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pivotTables/pivotTable1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BAJOS A OLGUIN\2018\ESTADOS FINANCIEROS\DISCOS\SEPTIEMBRE\"/>
    </mc:Choice>
  </mc:AlternateContent>
  <bookViews>
    <workbookView xWindow="0" yWindow="0" windowWidth="20490" windowHeight="7755" firstSheet="27" activeTab="31"/>
  </bookViews>
  <sheets>
    <sheet name="EA-A" sheetId="2" r:id="rId1"/>
    <sheet name="ESF-B" sheetId="1" r:id="rId2"/>
    <sheet name="EVHP-C" sheetId="3" r:id="rId3"/>
    <sheet name="ECSF-D" sheetId="4" r:id="rId4"/>
    <sheet name="EFE-E" sheetId="5" r:id="rId5"/>
    <sheet name="EAA-H" sheetId="6" r:id="rId6"/>
    <sheet name="EADP-I" sheetId="7" r:id="rId7"/>
    <sheet name="IPC-F" sheetId="8" r:id="rId8"/>
    <sheet name="BALANZA" sheetId="9" r:id="rId9"/>
    <sheet name="RELACION DE CUENTAS BANCARIAS" sheetId="17" r:id="rId10"/>
    <sheet name="REPORTE DE ESQUEMAS BURSATILES" sheetId="18" r:id="rId11"/>
    <sheet name="REPORTE DE COBERTURAS FINANCIER" sheetId="19" r:id="rId12"/>
    <sheet name="bienes inmuebles 7" sheetId="21" r:id="rId13"/>
    <sheet name="RELACION DE BIENES MUEBLES 6" sheetId="22" r:id="rId14"/>
    <sheet name="ESFD" sheetId="10" r:id="rId15"/>
    <sheet name="IADOP" sheetId="16" r:id="rId16"/>
    <sheet name="IAODF" sheetId="62" r:id="rId17"/>
    <sheet name="INGRESOS " sheetId="63" r:id="rId18"/>
    <sheet name="FTE.FIN" sheetId="64" r:id="rId19"/>
    <sheet name="OBJ.TO (2)" sheetId="65" r:id="rId20"/>
    <sheet name="TIPO.GTO" sheetId="66" r:id="rId21"/>
    <sheet name="FTE. FIN." sheetId="67" r:id="rId22"/>
    <sheet name="ADMVA.DET" sheetId="68" r:id="rId23"/>
    <sheet name="FUNCIONAL" sheetId="69" r:id="rId24"/>
    <sheet name="DEUDA" sheetId="70" r:id="rId25"/>
    <sheet name="INTERESES" sheetId="71" r:id="rId26"/>
    <sheet name="CATEGORIA" sheetId="72" r:id="rId27"/>
    <sheet name="INVERSION" sheetId="73" r:id="rId28"/>
    <sheet name="INDICAD" sheetId="74" r:id="rId29"/>
    <sheet name="FISCAL" sheetId="75" r:id="rId30"/>
    <sheet name=" FED2" sheetId="76" r:id="rId31"/>
    <sheet name="EST" sheetId="77" r:id="rId32"/>
    <sheet name="PRO(2)" sheetId="78" r:id="rId33"/>
    <sheet name="CONT" sheetId="79" r:id="rId34"/>
    <sheet name="FISCA" sheetId="80" r:id="rId35"/>
    <sheet name="O.LAB" sheetId="81" r:id="rId36"/>
    <sheet name="PROM" sheetId="82" r:id="rId37"/>
    <sheet name="CONA15" sheetId="83" r:id="rId38"/>
    <sheet name="CONA16" sheetId="84" r:id="rId39"/>
    <sheet name="CONA17" sheetId="85" r:id="rId40"/>
    <sheet name="PFCE16" sheetId="86" r:id="rId41"/>
    <sheet name="pfce17" sheetId="87" r:id="rId42"/>
    <sheet name="NT16" sheetId="88" r:id="rId43"/>
    <sheet name="NT17" sheetId="89" r:id="rId44"/>
    <sheet name="FM" sheetId="90" r:id="rId45"/>
    <sheet name="CTEC17" sheetId="91" r:id="rId46"/>
    <sheet name="JALP" sheetId="92" r:id="rId47"/>
    <sheet name="NT18" sheetId="93" r:id="rId48"/>
    <sheet name="BIC" sheetId="94" r:id="rId49"/>
    <sheet name="BAL.PRES" sheetId="95" r:id="rId50"/>
    <sheet name="ANA.ING (2)" sheetId="96" r:id="rId51"/>
    <sheet name="ANA.EGRE (2)" sheetId="97" r:id="rId52"/>
    <sheet name="ANA.EGRE.CLA.ADMVA" sheetId="98" r:id="rId53"/>
    <sheet name="ANA.EGRE.CLAS.FUN" sheetId="99" r:id="rId54"/>
    <sheet name="ANA.EGRE.SERV.PERS" sheetId="100" r:id="rId55"/>
    <sheet name="GUIA.CUM(3)" sheetId="101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DHR06">#REF!</definedName>
    <definedName name="________DRH01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22">#REF!</definedName>
    <definedName name="_______DHR06" localSheetId="26">#REF!</definedName>
    <definedName name="_______DHR06" localSheetId="24">#REF!</definedName>
    <definedName name="_______DHR06" localSheetId="18">#REF!</definedName>
    <definedName name="_______DHR06" localSheetId="23">#REF!</definedName>
    <definedName name="_______DHR06" localSheetId="17">#REF!</definedName>
    <definedName name="_______DHR06" localSheetId="25">#REF!</definedName>
    <definedName name="_______DHR06" localSheetId="20">#REF!</definedName>
    <definedName name="_______DHR06">#REF!</definedName>
    <definedName name="_______DRH01">#REF!</definedName>
    <definedName name="_______DRH02">#REF!</definedName>
    <definedName name="_______DRH03">#REF!</definedName>
    <definedName name="_______DRH04">#REF!</definedName>
    <definedName name="_______DRH05">#REF!</definedName>
    <definedName name="_______DRH06">#REF!</definedName>
    <definedName name="______DHR06">#REF!</definedName>
    <definedName name="______DRH01">#REF!</definedName>
    <definedName name="______DRH02">#REF!</definedName>
    <definedName name="______DRH03">#REF!</definedName>
    <definedName name="______DRH04">#REF!</definedName>
    <definedName name="______DRH05">#REF!</definedName>
    <definedName name="______DRH06">#REF!</definedName>
    <definedName name="_____DHR06">#REF!</definedName>
    <definedName name="_____DRH01">#REF!</definedName>
    <definedName name="_____DRH02">#REF!</definedName>
    <definedName name="_____DRH03">#REF!</definedName>
    <definedName name="_____DRH04">#REF!</definedName>
    <definedName name="_____DRH05">#REF!</definedName>
    <definedName name="_____DRH06">#REF!</definedName>
    <definedName name="____DHR06">#REF!</definedName>
    <definedName name="____DRH01">#REF!</definedName>
    <definedName name="____DRH02">#REF!</definedName>
    <definedName name="____DRH03">#REF!</definedName>
    <definedName name="____DRH04">#REF!</definedName>
    <definedName name="____DRH05">#REF!</definedName>
    <definedName name="____DRH06">#REF!</definedName>
    <definedName name="___DHR06">#REF!</definedName>
    <definedName name="___DRH01">#REF!</definedName>
    <definedName name="___DRH02">#REF!</definedName>
    <definedName name="___DRH03">#REF!</definedName>
    <definedName name="___DRH04">#REF!</definedName>
    <definedName name="___DRH05">#REF!</definedName>
    <definedName name="___DRH06">#REF!</definedName>
    <definedName name="__abv8">[1]bal!#REF!</definedName>
    <definedName name="__DHR06">#REF!</definedName>
    <definedName name="__DRH01">#REF!</definedName>
    <definedName name="__DRH02">#REF!</definedName>
    <definedName name="__DRH03">#REF!</definedName>
    <definedName name="__DRH04">#REF!</definedName>
    <definedName name="__DRH05">#REF!</definedName>
    <definedName name="__DRH06">#REF!</definedName>
    <definedName name="_1Excel_BuiltIn_Print_Area_3_1">#REF!</definedName>
    <definedName name="_abv8">[1]bal!#REF!</definedName>
    <definedName name="_DHR06">#REF!</definedName>
    <definedName name="_DRH01">#REF!</definedName>
    <definedName name="_DRH02">#REF!</definedName>
    <definedName name="_DRH03">#REF!</definedName>
    <definedName name="_DRH04">#REF!</definedName>
    <definedName name="_DRH05">#REF!</definedName>
    <definedName name="_DRH06">#REF!</definedName>
    <definedName name="_xlnm._FilterDatabase" localSheetId="17" hidden="1">'INGRESOS '!$A$5:$I$24</definedName>
    <definedName name="_xlnm._FilterDatabase" localSheetId="13" hidden="1">'RELACION DE BIENES MUEBLES 6'!$A$4:$D$15556</definedName>
    <definedName name="A">'[2]0301'!#REF!</definedName>
    <definedName name="A_1">'[2]0301'!#REF!</definedName>
    <definedName name="A_11">'[2]0301'!#REF!</definedName>
    <definedName name="A_20">'[2]0301'!#REF!</definedName>
    <definedName name="A_4">'[2]0301'!#REF!</definedName>
    <definedName name="A_5">'[2]0301'!#REF!</definedName>
    <definedName name="A_impresión_IM">#REF!</definedName>
    <definedName name="A_impresión_IM_1">#REF!</definedName>
    <definedName name="A_impresión_IM_20">#REF!</definedName>
    <definedName name="A_impresión_IM_4">#REF!</definedName>
    <definedName name="AASDSADSAD">[1]bal!#REF!</definedName>
    <definedName name="abv8_1">[1]bal!#REF!</definedName>
    <definedName name="abv8_11">[1]bal!#REF!</definedName>
    <definedName name="abv8_20">[1]bal!#REF!</definedName>
    <definedName name="abv8_4">[1]bal!#REF!</definedName>
    <definedName name="abv8_5">[1]bal!#REF!</definedName>
    <definedName name="ACT_08">[3]R_PRONOSTICO_PR!$G$1:$G$65536</definedName>
    <definedName name="ADMON">#REF!</definedName>
    <definedName name="AHISA">[4]Radmod04oficios!#REF!</definedName>
    <definedName name="AHISA_1">[4]Radmod04oficios!#REF!</definedName>
    <definedName name="AHISA_11">[4]Radmod04oficios!#REF!</definedName>
    <definedName name="AHISA_20">[4]Radmod04oficios!#REF!</definedName>
    <definedName name="AHISA_4">[4]Radmod04oficios!#REF!</definedName>
    <definedName name="ALINE">#REF!</definedName>
    <definedName name="AÑO">#REF!</definedName>
    <definedName name="AÑO_1">#REF!</definedName>
    <definedName name="AÑO_1_20">#REF!</definedName>
    <definedName name="AÑO_1_4">#REF!</definedName>
    <definedName name="AÑO_11">#REF!</definedName>
    <definedName name="AÑO_12">#REF!</definedName>
    <definedName name="AÑO_2">#REF!</definedName>
    <definedName name="AÑO_20">#REF!</definedName>
    <definedName name="AÑO_4">#REF!</definedName>
    <definedName name="AÑO_5">#REF!</definedName>
    <definedName name="AÑO_7">#REF!</definedName>
    <definedName name="APLICACION">'[5]FLUJO E'!$C$34:$C$36,'[5]FLUJO E'!$C$38,'[5]FLUJO E'!$C$42</definedName>
    <definedName name="APOYO_ESTATAL">#REF!</definedName>
    <definedName name="APOYO_ESTATAL_1">#REF!</definedName>
    <definedName name="APOYO_ESTATAL_20">#REF!</definedName>
    <definedName name="APOYO_ESTATAL_4">#REF!</definedName>
    <definedName name="APOYO_FEDERAL">#REF!</definedName>
    <definedName name="APOYO_FEDERAL_1">#REF!</definedName>
    <definedName name="APOYO_FEDERAL_20">#REF!</definedName>
    <definedName name="APOYO_FEDERAL_4">#REF!</definedName>
    <definedName name="_xlnm.Print_Area" localSheetId="30">' FED2'!$A$1:$H$117</definedName>
    <definedName name="_xlnm.Print_Area" localSheetId="22">ADMVA.DET!$A$1:$G$37</definedName>
    <definedName name="_xlnm.Print_Area" localSheetId="51">'ANA.EGRE (2)'!$A$1:$J$193</definedName>
    <definedName name="_xlnm.Print_Area" localSheetId="52">ANA.EGRE.CLA.ADMVA!$A$1:$I$46</definedName>
    <definedName name="_xlnm.Print_Area" localSheetId="53">ANA.EGRE.CLAS.FUN!$A$1:$I$85</definedName>
    <definedName name="_xlnm.Print_Area" localSheetId="54">ANA.EGRE.SERV.PERS!$B$1:$I$47</definedName>
    <definedName name="_xlnm.Print_Area" localSheetId="50">'ANA.ING (2)'!$A$1:$I$90</definedName>
    <definedName name="_xlnm.Print_Area" localSheetId="49">BAL.PRES!$A$1:$G$81</definedName>
    <definedName name="_xlnm.Print_Area" localSheetId="8">BALANZA!$A$9:$G$1039</definedName>
    <definedName name="_xlnm.Print_Area" localSheetId="48">BIC!$A$1:$H$23</definedName>
    <definedName name="_xlnm.Print_Area" localSheetId="12">'bienes inmuebles 7'!$B$7:$D$54</definedName>
    <definedName name="_xlnm.Print_Area" localSheetId="26">CATEGORIA!$A$1:$I$56</definedName>
    <definedName name="_xlnm.Print_Area" localSheetId="37">CONA15!$A$1:$H$24</definedName>
    <definedName name="_xlnm.Print_Area" localSheetId="38">CONA16!$A$1:$H$26</definedName>
    <definedName name="_xlnm.Print_Area" localSheetId="39">CONA17!$A$1:$H$24</definedName>
    <definedName name="_xlnm.Print_Area" localSheetId="33">CONT!$A$1:$H$24</definedName>
    <definedName name="_xlnm.Print_Area" localSheetId="45">CTEC17!$A$1:$H$27</definedName>
    <definedName name="_xlnm.Print_Area" localSheetId="24">DEUDA!$A$1:$D$37</definedName>
    <definedName name="_xlnm.Print_Area" localSheetId="0">'EA-A'!$A$1:$M$66</definedName>
    <definedName name="_xlnm.Print_Area" localSheetId="5">'EAA-H'!$A$1:$K$45</definedName>
    <definedName name="_xlnm.Print_Area" localSheetId="6">'EADP-I'!$A$1:$L$51</definedName>
    <definedName name="_xlnm.Print_Area" localSheetId="3">'ECSF-D'!$A$1:$M$63</definedName>
    <definedName name="_xlnm.Print_Area" localSheetId="4">'EFE-E'!$A$1:$T$60</definedName>
    <definedName name="_xlnm.Print_Area" localSheetId="1">'ESF-B'!$A$1:$M$72</definedName>
    <definedName name="_xlnm.Print_Area" localSheetId="14">ESFD!$A$1:$I$55,ESFD!$A$57:$I$122</definedName>
    <definedName name="_xlnm.Print_Area" localSheetId="31">EST!$A$1:$H$47</definedName>
    <definedName name="_xlnm.Print_Area" localSheetId="2">'EVHP-C'!$A$1:$K$46</definedName>
    <definedName name="_xlnm.Print_Area" localSheetId="34">FISCA!$A$1:$H$22</definedName>
    <definedName name="_xlnm.Print_Area" localSheetId="29">FISCAL!$A$1:$E$38</definedName>
    <definedName name="_xlnm.Print_Area" localSheetId="44">FM!$A$1:$H$36</definedName>
    <definedName name="_xlnm.Print_Area" localSheetId="21">'FTE. FIN.'!$A$1:$G$38</definedName>
    <definedName name="_xlnm.Print_Area" localSheetId="23">FUNCIONAL!$A$1:$H$62</definedName>
    <definedName name="_xlnm.Print_Area" localSheetId="15">IADOP!$A$1:$J$59</definedName>
    <definedName name="_xlnm.Print_Area" localSheetId="16">IAODF!$A$1:$K$30</definedName>
    <definedName name="_xlnm.Print_Area" localSheetId="28">INDICAD!$A$1:$G$25</definedName>
    <definedName name="_xlnm.Print_Area" localSheetId="17">'INGRESOS '!$A$1:$I$43</definedName>
    <definedName name="_xlnm.Print_Area" localSheetId="25">INTERESES!$A$1:$D$43</definedName>
    <definedName name="_xlnm.Print_Area" localSheetId="27">INVERSION!$A$1:$D$45</definedName>
    <definedName name="_xlnm.Print_Area" localSheetId="7">'IPC-F'!$A$1:$I$43</definedName>
    <definedName name="_xlnm.Print_Area" localSheetId="46">JALP!$A$1:$H$22</definedName>
    <definedName name="_xlnm.Print_Area" localSheetId="42">'NT16'!$A$1:$H$30</definedName>
    <definedName name="_xlnm.Print_Area" localSheetId="43">'NT17'!$A$1:$H$33</definedName>
    <definedName name="_xlnm.Print_Area" localSheetId="47">'NT18'!$A$1:$H$45</definedName>
    <definedName name="_xlnm.Print_Area" localSheetId="35">O.LAB!$A$1:$H$25</definedName>
    <definedName name="_xlnm.Print_Area" localSheetId="19">'OBJ.TO (2)'!$A$1:$G$70</definedName>
    <definedName name="_xlnm.Print_Area" localSheetId="40">PFCE16!$A$1:$H$32</definedName>
    <definedName name="_xlnm.Print_Area" localSheetId="41">pfce17!$A$1:$H$44</definedName>
    <definedName name="_xlnm.Print_Area" localSheetId="32">'PRO(2)'!$A$1:$H$130</definedName>
    <definedName name="_xlnm.Print_Area" localSheetId="36">PROM!$A$1:$H$35</definedName>
    <definedName name="_xlnm.Print_Area" localSheetId="13">'RELACION DE BIENES MUEBLES 6'!$B$5:$D$15820</definedName>
    <definedName name="_xlnm.Print_Area" localSheetId="9">'RELACION DE CUENTAS BANCARIAS'!$A$1:$M$22</definedName>
    <definedName name="_xlnm.Print_Area" localSheetId="11">'REPORTE DE COBERTURAS FINANCIER'!$A$1:$K$29</definedName>
    <definedName name="_xlnm.Print_Area" localSheetId="10">'REPORTE DE ESQUEMAS BURSATILES'!$A$1:$L$29</definedName>
    <definedName name="_xlnm.Print_Area" localSheetId="20">TIPO.GTO!$A$1:$H$36</definedName>
    <definedName name="ASAS">[4]Radmod04oficios!#REF!</definedName>
    <definedName name="ASD">'[2]0301'!#REF!</definedName>
    <definedName name="AUT_07">[3]R_PRONOSTICO_PR!$D$1:$D$65536</definedName>
    <definedName name="AUT_08">[3]R_PRONOSTICO_PR!$F$1:$F$65536</definedName>
    <definedName name="b">#REF!</definedName>
    <definedName name="b_1">#REF!</definedName>
    <definedName name="b_11">#REF!</definedName>
    <definedName name="b_20">#REF!</definedName>
    <definedName name="b_4">#REF!</definedName>
    <definedName name="_xlnm.Database" localSheetId="22">#REF!</definedName>
    <definedName name="_xlnm.Database" localSheetId="26">#REF!</definedName>
    <definedName name="_xlnm.Database" localSheetId="24">#REF!</definedName>
    <definedName name="_xlnm.Database" localSheetId="18">#REF!</definedName>
    <definedName name="_xlnm.Database" localSheetId="23">#REF!</definedName>
    <definedName name="_xlnm.Database" localSheetId="17">#REF!</definedName>
    <definedName name="_xlnm.Database" localSheetId="25">#REF!</definedName>
    <definedName name="_xlnm.Database" localSheetId="20">#REF!</definedName>
    <definedName name="_xlnm.Database">#REF!</definedName>
    <definedName name="CAPCEQ">#REF!</definedName>
    <definedName name="CAPCEQ_1">#REF!</definedName>
    <definedName name="CAPCEQ_11">#REF!</definedName>
    <definedName name="CAPCEQ_12">#REF!</definedName>
    <definedName name="CAPCEQ_2">#REF!</definedName>
    <definedName name="CAPCEQ_20">#REF!</definedName>
    <definedName name="CAPCEQ_4">#REF!</definedName>
    <definedName name="CAPCEQ_5">#REF!</definedName>
    <definedName name="CAPCEQ_7">#REF!</definedName>
    <definedName name="CARRMAG">[4]Radmod04oficios!#REF!</definedName>
    <definedName name="CARRMAG_1">[4]Radmod04oficios!#REF!</definedName>
    <definedName name="CARRMAG_11">[4]Radmod04oficios!#REF!</definedName>
    <definedName name="CARRMAG_20">[4]Radmod04oficios!#REF!</definedName>
    <definedName name="CARRMAG_4">[4]Radmod04oficios!#REF!</definedName>
    <definedName name="CAT">[6]Org!$A$4:$N$343</definedName>
    <definedName name="ce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26">{"";"c";"dosc";"tresc";"cuatroc";"quin";"seisc";"setec";"ochoc";"novec"}&amp;"ient"</definedName>
    <definedName name="Centenas" localSheetId="24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25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>{"";"c";"dosc";"tresc";"cuatroc";"quin";"seisc";"setec";"ochoc";"novec"}&amp;"ient"</definedName>
    <definedName name="CIERRE_08">[3]R_PRONOSTICO_PR!$K$1:$K$65536</definedName>
    <definedName name="CN">#REF!</definedName>
    <definedName name="COBAQ">#REF!</definedName>
    <definedName name="COBAQ_1">#REF!</definedName>
    <definedName name="COBAQ_11">#REF!</definedName>
    <definedName name="COBAQ_20">#REF!</definedName>
    <definedName name="COBAQ_4">#REF!</definedName>
    <definedName name="comboGasto">[7]PlantillaGastos!$A$2:$A$3</definedName>
    <definedName name="comboPartida">[7]PlantillaPartidas!$A$2:$A$354</definedName>
    <definedName name="COMPR_08">[3]R_PRONOSTICO_PR!$I$1:$I$65536</definedName>
    <definedName name="CONV.16MAYO">#REF!</definedName>
    <definedName name="CONV.16MAYO_1">#REF!</definedName>
    <definedName name="CONV.16MAYO_20">#REF!</definedName>
    <definedName name="CONV.16MAYO_4">#REF!</definedName>
    <definedName name="CUENTA">#REF!</definedName>
    <definedName name="Decenas" localSheetId="22">{"";"";"";"trei";"cuare";"cincue";"sese";"sete";"oche";"nove"}&amp;"nta "</definedName>
    <definedName name="Decenas" localSheetId="26">{"";"";"";"trei";"cuare";"cincue";"sese";"sete";"oche";"nove"}&amp;"nta "</definedName>
    <definedName name="Decenas" localSheetId="24">{"";"";"";"trei";"cuare";"cincue";"sese";"sete";"oche";"nove"}&amp;"nta "</definedName>
    <definedName name="Decenas" localSheetId="18">{"";"";"";"trei";"cuare";"cincue";"sese";"sete";"oche";"nove"}&amp;"nta "</definedName>
    <definedName name="Decenas" localSheetId="23">{"";"";"";"trei";"cuare";"cincue";"sese";"sete";"oche";"nove"}&amp;"nta "</definedName>
    <definedName name="Decenas" localSheetId="17">{"";"";"";"trei";"cuare";"cincue";"sese";"sete";"oche";"nove"}&amp;"nta "</definedName>
    <definedName name="Decenas" localSheetId="25">{"";"";"";"trei";"cuare";"cincue";"sese";"sete";"oche";"nove"}&amp;"nta "</definedName>
    <definedName name="Decenas" localSheetId="20">{"";"";"";"trei";"cuare";"cincue";"sese";"sete";"oche";"nove"}&amp;"nta "</definedName>
    <definedName name="Decenas">{"";"";"";"trei";"cuare";"cincue";"sese";"sete";"oche";"nove"}&amp;"nta "</definedName>
    <definedName name="DESCRIPCION_PARTIDA">#REF!</definedName>
    <definedName name="DESPSAL">[4]Radmod04oficios!#REF!</definedName>
    <definedName name="DESPSAL_1">[4]Radmod04oficios!#REF!</definedName>
    <definedName name="DESPSAL_11">[4]Radmod04oficios!#REF!</definedName>
    <definedName name="DESPSAL_20">[4]Radmod04oficios!#REF!</definedName>
    <definedName name="DESPSAL_4">[4]Radmod04oficios!#REF!</definedName>
    <definedName name="DIARIO">#REF!</definedName>
    <definedName name="EDU">#REF!</definedName>
    <definedName name="EDU_1">#REF!</definedName>
    <definedName name="EDU_11">#REF!</definedName>
    <definedName name="EDU_20">#REF!</definedName>
    <definedName name="EDU_4">#REF!</definedName>
    <definedName name="ENTIDAD_H" localSheetId="22">[8]LISTA!$A$1:$A$96</definedName>
    <definedName name="ENTIDAD_H" localSheetId="26">[8]LISTA!$A$1:$A$96</definedName>
    <definedName name="ENTIDAD_H" localSheetId="24">[8]LISTA!$A$1:$A$96</definedName>
    <definedName name="ENTIDAD_H" localSheetId="18">[8]LISTA!$A$1:$A$96</definedName>
    <definedName name="ENTIDAD_H" localSheetId="23">[8]LISTA!$A$1:$A$96</definedName>
    <definedName name="ENTIDAD_H" localSheetId="17">[8]LISTA!$A$1:$A$96</definedName>
    <definedName name="ENTIDAD_H" localSheetId="25">[8]LISTA!$A$1:$A$96</definedName>
    <definedName name="ENTIDAD_H" localSheetId="20">[8]LISTA!$A$1:$A$96</definedName>
    <definedName name="ENTIDAD_H">[9]LISTA!$A$1:$A$96</definedName>
    <definedName name="Excel_BuiltIn_Database">#REF!</definedName>
    <definedName name="Excel_BuiltIn_Database_1">#REF!</definedName>
    <definedName name="Excel_BuiltIn_Database_20">#REF!</definedName>
    <definedName name="Excel_BuiltIn_Database_4">#REF!</definedName>
    <definedName name="Excel_BuiltIn_Database_5">#REF!</definedName>
    <definedName name="Excel_BuiltIn_Print_Titles_3">'[10]24'!$A$1:$B$65536,'[10]24'!#REF!</definedName>
    <definedName name="Excel_BuiltIn_Print_Titles_3_1">'[11]24'!$A$1:$B$65536,'[11]24'!#REF!</definedName>
    <definedName name="Excel_BuiltIn_Print_Titles_3_20">'[10]24'!$A$1:$B$65536,'[10]24'!#REF!</definedName>
    <definedName name="Excel_BuiltIn_Print_Titles_3_4">'[10]24'!$A$1:$B$65536,'[10]24'!#REF!</definedName>
    <definedName name="FABIS">#REF!</definedName>
    <definedName name="FEDE" localSheetId="22">#REF!</definedName>
    <definedName name="FEDE" localSheetId="26">#REF!</definedName>
    <definedName name="FEDE" localSheetId="24">#REF!</definedName>
    <definedName name="FEDE" localSheetId="18">#REF!</definedName>
    <definedName name="FEDE" localSheetId="23">#REF!</definedName>
    <definedName name="FEDE" localSheetId="17">#REF!</definedName>
    <definedName name="FEDE" localSheetId="25">#REF!</definedName>
    <definedName name="FEDE" localSheetId="20">#REF!</definedName>
    <definedName name="FEDE">#REF!</definedName>
    <definedName name="FOVISSSTE">#REF!</definedName>
    <definedName name="FOVISSSTE_1">#REF!</definedName>
    <definedName name="FOVISSSTE_20">#REF!</definedName>
    <definedName name="FOVISSSTE_4">#REF!</definedName>
    <definedName name="Funciones_Activos_Fijos">#N/A</definedName>
    <definedName name="Funciones_Catalogo">#N/A</definedName>
    <definedName name="Funciones_Componente">#N/A</definedName>
    <definedName name="Funciones_Devolucion">#N/A</definedName>
    <definedName name="Funciones_Empresa">#N/A</definedName>
    <definedName name="Funciones_Fechas_Periodos">#N/A</definedName>
    <definedName name="Funciones_Movimientos">#N/A</definedName>
    <definedName name="Funciones_Polizas">#N/A</definedName>
    <definedName name="Funciones_Saldos">#N/A</definedName>
    <definedName name="Funciones_Tablas">#N/A</definedName>
    <definedName name="G" localSheetId="22">#REF!</definedName>
    <definedName name="G" localSheetId="26">#REF!</definedName>
    <definedName name="G" localSheetId="24">#REF!</definedName>
    <definedName name="G" localSheetId="18">#REF!</definedName>
    <definedName name="G" localSheetId="23">#REF!</definedName>
    <definedName name="G" localSheetId="17">#REF!</definedName>
    <definedName name="G" localSheetId="25">#REF!</definedName>
    <definedName name="G" localSheetId="20">#REF!</definedName>
    <definedName name="G">#REF!</definedName>
    <definedName name="IMPRES.1">#REF!</definedName>
    <definedName name="IMPRES.1_1">#REF!</definedName>
    <definedName name="IMPRES.1_20">#REF!</definedName>
    <definedName name="IMPRES.1_4">#REF!</definedName>
    <definedName name="IMPRES.2">#REF!</definedName>
    <definedName name="IMPRES.2_1">#REF!</definedName>
    <definedName name="IMPRES.2_20">#REF!</definedName>
    <definedName name="IMPRES.2_4">#REF!</definedName>
    <definedName name="INC.1o.ABRIL">#REF!</definedName>
    <definedName name="INC.1o.ABRIL_1">#REF!</definedName>
    <definedName name="INC.1o.ABRIL_20">#REF!</definedName>
    <definedName name="INC.1o.ABRIL_4">#REF!</definedName>
    <definedName name="INC.1oENERO">#REF!</definedName>
    <definedName name="INC.1oENERO_1">#REF!</definedName>
    <definedName name="INC.1oENERO_20">#REF!</definedName>
    <definedName name="INC.1oENERO_4">#REF!</definedName>
    <definedName name="INC.1SEPT">#REF!</definedName>
    <definedName name="INC.1SEPT_1">#REF!</definedName>
    <definedName name="INC.1SEPT_20">#REF!</definedName>
    <definedName name="INC.1SEPT_4">#REF!</definedName>
    <definedName name="INC.CARRMAGIST">#REF!</definedName>
    <definedName name="INC.CARRMAGIST_1">#REF!</definedName>
    <definedName name="INC.CARRMAGIST_20">#REF!</definedName>
    <definedName name="INC.CARRMAGIST_4">#REF!</definedName>
    <definedName name="INGRESOS">'[5]FLUJO E'!$C$14,'[5]FLUJO E'!$C$19,'[5]FLUJO E'!$C$24</definedName>
    <definedName name="Ir_Inicio">#N/A</definedName>
    <definedName name="ISSSTE">[4]Radmod04oficios!#REF!</definedName>
    <definedName name="ISSSTE_1">[4]Radmod04oficios!#REF!</definedName>
    <definedName name="ISSSTE_11">[4]Radmod04oficios!#REF!</definedName>
    <definedName name="ISSSTE_20">[4]Radmod04oficios!#REF!</definedName>
    <definedName name="ISSSTE_4">[4]Radmod04oficios!#REF!</definedName>
    <definedName name="J" localSheetId="22">#REF!</definedName>
    <definedName name="J" localSheetId="26">#REF!</definedName>
    <definedName name="J" localSheetId="24">#REF!</definedName>
    <definedName name="J" localSheetId="18">#REF!</definedName>
    <definedName name="J" localSheetId="23">#REF!</definedName>
    <definedName name="J" localSheetId="17">#REF!</definedName>
    <definedName name="J" localSheetId="25">#REF!</definedName>
    <definedName name="J" localSheetId="20">#REF!</definedName>
    <definedName name="J">#REF!</definedName>
    <definedName name="K">#REF!</definedName>
    <definedName name="KAHJHSW">#REF!</definedName>
    <definedName name="KHJH">#REF!</definedName>
    <definedName name="KJH">#REF!</definedName>
    <definedName name="KJHDSD">[4]Radmod04oficios!#REF!</definedName>
    <definedName name="KQWE">#REF!</definedName>
    <definedName name="L">#REF!</definedName>
    <definedName name="LISTA">[6]Ctas!$A$4:$B$409</definedName>
    <definedName name="ListaMetas">#REF!</definedName>
    <definedName name="ListaMetas_1">#REF!</definedName>
    <definedName name="ListaMetas_20">#REF!</definedName>
    <definedName name="ListaMetas_4">#REF!</definedName>
    <definedName name="ListaMetas_5">#REF!</definedName>
    <definedName name="LKQWKJEH">[12]est!#REF!</definedName>
    <definedName name="LL">#REF!</definedName>
    <definedName name="LLKLLLL">'[13]6'!#REF!</definedName>
    <definedName name="LQWEK">'[13]6'!#REF!</definedName>
    <definedName name="ME">#REF!</definedName>
    <definedName name="NECESIDADES">#REF!</definedName>
    <definedName name="NECESIDADES_1">#REF!</definedName>
    <definedName name="NECESIDADES_20">#REF!</definedName>
    <definedName name="NECESIDADES_4">#REF!</definedName>
    <definedName name="NOM_AJ2">[3]R_PRONOSTICO_PR!$CP$1:$CP$65536</definedName>
    <definedName name="NOM_AJ5">[3]R_PRONOSTICO_PR!$CS$1:$CS$65536</definedName>
    <definedName name="NOM_ENE">[3]R_PRONOSTICO_PR!$CU$1:$CU$65536</definedName>
    <definedName name="nombre">#REF!</definedName>
    <definedName name="NOMBRES">#REF!</definedName>
    <definedName name="NUEVA">#REF!</definedName>
    <definedName name="O">'[14]REPORTE DETALLADO 2014'!Tema_6</definedName>
    <definedName name="OCTUBRE">#REF!</definedName>
    <definedName name="OCTUBRE_1">#REF!</definedName>
    <definedName name="OCTUBRE_20">#REF!</definedName>
    <definedName name="OCTUBRE_4">#REF!</definedName>
    <definedName name="OLE_LINK1_7">'[15]7'!#REF!</definedName>
    <definedName name="OTRO">#REF!</definedName>
    <definedName name="OTRO_1">#REF!</definedName>
    <definedName name="OTRO_11">#REF!</definedName>
    <definedName name="OTRO_20">#REF!</definedName>
    <definedName name="OTRO_4">#REF!</definedName>
    <definedName name="OTRO_5">#REF!</definedName>
    <definedName name="PAG.1">#REF!</definedName>
    <definedName name="PAG.1_1">#REF!</definedName>
    <definedName name="PAG.1_20">#REF!</definedName>
    <definedName name="PAG.1_4">#REF!</definedName>
    <definedName name="PAG.2">#REF!</definedName>
    <definedName name="PAG.2_1">#REF!</definedName>
    <definedName name="PAG.2_20">#REF!</definedName>
    <definedName name="PAG.2_4">#REF!</definedName>
    <definedName name="PARTIDA" localSheetId="22">[16]Global!#REF!</definedName>
    <definedName name="PARTIDA" localSheetId="26">[16]Global!#REF!</definedName>
    <definedName name="PARTIDA" localSheetId="24">[16]Global!#REF!</definedName>
    <definedName name="PARTIDA" localSheetId="18">[16]Global!#REF!</definedName>
    <definedName name="PARTIDA" localSheetId="23">[16]Global!#REF!</definedName>
    <definedName name="PARTIDA" localSheetId="17">[16]Global!#REF!</definedName>
    <definedName name="PARTIDA" localSheetId="25">[16]Global!#REF!</definedName>
    <definedName name="PARTIDA" localSheetId="20">[16]Global!#REF!</definedName>
    <definedName name="PARTIDA">[17]Global!#REF!</definedName>
    <definedName name="PARTIDAS" localSheetId="22">#REF!</definedName>
    <definedName name="PARTIDAS" localSheetId="26">#REF!</definedName>
    <definedName name="PARTIDAS" localSheetId="24">#REF!</definedName>
    <definedName name="PARTIDAS" localSheetId="18">#REF!</definedName>
    <definedName name="PARTIDAS" localSheetId="23">#REF!</definedName>
    <definedName name="PARTIDAS" localSheetId="17">#REF!</definedName>
    <definedName name="PARTIDAS" localSheetId="25">#REF!</definedName>
    <definedName name="PARTIDAS" localSheetId="20">#REF!</definedName>
    <definedName name="PARTIDAS">#REF!</definedName>
    <definedName name="PE">#REF!</definedName>
    <definedName name="PERIODO">#REF!</definedName>
    <definedName name="Periodos" localSheetId="51">[18]Periodos!$A$2:$A$13</definedName>
    <definedName name="Periodos" localSheetId="52">[18]Periodos!$A$2:$A$13</definedName>
    <definedName name="Periodos" localSheetId="53">[18]Periodos!$A$2:$A$13</definedName>
    <definedName name="Periodos" localSheetId="54">[18]Periodos!$A$2:$A$13</definedName>
    <definedName name="Periodos" localSheetId="49">[18]Periodos!$A$2:$A$13</definedName>
    <definedName name="Periodos">[19]Periodos!$A$2:$A$13</definedName>
    <definedName name="PR">#REF!</definedName>
    <definedName name="PRE_DIC">[3]R_PRONOSTICO_PR!$CM$1:$CM$65536</definedName>
    <definedName name="PRE_NOV">[3]R_PRONOSTICO_PR!$CL$1:$CL$65536</definedName>
    <definedName name="PRE_OCT">[3]R_PRONOSTICO_PR!$CK$1:$CK$65536</definedName>
    <definedName name="presp_horas_edo">'[13]6'!#REF!</definedName>
    <definedName name="presp_horas_edo_1">'[13]6'!#REF!</definedName>
    <definedName name="presp_horas_edo_11">'[13]6'!#REF!</definedName>
    <definedName name="presp_horas_edo_20">'[13]6'!#REF!</definedName>
    <definedName name="presp_horas_edo_4">'[13]6'!#REF!</definedName>
    <definedName name="presp_horas_estatales">[12]est!#REF!</definedName>
    <definedName name="presp_horas_estatales_1">[12]est!#REF!</definedName>
    <definedName name="presp_horas_estatales_11">[12]est!#REF!</definedName>
    <definedName name="presp_horas_estatales_20">[12]est!#REF!</definedName>
    <definedName name="presp_horas_estatales_4">[12]est!#REF!</definedName>
    <definedName name="presp_horas_fed">'[13]6'!#REF!</definedName>
    <definedName name="presp_horas_fed_1">'[13]6'!#REF!</definedName>
    <definedName name="presp_horas_fed_11">'[13]6'!#REF!</definedName>
    <definedName name="presp_horas_fed_20">'[13]6'!#REF!</definedName>
    <definedName name="presp_horas_fed_4">'[13]6'!#REF!</definedName>
    <definedName name="presp_plazas_edo">'[13]6'!#REF!</definedName>
    <definedName name="presp_plazas_edo_1">'[13]6'!#REF!</definedName>
    <definedName name="presp_plazas_edo_11">'[13]6'!#REF!</definedName>
    <definedName name="presp_plazas_edo_20">'[13]6'!#REF!</definedName>
    <definedName name="presp_plazas_edo_4">'[13]6'!#REF!</definedName>
    <definedName name="presp_plazas_estatales">[12]est!#REF!</definedName>
    <definedName name="presp_plazas_estatales_1">[12]est!#REF!</definedName>
    <definedName name="presp_plazas_estatales_11">[12]est!#REF!</definedName>
    <definedName name="presp_plazas_estatales_20">[12]est!#REF!</definedName>
    <definedName name="presp_plazas_estatales_4">[12]est!#REF!</definedName>
    <definedName name="presp_plazas_fed">'[13]6'!#REF!</definedName>
    <definedName name="presp_plazas_fed_1">'[13]6'!#REF!</definedName>
    <definedName name="presp_plazas_fed_11">'[13]6'!#REF!</definedName>
    <definedName name="presp_plazas_fed_20">'[13]6'!#REF!</definedName>
    <definedName name="presp_plazas_fed_4">'[13]6'!#REF!</definedName>
    <definedName name="Presupuestado">#REF!</definedName>
    <definedName name="Presupuestado_1">#REF!</definedName>
    <definedName name="Presupuestado_20">#REF!</definedName>
    <definedName name="Presupuestado_4">#REF!</definedName>
    <definedName name="PROGRAMAS">'[20]Edo res con CC'!#REF!</definedName>
    <definedName name="PROGRAMAS_20">'[20]Edo res con CC'!#REF!</definedName>
    <definedName name="PROGRAMAS_4">'[20]Edo res con CC'!#REF!</definedName>
    <definedName name="PROMEDIO">#REF!</definedName>
    <definedName name="PROMEDIO_1">#REF!</definedName>
    <definedName name="PROMEDIO_20">#REF!</definedName>
    <definedName name="PROMEDIO_4">#REF!</definedName>
    <definedName name="PROVEEDORES">#REF!</definedName>
    <definedName name="PROYECTOS">#REF!</definedName>
    <definedName name="Quincenas" localSheetId="22">{"";"diez";"once";"doce";"trece";"catorce";"quince"}&amp;" "</definedName>
    <definedName name="Quincenas" localSheetId="26">{"";"diez";"once";"doce";"trece";"catorce";"quince"}&amp;" "</definedName>
    <definedName name="Quincenas" localSheetId="24">{"";"diez";"once";"doce";"trece";"catorce";"quince"}&amp;" "</definedName>
    <definedName name="Quincenas" localSheetId="18">{"";"diez";"once";"doce";"trece";"catorce";"quince"}&amp;" "</definedName>
    <definedName name="Quincenas" localSheetId="23">{"";"diez";"once";"doce";"trece";"catorce";"quince"}&amp;" "</definedName>
    <definedName name="Quincenas" localSheetId="17">{"";"diez";"once";"doce";"trece";"catorce";"quince"}&amp;" "</definedName>
    <definedName name="Quincenas" localSheetId="25">{"";"diez";"once";"doce";"trece";"catorce";"quince"}&amp;" "</definedName>
    <definedName name="Quincenas" localSheetId="20">{"";"diez";"once";"doce";"trece";"catorce";"quince"}&amp;" "</definedName>
    <definedName name="Quincenas">{"";"diez";"once";"doce";"trece";"catorce";"quince"}&amp;" "</definedName>
    <definedName name="Radicado">#REF!</definedName>
    <definedName name="Radicado_1">#REF!</definedName>
    <definedName name="Radicado_20">#REF!</definedName>
    <definedName name="Radicado_4">#REF!</definedName>
    <definedName name="REAL_08">[3]R_PRONOSTICO_PR!$H$1:$H$65536</definedName>
    <definedName name="RENDICIÓN_DE_LA_CUENTA_PÚBLICA" localSheetId="15">#REF!</definedName>
    <definedName name="RENDICIÓN_DE_LA_CUENTA_PÚBLICA">#REF!</definedName>
    <definedName name="RF">#REF!</definedName>
    <definedName name="RL_DIC_07">[3]R_PRONOSTICO_PR!$BW$1:$BW$65536</definedName>
    <definedName name="RL_DIC_08">[3]R_PRONOSTICO_PR!$BJ$1:$BJ$65536</definedName>
    <definedName name="RL_ENE_08">[3]R_PRONOSTICO_PR!$AY$1:$AY$65536</definedName>
    <definedName name="RL_NOV_07">[3]R_PRONOSTICO_PR!$BV$1:$BV$65536</definedName>
    <definedName name="RL_OCT_07">[3]R_PRONOSTICO_PR!$BU$1:$BU$65536</definedName>
    <definedName name="RM">#REF!</definedName>
    <definedName name="S_4">[3]R_PRONOSTICO_PR!$AK$1:$AK$65536</definedName>
    <definedName name="S_5">[3]R_PRONOSTICO_PR!$AX$1:$AX$65536</definedName>
    <definedName name="salu">#REF!</definedName>
    <definedName name="salu_1">#REF!</definedName>
    <definedName name="salu_11">#REF!</definedName>
    <definedName name="salu_20">#REF!</definedName>
    <definedName name="salu_4">#REF!</definedName>
    <definedName name="salu_5">#REF!</definedName>
    <definedName name="salud">#REF!</definedName>
    <definedName name="salud_1">#REF!</definedName>
    <definedName name="salud_11">#REF!</definedName>
    <definedName name="salud_20">#REF!</definedName>
    <definedName name="salud_4">#REF!</definedName>
    <definedName name="salud_5">#REF!</definedName>
    <definedName name="SALUD1">#REF!</definedName>
    <definedName name="SAR">[4]Radmod04oficios!#REF!</definedName>
    <definedName name="SAR_1">[4]Radmod04oficios!#REF!</definedName>
    <definedName name="SAR_11">[4]Radmod04oficios!#REF!</definedName>
    <definedName name="SAR_20">[4]Radmod04oficios!#REF!</definedName>
    <definedName name="SAR_4">[4]Radmod04oficios!#REF!</definedName>
    <definedName name="SDAS">#REF!</definedName>
    <definedName name="SEDEQ">[4]Radmod04oficios!#REF!</definedName>
    <definedName name="SEDEQ_1">[4]Radmod04oficios!#REF!</definedName>
    <definedName name="SEDEQ_11">[4]Radmod04oficios!#REF!</definedName>
    <definedName name="SEDEQ_20">[4]Radmod04oficios!#REF!</definedName>
    <definedName name="SEDEQ_4">[4]Radmod04oficios!#REF!</definedName>
    <definedName name="SESEQ">#REF!</definedName>
    <definedName name="SESEQ_1">#REF!</definedName>
    <definedName name="SESEQ_11">#REF!</definedName>
    <definedName name="SESEQ_12">#REF!</definedName>
    <definedName name="SESEQ_2">#REF!</definedName>
    <definedName name="SESEQ_20">#REF!</definedName>
    <definedName name="SESEQ_4">#REF!</definedName>
    <definedName name="SESEQ_5">#REF!</definedName>
    <definedName name="SESEQ_7">#REF!</definedName>
    <definedName name="SUB">#REF!</definedName>
    <definedName name="SUBSIDIOS">#REF!</definedName>
    <definedName name="TABLA141A">#REF!</definedName>
    <definedName name="TARIFA141">#REF!</definedName>
    <definedName name="Tema_2">#N/A</definedName>
    <definedName name="Tema_3">#N/A</definedName>
    <definedName name="Tema_4">#N/A</definedName>
    <definedName name="Tema_5">#N/A</definedName>
    <definedName name="Tema_6">#N/A</definedName>
    <definedName name="_xlnm.Print_Titles" localSheetId="30">' FED2'!$1:$8</definedName>
    <definedName name="_xlnm.Print_Titles" localSheetId="50">'ANA.ING (2)'!$1:$7</definedName>
    <definedName name="_xlnm.Print_Titles" localSheetId="8">BALANZA!$1:$8</definedName>
    <definedName name="_xlnm.Print_Titles" localSheetId="12">'bienes inmuebles 7'!$2:$6</definedName>
    <definedName name="_xlnm.Print_Titles" localSheetId="55">'GUIA.CUM(3)'!$1:$7</definedName>
    <definedName name="_xlnm.Print_Titles" localSheetId="27">INVERSION!$1:$5</definedName>
    <definedName name="_xlnm.Print_Titles" localSheetId="19">'OBJ.TO (2)'!$1:$10</definedName>
    <definedName name="_xlnm.Print_Titles" localSheetId="32">'PRO(2)'!$1:$8</definedName>
    <definedName name="_xlnm.Print_Titles" localSheetId="13">'RELACION DE BIENES MUEBLES 6'!$2:$4</definedName>
    <definedName name="Tot_horas_estatal">[12]est!#REF!</definedName>
    <definedName name="Tot_horas_estatal_1">[12]est!#REF!</definedName>
    <definedName name="Tot_horas_estatal_11">[12]est!#REF!</definedName>
    <definedName name="Tot_horas_estatal_20">[12]est!#REF!</definedName>
    <definedName name="Tot_horas_estatal_4">[12]est!#REF!</definedName>
    <definedName name="Tot_horas_QRO">'[13]6'!#REF!</definedName>
    <definedName name="Tot_horas_QRO_1">'[13]6'!#REF!</definedName>
    <definedName name="Tot_horas_QRO_11">'[13]6'!#REF!</definedName>
    <definedName name="Tot_horas_QRO_20">'[13]6'!#REF!</definedName>
    <definedName name="Tot_horas_QRO_4">'[13]6'!#REF!</definedName>
    <definedName name="Tot_horas_SEP">'[13]6'!#REF!</definedName>
    <definedName name="Tot_horas_SEP_1">'[13]6'!#REF!</definedName>
    <definedName name="Tot_horas_SEP_11">'[13]6'!#REF!</definedName>
    <definedName name="Tot_horas_SEP_20">'[13]6'!#REF!</definedName>
    <definedName name="Tot_horas_SEP_4">'[13]6'!#REF!</definedName>
    <definedName name="TOT_plazas_Estatal">[12]est!#REF!</definedName>
    <definedName name="TOT_plazas_Estatal_1">[12]est!#REF!</definedName>
    <definedName name="TOT_plazas_Estatal_11">[12]est!#REF!</definedName>
    <definedName name="TOT_plazas_Estatal_20">[12]est!#REF!</definedName>
    <definedName name="TOT_plazas_Estatal_4">[12]est!#REF!</definedName>
    <definedName name="Tot_plazas_QRO">'[13]6'!#REF!</definedName>
    <definedName name="Tot_plazas_QRO_1">'[13]6'!#REF!</definedName>
    <definedName name="Tot_plazas_QRO_11">'[13]6'!#REF!</definedName>
    <definedName name="Tot_plazas_QRO_20">'[13]6'!#REF!</definedName>
    <definedName name="Tot_plazas_QRO_4">'[13]6'!#REF!</definedName>
    <definedName name="Tot_plazas_SEP">'[13]6'!#REF!</definedName>
    <definedName name="Tot_plazas_SEP_1">'[13]6'!#REF!</definedName>
    <definedName name="Tot_plazas_SEP_11">'[13]6'!#REF!</definedName>
    <definedName name="Tot_plazas_SEP_20">'[13]6'!#REF!</definedName>
    <definedName name="Tot_plazas_SEP_4">'[13]6'!#REF!</definedName>
    <definedName name="TOTAL">#REF!</definedName>
    <definedName name="TOTAL_1">#REF!</definedName>
    <definedName name="TOTAL_20">#REF!</definedName>
    <definedName name="TOTAL_4">#REF!</definedName>
    <definedName name="total_horas_edo">'[13]6'!#REF!</definedName>
    <definedName name="total_horas_edo_1">'[13]6'!#REF!</definedName>
    <definedName name="total_horas_edo_11">'[13]6'!#REF!</definedName>
    <definedName name="total_horas_edo_20">'[13]6'!#REF!</definedName>
    <definedName name="total_horas_edo_4">'[13]6'!#REF!</definedName>
    <definedName name="total_horas_estatales">[12]est!#REF!</definedName>
    <definedName name="total_horas_estatales_1">[12]est!#REF!</definedName>
    <definedName name="total_horas_estatales_11">[12]est!#REF!</definedName>
    <definedName name="total_horas_estatales_20">[12]est!#REF!</definedName>
    <definedName name="total_horas_estatales_4">[12]est!#REF!</definedName>
    <definedName name="total_horas_fed">'[13]6'!#REF!</definedName>
    <definedName name="total_horas_fed_1">'[13]6'!#REF!</definedName>
    <definedName name="total_horas_fed_11">'[13]6'!#REF!</definedName>
    <definedName name="total_horas_fed_20">'[13]6'!#REF!</definedName>
    <definedName name="total_horas_fed_4">'[13]6'!#REF!</definedName>
    <definedName name="total_plazas_edo">'[13]6'!#REF!</definedName>
    <definedName name="total_plazas_edo_1">'[13]6'!#REF!</definedName>
    <definedName name="total_plazas_edo_11">'[13]6'!#REF!</definedName>
    <definedName name="total_plazas_edo_20">'[13]6'!#REF!</definedName>
    <definedName name="total_plazas_edo_4">'[13]6'!#REF!</definedName>
    <definedName name="total_plazas_estatales">'[13]sdo est'!#REF!</definedName>
    <definedName name="total_plazas_estatales_1">'[13]sdo est'!#REF!</definedName>
    <definedName name="total_plazas_estatales_11">'[13]sdo est'!#REF!</definedName>
    <definedName name="total_plazas_estatales_20">'[13]sdo est'!#REF!</definedName>
    <definedName name="total_plazas_estatales_4">'[13]sdo est'!#REF!</definedName>
    <definedName name="total_plazas_fed">'[13]6'!#REF!</definedName>
    <definedName name="total_plazas_fed_1">'[13]6'!#REF!</definedName>
    <definedName name="total_plazas_fed_11">'[13]6'!#REF!</definedName>
    <definedName name="total_plazas_fed_20">'[13]6'!#REF!</definedName>
    <definedName name="total_plazas_fed_4">'[13]6'!#REF!</definedName>
    <definedName name="totales_horas_estatales">[12]est!#REF!</definedName>
    <definedName name="totales_horas_estatales_1">[12]est!#REF!</definedName>
    <definedName name="totales_horas_estatales_11">[12]est!#REF!</definedName>
    <definedName name="totales_horas_estatales_20">[12]est!#REF!</definedName>
    <definedName name="totales_horas_estatales_4">[12]est!#REF!</definedName>
    <definedName name="TProveedores" localSheetId="22">[21]SPEI!$A$6:$A$928</definedName>
    <definedName name="TProveedores" localSheetId="26">[21]SPEI!$A$6:$A$928</definedName>
    <definedName name="TProveedores" localSheetId="24">[21]SPEI!$A$6:$A$928</definedName>
    <definedName name="TProveedores" localSheetId="18">[21]SPEI!$A$6:$A$928</definedName>
    <definedName name="TProveedores" localSheetId="23">[21]SPEI!$A$6:$A$928</definedName>
    <definedName name="TProveedores" localSheetId="17">[21]SPEI!$A$6:$A$928</definedName>
    <definedName name="TProveedores" localSheetId="25">[21]SPEI!$A$6:$A$928</definedName>
    <definedName name="TProveedores" localSheetId="20">[21]SPEI!$A$6:$A$928</definedName>
    <definedName name="TProveedores">[22]SPEI!$A$6:$A$928</definedName>
    <definedName name="TTEXTRA">#REF!</definedName>
    <definedName name="TTEXTRA_1">#REF!</definedName>
    <definedName name="TTEXTRA_1_20">#REF!</definedName>
    <definedName name="TTEXTRA_1_4">#REF!</definedName>
    <definedName name="TTEXTRA_12">#REF!</definedName>
    <definedName name="TTEXTRA_2">#REF!</definedName>
    <definedName name="TTEXTRA_20">#REF!</definedName>
    <definedName name="TTEXTRA_4">#REF!</definedName>
    <definedName name="TTEXTRA_5">#REF!</definedName>
    <definedName name="TTEXTRA_7">#REF!</definedName>
    <definedName name="unidad">#REF!</definedName>
    <definedName name="unidad_20">#REF!</definedName>
    <definedName name="Unidades" localSheetId="22">{"";"un";"dos";"tres";"cuatro";"cinco";"seis";"siete";"ocho";"nueve"}</definedName>
    <definedName name="Unidades" localSheetId="26">{"";"un";"dos";"tres";"cuatro";"cinco";"seis";"siete";"ocho";"nueve"}</definedName>
    <definedName name="Unidades" localSheetId="24">{"";"un";"dos";"tres";"cuatro";"cinco";"seis";"siete";"ocho";"nueve"}</definedName>
    <definedName name="Unidades" localSheetId="18">{"";"un";"dos";"tres";"cuatro";"cinco";"seis";"siete";"ocho";"nueve"}</definedName>
    <definedName name="Unidades" localSheetId="23">{"";"un";"dos";"tres";"cuatro";"cinco";"seis";"siete";"ocho";"nueve"}</definedName>
    <definedName name="Unidades" localSheetId="17">{"";"un";"dos";"tres";"cuatro";"cinco";"seis";"siete";"ocho";"nueve"}</definedName>
    <definedName name="Unidades" localSheetId="25">{"";"un";"dos";"tres";"cuatro";"cinco";"seis";"siete";"ocho";"nueve"}</definedName>
    <definedName name="Unidades" localSheetId="20">{"";"un";"dos";"tres";"cuatro";"cinco";"seis";"siete";"ocho";"nueve"}</definedName>
    <definedName name="Unidades">{"";"un";"dos";"tres";"cuatro";"cinco";"seis";"siete";"ocho";"nueve"}</definedName>
    <definedName name="UNIVERSIDAD">#REF!</definedName>
    <definedName name="USE">#REF!</definedName>
    <definedName name="USE_1">#REF!</definedName>
    <definedName name="USE_11">#REF!</definedName>
    <definedName name="USE_20">#REF!</definedName>
    <definedName name="USE_4">#REF!</definedName>
    <definedName name="USE_5">#REF!</definedName>
    <definedName name="useb">#REF!</definedName>
    <definedName name="useb_20">#REF!</definedName>
    <definedName name="usebeq">#REF!</definedName>
    <definedName name="usebeq_1">#REF!</definedName>
    <definedName name="usebeq_11">#REF!</definedName>
    <definedName name="usebeq_20">#REF!</definedName>
    <definedName name="usebeq_4">#REF!</definedName>
    <definedName name="usebeq_5">#REF!</definedName>
    <definedName name="UT">#REF!</definedName>
    <definedName name="UT_1">#REF!</definedName>
    <definedName name="UT_20">#REF!</definedName>
    <definedName name="UT_4">#REF!</definedName>
    <definedName name="UTEQ">#REF!</definedName>
    <definedName name="UTEQ_1">#REF!</definedName>
    <definedName name="UTEQ_4">#REF!</definedName>
    <definedName name="utsjr">#REF!</definedName>
    <definedName name="utsjr_1">#REF!</definedName>
    <definedName name="utsjr_11">#REF!</definedName>
    <definedName name="utsjr_12">#REF!</definedName>
    <definedName name="utsjr_2">#REF!</definedName>
    <definedName name="utsjr_20">#REF!</definedName>
    <definedName name="utsjr_4">#REF!</definedName>
    <definedName name="utsjr_5">#REF!</definedName>
    <definedName name="utsjr_7">#REF!</definedName>
    <definedName name="VICKY">[4]Radmod04oficios!#REF!</definedName>
    <definedName name="Y">'[14]REPORTE DETALLADO 2014'!Funciones_Activos_Fijos</definedName>
  </definedNames>
  <calcPr calcId="152511"/>
  <pivotCaches>
    <pivotCache cacheId="32" r:id="rId8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" i="100" l="1"/>
  <c r="E38" i="100"/>
  <c r="H19" i="100"/>
  <c r="H15" i="100"/>
  <c r="F15" i="100"/>
  <c r="I15" i="100" s="1"/>
  <c r="I14" i="100" s="1"/>
  <c r="I38" i="100" s="1"/>
  <c r="H14" i="100"/>
  <c r="H38" i="100" s="1"/>
  <c r="G14" i="100"/>
  <c r="F14" i="100"/>
  <c r="F38" i="100" s="1"/>
  <c r="E14" i="100"/>
  <c r="D14" i="100"/>
  <c r="D38" i="100" s="1"/>
  <c r="I60" i="99"/>
  <c r="H60" i="99"/>
  <c r="H55" i="99" s="1"/>
  <c r="H45" i="99" s="1"/>
  <c r="F60" i="99"/>
  <c r="I55" i="99"/>
  <c r="G55" i="99"/>
  <c r="F55" i="99"/>
  <c r="E55" i="99"/>
  <c r="D55" i="99"/>
  <c r="I45" i="99"/>
  <c r="G45" i="99"/>
  <c r="G78" i="99" s="1"/>
  <c r="F45" i="99"/>
  <c r="E45" i="99"/>
  <c r="E78" i="99" s="1"/>
  <c r="D45" i="99"/>
  <c r="H27" i="99"/>
  <c r="F27" i="99"/>
  <c r="I27" i="99" s="1"/>
  <c r="I22" i="99" s="1"/>
  <c r="I12" i="99" s="1"/>
  <c r="I78" i="99" s="1"/>
  <c r="H22" i="99"/>
  <c r="G22" i="99"/>
  <c r="F22" i="99"/>
  <c r="E22" i="99"/>
  <c r="D22" i="99"/>
  <c r="H12" i="99"/>
  <c r="G12" i="99"/>
  <c r="F12" i="99"/>
  <c r="F78" i="99" s="1"/>
  <c r="E12" i="99"/>
  <c r="D12" i="99"/>
  <c r="D78" i="99" s="1"/>
  <c r="E35" i="98"/>
  <c r="C35" i="98"/>
  <c r="H26" i="98"/>
  <c r="G26" i="98"/>
  <c r="G24" i="98" s="1"/>
  <c r="E26" i="98"/>
  <c r="H24" i="98"/>
  <c r="F24" i="98"/>
  <c r="E24" i="98"/>
  <c r="D24" i="98"/>
  <c r="H15" i="98"/>
  <c r="G15" i="98"/>
  <c r="G13" i="98" s="1"/>
  <c r="G35" i="98" s="1"/>
  <c r="E15" i="98"/>
  <c r="H13" i="98"/>
  <c r="H35" i="98" s="1"/>
  <c r="F13" i="98"/>
  <c r="F35" i="98" s="1"/>
  <c r="E13" i="98"/>
  <c r="D13" i="98"/>
  <c r="D35" i="98" s="1"/>
  <c r="C13" i="98"/>
  <c r="H157" i="97"/>
  <c r="F157" i="97"/>
  <c r="H156" i="97"/>
  <c r="F156" i="97"/>
  <c r="I156" i="97" s="1"/>
  <c r="I155" i="97"/>
  <c r="H155" i="97"/>
  <c r="F155" i="97"/>
  <c r="H154" i="97"/>
  <c r="F154" i="97"/>
  <c r="I154" i="97" s="1"/>
  <c r="I153" i="97"/>
  <c r="H153" i="97"/>
  <c r="F153" i="97"/>
  <c r="H152" i="97"/>
  <c r="F152" i="97"/>
  <c r="I152" i="97" s="1"/>
  <c r="I151" i="97"/>
  <c r="H151" i="97"/>
  <c r="F151" i="97"/>
  <c r="H150" i="97"/>
  <c r="F150" i="97"/>
  <c r="F148" i="97" s="1"/>
  <c r="I149" i="97"/>
  <c r="H149" i="97"/>
  <c r="H148" i="97" s="1"/>
  <c r="F149" i="97"/>
  <c r="G148" i="97"/>
  <c r="E148" i="97"/>
  <c r="I147" i="97"/>
  <c r="H147" i="97"/>
  <c r="F147" i="97"/>
  <c r="H146" i="97"/>
  <c r="F146" i="97"/>
  <c r="I146" i="97" s="1"/>
  <c r="I145" i="97"/>
  <c r="H145" i="97"/>
  <c r="F145" i="97"/>
  <c r="H144" i="97"/>
  <c r="F144" i="97"/>
  <c r="I144" i="97" s="1"/>
  <c r="I143" i="97"/>
  <c r="H143" i="97"/>
  <c r="F143" i="97"/>
  <c r="H142" i="97"/>
  <c r="F142" i="97"/>
  <c r="I142" i="97" s="1"/>
  <c r="I141" i="97"/>
  <c r="H141" i="97"/>
  <c r="F141" i="97"/>
  <c r="H140" i="97"/>
  <c r="F140" i="97"/>
  <c r="F138" i="97" s="1"/>
  <c r="I139" i="97"/>
  <c r="H139" i="97"/>
  <c r="H138" i="97" s="1"/>
  <c r="F139" i="97"/>
  <c r="G138" i="97"/>
  <c r="E138" i="97"/>
  <c r="I137" i="97"/>
  <c r="H137" i="97"/>
  <c r="F137" i="97"/>
  <c r="H136" i="97"/>
  <c r="F136" i="97"/>
  <c r="I136" i="97" s="1"/>
  <c r="I135" i="97"/>
  <c r="H135" i="97"/>
  <c r="F135" i="97"/>
  <c r="H134" i="97"/>
  <c r="F134" i="97"/>
  <c r="I134" i="97" s="1"/>
  <c r="I133" i="97"/>
  <c r="H133" i="97"/>
  <c r="F133" i="97"/>
  <c r="H132" i="97"/>
  <c r="F132" i="97"/>
  <c r="I132" i="97" s="1"/>
  <c r="I131" i="97"/>
  <c r="H131" i="97"/>
  <c r="F131" i="97"/>
  <c r="H130" i="97"/>
  <c r="F130" i="97"/>
  <c r="F128" i="97" s="1"/>
  <c r="I129" i="97"/>
  <c r="H129" i="97"/>
  <c r="H128" i="97" s="1"/>
  <c r="F129" i="97"/>
  <c r="G128" i="97"/>
  <c r="E128" i="97"/>
  <c r="I127" i="97"/>
  <c r="H127" i="97"/>
  <c r="F127" i="97"/>
  <c r="H126" i="97"/>
  <c r="F126" i="97"/>
  <c r="I126" i="97" s="1"/>
  <c r="I125" i="97"/>
  <c r="H125" i="97"/>
  <c r="F125" i="97"/>
  <c r="H124" i="97"/>
  <c r="F124" i="97"/>
  <c r="I124" i="97" s="1"/>
  <c r="I123" i="97"/>
  <c r="H123" i="97"/>
  <c r="F123" i="97"/>
  <c r="H122" i="97"/>
  <c r="F122" i="97"/>
  <c r="I122" i="97" s="1"/>
  <c r="I121" i="97"/>
  <c r="H121" i="97"/>
  <c r="F121" i="97"/>
  <c r="H120" i="97"/>
  <c r="F120" i="97"/>
  <c r="F118" i="97" s="1"/>
  <c r="F109" i="97" s="1"/>
  <c r="I119" i="97"/>
  <c r="H119" i="97"/>
  <c r="H118" i="97" s="1"/>
  <c r="H109" i="97" s="1"/>
  <c r="F119" i="97"/>
  <c r="G118" i="97"/>
  <c r="E118" i="97"/>
  <c r="I117" i="97"/>
  <c r="I116" i="97"/>
  <c r="I115" i="97"/>
  <c r="I114" i="97"/>
  <c r="I113" i="97"/>
  <c r="I112" i="97"/>
  <c r="I111" i="97"/>
  <c r="G109" i="97"/>
  <c r="E109" i="97"/>
  <c r="I61" i="97"/>
  <c r="H61" i="97"/>
  <c r="F61" i="97"/>
  <c r="H60" i="97"/>
  <c r="F60" i="97"/>
  <c r="I60" i="97" s="1"/>
  <c r="I59" i="97"/>
  <c r="H59" i="97"/>
  <c r="F59" i="97"/>
  <c r="H58" i="97"/>
  <c r="F58" i="97"/>
  <c r="I58" i="97" s="1"/>
  <c r="I57" i="97"/>
  <c r="H57" i="97"/>
  <c r="F57" i="97"/>
  <c r="H56" i="97"/>
  <c r="F56" i="97"/>
  <c r="I56" i="97" s="1"/>
  <c r="I55" i="97"/>
  <c r="H55" i="97"/>
  <c r="F55" i="97"/>
  <c r="H54" i="97"/>
  <c r="F54" i="97"/>
  <c r="F52" i="97" s="1"/>
  <c r="I53" i="97"/>
  <c r="H53" i="97"/>
  <c r="H52" i="97" s="1"/>
  <c r="F53" i="97"/>
  <c r="G52" i="97"/>
  <c r="E52" i="97"/>
  <c r="D52" i="97"/>
  <c r="H51" i="97"/>
  <c r="F51" i="97"/>
  <c r="I51" i="97" s="1"/>
  <c r="I50" i="97"/>
  <c r="H50" i="97"/>
  <c r="F50" i="97"/>
  <c r="H49" i="97"/>
  <c r="F49" i="97"/>
  <c r="I49" i="97" s="1"/>
  <c r="I48" i="97"/>
  <c r="H48" i="97"/>
  <c r="F48" i="97"/>
  <c r="H47" i="97"/>
  <c r="F47" i="97"/>
  <c r="I47" i="97" s="1"/>
  <c r="I46" i="97"/>
  <c r="H46" i="97"/>
  <c r="F46" i="97"/>
  <c r="H45" i="97"/>
  <c r="F45" i="97"/>
  <c r="I45" i="97" s="1"/>
  <c r="I44" i="97"/>
  <c r="H44" i="97"/>
  <c r="F44" i="97"/>
  <c r="H43" i="97"/>
  <c r="F43" i="97"/>
  <c r="I43" i="97" s="1"/>
  <c r="I42" i="97" s="1"/>
  <c r="H42" i="97"/>
  <c r="G42" i="97"/>
  <c r="F42" i="97"/>
  <c r="E42" i="97"/>
  <c r="D42" i="97"/>
  <c r="I41" i="97"/>
  <c r="H41" i="97"/>
  <c r="F41" i="97"/>
  <c r="H40" i="97"/>
  <c r="F40" i="97"/>
  <c r="I40" i="97" s="1"/>
  <c r="I39" i="97"/>
  <c r="H39" i="97"/>
  <c r="F39" i="97"/>
  <c r="H38" i="97"/>
  <c r="F38" i="97"/>
  <c r="I38" i="97" s="1"/>
  <c r="I37" i="97"/>
  <c r="H37" i="97"/>
  <c r="F37" i="97"/>
  <c r="H36" i="97"/>
  <c r="F36" i="97"/>
  <c r="I36" i="97" s="1"/>
  <c r="I35" i="97"/>
  <c r="H35" i="97"/>
  <c r="F35" i="97"/>
  <c r="H34" i="97"/>
  <c r="F34" i="97"/>
  <c r="F32" i="97" s="1"/>
  <c r="I33" i="97"/>
  <c r="H33" i="97"/>
  <c r="H32" i="97" s="1"/>
  <c r="F33" i="97"/>
  <c r="G32" i="97"/>
  <c r="E32" i="97"/>
  <c r="D32" i="97"/>
  <c r="H31" i="97"/>
  <c r="F31" i="97"/>
  <c r="I31" i="97" s="1"/>
  <c r="I30" i="97"/>
  <c r="H30" i="97"/>
  <c r="F30" i="97"/>
  <c r="H29" i="97"/>
  <c r="F29" i="97"/>
  <c r="I29" i="97" s="1"/>
  <c r="I28" i="97"/>
  <c r="H28" i="97"/>
  <c r="F28" i="97"/>
  <c r="H27" i="97"/>
  <c r="F27" i="97"/>
  <c r="I27" i="97" s="1"/>
  <c r="I26" i="97"/>
  <c r="H26" i="97"/>
  <c r="F26" i="97"/>
  <c r="H25" i="97"/>
  <c r="F25" i="97"/>
  <c r="I25" i="97" s="1"/>
  <c r="I24" i="97"/>
  <c r="H24" i="97"/>
  <c r="F24" i="97"/>
  <c r="H23" i="97"/>
  <c r="F23" i="97"/>
  <c r="I23" i="97" s="1"/>
  <c r="H22" i="97"/>
  <c r="G22" i="97"/>
  <c r="F22" i="97"/>
  <c r="E22" i="97"/>
  <c r="D22" i="97"/>
  <c r="D183" i="97" s="1"/>
  <c r="I21" i="97"/>
  <c r="H21" i="97"/>
  <c r="F21" i="97"/>
  <c r="H20" i="97"/>
  <c r="F20" i="97"/>
  <c r="I20" i="97" s="1"/>
  <c r="I19" i="97"/>
  <c r="H19" i="97"/>
  <c r="F19" i="97"/>
  <c r="H18" i="97"/>
  <c r="F18" i="97"/>
  <c r="I18" i="97" s="1"/>
  <c r="I17" i="97"/>
  <c r="H17" i="97"/>
  <c r="F17" i="97"/>
  <c r="H16" i="97"/>
  <c r="F16" i="97"/>
  <c r="F14" i="97" s="1"/>
  <c r="I15" i="97"/>
  <c r="H15" i="97"/>
  <c r="H14" i="97" s="1"/>
  <c r="F15" i="97"/>
  <c r="G14" i="97"/>
  <c r="E14" i="97"/>
  <c r="D14" i="97"/>
  <c r="G13" i="97"/>
  <c r="G183" i="97" s="1"/>
  <c r="E13" i="97"/>
  <c r="E183" i="97" s="1"/>
  <c r="I70" i="96"/>
  <c r="G70" i="96"/>
  <c r="E70" i="96"/>
  <c r="I67" i="96"/>
  <c r="H67" i="96"/>
  <c r="H70" i="96" s="1"/>
  <c r="F67" i="96"/>
  <c r="F70" i="96" s="1"/>
  <c r="I42" i="96"/>
  <c r="H42" i="96"/>
  <c r="F42" i="96"/>
  <c r="F40" i="96" s="1"/>
  <c r="I41" i="96"/>
  <c r="H40" i="96"/>
  <c r="G40" i="96"/>
  <c r="I40" i="96" s="1"/>
  <c r="E40" i="96"/>
  <c r="I39" i="96"/>
  <c r="H39" i="96"/>
  <c r="H38" i="96" s="1"/>
  <c r="F39" i="96"/>
  <c r="G38" i="96"/>
  <c r="G44" i="96" s="1"/>
  <c r="G75" i="96" s="1"/>
  <c r="F38" i="96"/>
  <c r="E38" i="96"/>
  <c r="E44" i="96" s="1"/>
  <c r="E75" i="96" s="1"/>
  <c r="D38" i="96"/>
  <c r="D44" i="96" s="1"/>
  <c r="D75" i="96" s="1"/>
  <c r="I36" i="96"/>
  <c r="H36" i="96"/>
  <c r="F36" i="96"/>
  <c r="I16" i="96"/>
  <c r="H16" i="96"/>
  <c r="H44" i="96" s="1"/>
  <c r="H75" i="96" s="1"/>
  <c r="F16" i="96"/>
  <c r="F66" i="95"/>
  <c r="E66" i="95"/>
  <c r="D66" i="95"/>
  <c r="E64" i="95"/>
  <c r="E68" i="95" s="1"/>
  <c r="E69" i="95" s="1"/>
  <c r="D64" i="95"/>
  <c r="F59" i="95"/>
  <c r="E59" i="95"/>
  <c r="D59" i="95"/>
  <c r="D68" i="95" s="1"/>
  <c r="D69" i="95" s="1"/>
  <c r="E55" i="95"/>
  <c r="E54" i="95"/>
  <c r="D54" i="95"/>
  <c r="D55" i="95" s="1"/>
  <c r="F52" i="95"/>
  <c r="E52" i="95"/>
  <c r="D52" i="95"/>
  <c r="E51" i="95"/>
  <c r="D51" i="95"/>
  <c r="E47" i="95"/>
  <c r="D47" i="95"/>
  <c r="F18" i="95"/>
  <c r="E18" i="95"/>
  <c r="D18" i="95"/>
  <c r="F17" i="95"/>
  <c r="F64" i="95" s="1"/>
  <c r="F16" i="95"/>
  <c r="F15" i="95" s="1"/>
  <c r="E15" i="95"/>
  <c r="D15" i="95"/>
  <c r="F14" i="95"/>
  <c r="F13" i="95"/>
  <c r="F12" i="95"/>
  <c r="F47" i="95" s="1"/>
  <c r="E11" i="95"/>
  <c r="E22" i="95" s="1"/>
  <c r="E23" i="95" s="1"/>
  <c r="E24" i="95" s="1"/>
  <c r="E32" i="95" s="1"/>
  <c r="D11" i="95"/>
  <c r="D22" i="95" s="1"/>
  <c r="D23" i="95" s="1"/>
  <c r="D24" i="95" s="1"/>
  <c r="D32" i="95" s="1"/>
  <c r="F68" i="95" l="1"/>
  <c r="F69" i="95" s="1"/>
  <c r="F44" i="96"/>
  <c r="F75" i="96" s="1"/>
  <c r="H13" i="97"/>
  <c r="H183" i="97" s="1"/>
  <c r="F13" i="97"/>
  <c r="F183" i="97" s="1"/>
  <c r="I22" i="97"/>
  <c r="H78" i="99"/>
  <c r="F51" i="95"/>
  <c r="F54" i="95"/>
  <c r="F55" i="95" s="1"/>
  <c r="I38" i="96"/>
  <c r="I44" i="96" s="1"/>
  <c r="I75" i="96" s="1"/>
  <c r="I16" i="97"/>
  <c r="I14" i="97" s="1"/>
  <c r="I34" i="97"/>
  <c r="I32" i="97" s="1"/>
  <c r="I54" i="97"/>
  <c r="I52" i="97" s="1"/>
  <c r="I120" i="97"/>
  <c r="I118" i="97" s="1"/>
  <c r="I130" i="97"/>
  <c r="I128" i="97" s="1"/>
  <c r="I140" i="97"/>
  <c r="I138" i="97" s="1"/>
  <c r="I150" i="97"/>
  <c r="I148" i="97" s="1"/>
  <c r="F11" i="95"/>
  <c r="F22" i="95" s="1"/>
  <c r="F23" i="95" s="1"/>
  <c r="F24" i="95" s="1"/>
  <c r="F32" i="95" s="1"/>
  <c r="D13" i="97"/>
  <c r="I109" i="97" l="1"/>
  <c r="I13" i="97"/>
  <c r="I183" i="97" s="1"/>
  <c r="F13" i="94" l="1"/>
  <c r="D13" i="94"/>
  <c r="B13" i="94"/>
  <c r="G12" i="94"/>
  <c r="E12" i="94"/>
  <c r="H12" i="94" s="1"/>
  <c r="H11" i="94"/>
  <c r="G11" i="94"/>
  <c r="F11" i="94"/>
  <c r="E11" i="94"/>
  <c r="D11" i="94"/>
  <c r="C11" i="94"/>
  <c r="B11" i="94"/>
  <c r="G10" i="94"/>
  <c r="E10" i="94"/>
  <c r="H10" i="94" s="1"/>
  <c r="H9" i="94" s="1"/>
  <c r="H13" i="94" s="1"/>
  <c r="G9" i="94"/>
  <c r="G13" i="94" s="1"/>
  <c r="F9" i="94"/>
  <c r="E9" i="94"/>
  <c r="E13" i="94" s="1"/>
  <c r="D9" i="94"/>
  <c r="C9" i="94"/>
  <c r="C13" i="94" s="1"/>
  <c r="B9" i="94"/>
  <c r="G32" i="93"/>
  <c r="E32" i="93"/>
  <c r="C32" i="93"/>
  <c r="B32" i="93"/>
  <c r="H31" i="93"/>
  <c r="H30" i="93" s="1"/>
  <c r="G31" i="93"/>
  <c r="E31" i="93"/>
  <c r="G30" i="93"/>
  <c r="F30" i="93"/>
  <c r="F32" i="93" s="1"/>
  <c r="E30" i="93"/>
  <c r="D30" i="93"/>
  <c r="D32" i="93" s="1"/>
  <c r="C30" i="93"/>
  <c r="B30" i="93"/>
  <c r="H29" i="93"/>
  <c r="G29" i="93"/>
  <c r="E29" i="93"/>
  <c r="G28" i="93"/>
  <c r="E28" i="93"/>
  <c r="H28" i="93" s="1"/>
  <c r="H27" i="93"/>
  <c r="G27" i="93"/>
  <c r="F27" i="93"/>
  <c r="E27" i="93"/>
  <c r="D27" i="93"/>
  <c r="C27" i="93"/>
  <c r="B27" i="93"/>
  <c r="G26" i="93"/>
  <c r="E26" i="93"/>
  <c r="H26" i="93" s="1"/>
  <c r="H25" i="93" s="1"/>
  <c r="G25" i="93"/>
  <c r="F25" i="93"/>
  <c r="E25" i="93"/>
  <c r="D25" i="93"/>
  <c r="C25" i="93"/>
  <c r="B25" i="93"/>
  <c r="G24" i="93"/>
  <c r="E24" i="93"/>
  <c r="H24" i="93" s="1"/>
  <c r="H23" i="93"/>
  <c r="H32" i="93" s="1"/>
  <c r="G23" i="93"/>
  <c r="F23" i="93"/>
  <c r="E23" i="93"/>
  <c r="D23" i="93"/>
  <c r="C23" i="93"/>
  <c r="B23" i="93"/>
  <c r="E18" i="93"/>
  <c r="C18" i="93"/>
  <c r="B18" i="93"/>
  <c r="H17" i="93"/>
  <c r="H16" i="93" s="1"/>
  <c r="G17" i="93"/>
  <c r="E17" i="93"/>
  <c r="G16" i="93"/>
  <c r="G18" i="93" s="1"/>
  <c r="F16" i="93"/>
  <c r="F18" i="93" s="1"/>
  <c r="E16" i="93"/>
  <c r="D16" i="93"/>
  <c r="D18" i="93" s="1"/>
  <c r="C16" i="93"/>
  <c r="B16" i="93"/>
  <c r="H15" i="93"/>
  <c r="G15" i="93"/>
  <c r="E15" i="93"/>
  <c r="G14" i="93"/>
  <c r="E14" i="93"/>
  <c r="H14" i="93" s="1"/>
  <c r="H13" i="93" s="1"/>
  <c r="G13" i="93"/>
  <c r="F13" i="93"/>
  <c r="E13" i="93"/>
  <c r="D13" i="93"/>
  <c r="C13" i="93"/>
  <c r="B13" i="93"/>
  <c r="G12" i="93"/>
  <c r="E12" i="93"/>
  <c r="H12" i="93" s="1"/>
  <c r="H11" i="93"/>
  <c r="G11" i="93"/>
  <c r="F11" i="93"/>
  <c r="E11" i="93"/>
  <c r="D11" i="93"/>
  <c r="C11" i="93"/>
  <c r="B11" i="93"/>
  <c r="G10" i="93"/>
  <c r="E10" i="93"/>
  <c r="H10" i="93" s="1"/>
  <c r="H9" i="93" s="1"/>
  <c r="H18" i="93" s="1"/>
  <c r="G9" i="93"/>
  <c r="F9" i="93"/>
  <c r="E9" i="93"/>
  <c r="D9" i="93"/>
  <c r="C9" i="93"/>
  <c r="B9" i="93"/>
  <c r="C12" i="92"/>
  <c r="G11" i="92"/>
  <c r="E11" i="92"/>
  <c r="H11" i="92" s="1"/>
  <c r="C11" i="92"/>
  <c r="H10" i="92"/>
  <c r="G10" i="92"/>
  <c r="E10" i="92"/>
  <c r="G9" i="92"/>
  <c r="G12" i="92" s="1"/>
  <c r="F9" i="92"/>
  <c r="F12" i="92" s="1"/>
  <c r="E9" i="92"/>
  <c r="E12" i="92" s="1"/>
  <c r="D9" i="92"/>
  <c r="D12" i="92" s="1"/>
  <c r="C9" i="92"/>
  <c r="B9" i="92"/>
  <c r="B12" i="92" s="1"/>
  <c r="F16" i="91"/>
  <c r="D16" i="91"/>
  <c r="C16" i="91"/>
  <c r="B16" i="91"/>
  <c r="H15" i="91"/>
  <c r="E15" i="91"/>
  <c r="G14" i="91"/>
  <c r="E14" i="91"/>
  <c r="H14" i="91" s="1"/>
  <c r="H13" i="91" s="1"/>
  <c r="C14" i="91"/>
  <c r="G13" i="91"/>
  <c r="F13" i="91"/>
  <c r="E13" i="91"/>
  <c r="E16" i="91" s="1"/>
  <c r="D13" i="91"/>
  <c r="C13" i="91"/>
  <c r="B13" i="91"/>
  <c r="H12" i="91"/>
  <c r="H11" i="91" s="1"/>
  <c r="H16" i="91" s="1"/>
  <c r="G12" i="91"/>
  <c r="E12" i="91"/>
  <c r="G11" i="91"/>
  <c r="F11" i="91"/>
  <c r="E11" i="91"/>
  <c r="D11" i="91"/>
  <c r="C11" i="91"/>
  <c r="B11" i="91"/>
  <c r="H10" i="91"/>
  <c r="H9" i="91" s="1"/>
  <c r="G10" i="91"/>
  <c r="E10" i="91"/>
  <c r="G9" i="91"/>
  <c r="G16" i="91" s="1"/>
  <c r="F9" i="91"/>
  <c r="E9" i="91"/>
  <c r="D9" i="91"/>
  <c r="C9" i="91"/>
  <c r="B9" i="91"/>
  <c r="F26" i="90"/>
  <c r="B26" i="90"/>
  <c r="G25" i="90"/>
  <c r="E25" i="90"/>
  <c r="H25" i="90" s="1"/>
  <c r="H24" i="90"/>
  <c r="G24" i="90"/>
  <c r="E24" i="90"/>
  <c r="G23" i="90"/>
  <c r="E23" i="90"/>
  <c r="H23" i="90" s="1"/>
  <c r="D22" i="90"/>
  <c r="C22" i="90"/>
  <c r="E22" i="90" s="1"/>
  <c r="E19" i="90" s="1"/>
  <c r="H21" i="90"/>
  <c r="G21" i="90"/>
  <c r="E21" i="90"/>
  <c r="G20" i="90"/>
  <c r="E20" i="90"/>
  <c r="H20" i="90" s="1"/>
  <c r="G19" i="90"/>
  <c r="F19" i="90"/>
  <c r="D19" i="90"/>
  <c r="C19" i="90"/>
  <c r="B19" i="90"/>
  <c r="G18" i="90"/>
  <c r="E18" i="90"/>
  <c r="H18" i="90" s="1"/>
  <c r="H17" i="90"/>
  <c r="G17" i="90"/>
  <c r="E17" i="90"/>
  <c r="G16" i="90"/>
  <c r="E16" i="90"/>
  <c r="H16" i="90" s="1"/>
  <c r="C16" i="90"/>
  <c r="G15" i="90"/>
  <c r="E15" i="90"/>
  <c r="H15" i="90" s="1"/>
  <c r="H14" i="90"/>
  <c r="G14" i="90"/>
  <c r="E14" i="90"/>
  <c r="G13" i="90"/>
  <c r="F13" i="90"/>
  <c r="E13" i="90"/>
  <c r="D13" i="90"/>
  <c r="C13" i="90"/>
  <c r="B13" i="90"/>
  <c r="H12" i="90"/>
  <c r="G12" i="90"/>
  <c r="E12" i="90"/>
  <c r="G11" i="90"/>
  <c r="E11" i="90"/>
  <c r="H11" i="90" s="1"/>
  <c r="G10" i="90"/>
  <c r="E10" i="90"/>
  <c r="E9" i="90" s="1"/>
  <c r="D10" i="90"/>
  <c r="G9" i="90"/>
  <c r="G26" i="90" s="1"/>
  <c r="F9" i="90"/>
  <c r="D9" i="90"/>
  <c r="D26" i="90" s="1"/>
  <c r="C9" i="90"/>
  <c r="C26" i="90" s="1"/>
  <c r="B9" i="90"/>
  <c r="C21" i="89"/>
  <c r="G20" i="89"/>
  <c r="E20" i="89"/>
  <c r="H20" i="89" s="1"/>
  <c r="H19" i="89"/>
  <c r="G19" i="89"/>
  <c r="F19" i="89"/>
  <c r="E19" i="89"/>
  <c r="D19" i="89"/>
  <c r="C19" i="89"/>
  <c r="H18" i="89"/>
  <c r="H17" i="89" s="1"/>
  <c r="G18" i="89"/>
  <c r="E18" i="89"/>
  <c r="G17" i="89"/>
  <c r="F17" i="89"/>
  <c r="E17" i="89"/>
  <c r="D17" i="89"/>
  <c r="C17" i="89"/>
  <c r="G16" i="89"/>
  <c r="E16" i="89"/>
  <c r="H16" i="89" s="1"/>
  <c r="G15" i="89"/>
  <c r="E15" i="89"/>
  <c r="E14" i="89" s="1"/>
  <c r="C15" i="89"/>
  <c r="G14" i="89"/>
  <c r="F14" i="89"/>
  <c r="D14" i="89"/>
  <c r="C14" i="89"/>
  <c r="B14" i="89"/>
  <c r="G13" i="89"/>
  <c r="E13" i="89"/>
  <c r="H13" i="89" s="1"/>
  <c r="H12" i="89"/>
  <c r="G12" i="89"/>
  <c r="E12" i="89"/>
  <c r="G11" i="89"/>
  <c r="E11" i="89"/>
  <c r="H11" i="89" s="1"/>
  <c r="H10" i="89"/>
  <c r="G10" i="89"/>
  <c r="E10" i="89"/>
  <c r="G9" i="89"/>
  <c r="G21" i="89" s="1"/>
  <c r="F9" i="89"/>
  <c r="F21" i="89" s="1"/>
  <c r="E9" i="89"/>
  <c r="E21" i="89" s="1"/>
  <c r="D9" i="89"/>
  <c r="D21" i="89" s="1"/>
  <c r="C9" i="89"/>
  <c r="C19" i="88"/>
  <c r="G18" i="88"/>
  <c r="E18" i="88"/>
  <c r="E17" i="88" s="1"/>
  <c r="E19" i="88" s="1"/>
  <c r="D18" i="88"/>
  <c r="G17" i="88"/>
  <c r="F17" i="88"/>
  <c r="D17" i="88"/>
  <c r="C17" i="88"/>
  <c r="G16" i="88"/>
  <c r="E16" i="88"/>
  <c r="H16" i="88" s="1"/>
  <c r="H15" i="88"/>
  <c r="H14" i="88" s="1"/>
  <c r="G15" i="88"/>
  <c r="E15" i="88"/>
  <c r="G14" i="88"/>
  <c r="F14" i="88"/>
  <c r="E14" i="88"/>
  <c r="D14" i="88"/>
  <c r="C14" i="88"/>
  <c r="B14" i="88"/>
  <c r="H13" i="88"/>
  <c r="G13" i="88"/>
  <c r="E13" i="88"/>
  <c r="G12" i="88"/>
  <c r="E12" i="88"/>
  <c r="H12" i="88" s="1"/>
  <c r="H11" i="88"/>
  <c r="G11" i="88"/>
  <c r="F11" i="88"/>
  <c r="E11" i="88"/>
  <c r="D11" i="88"/>
  <c r="C11" i="88"/>
  <c r="B11" i="88"/>
  <c r="B19" i="88" s="1"/>
  <c r="B17" i="88" s="1"/>
  <c r="G10" i="88"/>
  <c r="G9" i="88" s="1"/>
  <c r="G19" i="88" s="1"/>
  <c r="E10" i="88"/>
  <c r="H10" i="88" s="1"/>
  <c r="H9" i="88" s="1"/>
  <c r="F9" i="88"/>
  <c r="E9" i="88"/>
  <c r="D9" i="88"/>
  <c r="C9" i="88"/>
  <c r="G28" i="87"/>
  <c r="E28" i="87"/>
  <c r="H28" i="87" s="1"/>
  <c r="G27" i="87"/>
  <c r="E27" i="87"/>
  <c r="H27" i="87" s="1"/>
  <c r="G26" i="87"/>
  <c r="E26" i="87"/>
  <c r="G25" i="87"/>
  <c r="G24" i="87" s="1"/>
  <c r="E25" i="87"/>
  <c r="H25" i="87" s="1"/>
  <c r="F24" i="87"/>
  <c r="D24" i="87"/>
  <c r="C24" i="87"/>
  <c r="B24" i="87"/>
  <c r="G23" i="87"/>
  <c r="D23" i="87"/>
  <c r="E23" i="87" s="1"/>
  <c r="H23" i="87" s="1"/>
  <c r="G22" i="87"/>
  <c r="D22" i="87"/>
  <c r="E22" i="87" s="1"/>
  <c r="H22" i="87" s="1"/>
  <c r="G21" i="87"/>
  <c r="E21" i="87"/>
  <c r="H21" i="87" s="1"/>
  <c r="G20" i="87"/>
  <c r="E20" i="87"/>
  <c r="H20" i="87" s="1"/>
  <c r="G19" i="87"/>
  <c r="D19" i="87"/>
  <c r="G18" i="87"/>
  <c r="G15" i="87" s="1"/>
  <c r="E18" i="87"/>
  <c r="H18" i="87" s="1"/>
  <c r="G17" i="87"/>
  <c r="E17" i="87"/>
  <c r="H17" i="87" s="1"/>
  <c r="D17" i="87"/>
  <c r="G16" i="87"/>
  <c r="E16" i="87"/>
  <c r="F15" i="87"/>
  <c r="C15" i="87"/>
  <c r="B15" i="87"/>
  <c r="G14" i="87"/>
  <c r="E14" i="87"/>
  <c r="H14" i="87" s="1"/>
  <c r="G13" i="87"/>
  <c r="E13" i="87"/>
  <c r="H13" i="87" s="1"/>
  <c r="G12" i="87"/>
  <c r="E12" i="87"/>
  <c r="H12" i="87" s="1"/>
  <c r="D12" i="87"/>
  <c r="G11" i="87"/>
  <c r="E11" i="87"/>
  <c r="H11" i="87" s="1"/>
  <c r="H9" i="87" s="1"/>
  <c r="G10" i="87"/>
  <c r="G9" i="87" s="1"/>
  <c r="E10" i="87"/>
  <c r="H10" i="87" s="1"/>
  <c r="F9" i="87"/>
  <c r="F29" i="87" s="1"/>
  <c r="E9" i="87"/>
  <c r="D9" i="87"/>
  <c r="C9" i="87"/>
  <c r="C29" i="87" s="1"/>
  <c r="B9" i="87"/>
  <c r="G19" i="86"/>
  <c r="E19" i="86"/>
  <c r="H19" i="86" s="1"/>
  <c r="D19" i="86"/>
  <c r="G18" i="86"/>
  <c r="E18" i="86"/>
  <c r="H18" i="86" s="1"/>
  <c r="G17" i="86"/>
  <c r="D17" i="86"/>
  <c r="E17" i="86" s="1"/>
  <c r="G16" i="86"/>
  <c r="G15" i="86" s="1"/>
  <c r="E16" i="86"/>
  <c r="H16" i="86" s="1"/>
  <c r="F15" i="86"/>
  <c r="F20" i="86" s="1"/>
  <c r="C15" i="86"/>
  <c r="B15" i="86"/>
  <c r="G14" i="86"/>
  <c r="G12" i="86" s="1"/>
  <c r="E14" i="86"/>
  <c r="H14" i="86" s="1"/>
  <c r="G13" i="86"/>
  <c r="E13" i="86"/>
  <c r="E12" i="86" s="1"/>
  <c r="F12" i="86"/>
  <c r="D12" i="86"/>
  <c r="C12" i="86"/>
  <c r="B12" i="86"/>
  <c r="G11" i="86"/>
  <c r="E11" i="86"/>
  <c r="E9" i="86" s="1"/>
  <c r="G10" i="86"/>
  <c r="G9" i="86" s="1"/>
  <c r="E10" i="86"/>
  <c r="H10" i="86" s="1"/>
  <c r="F9" i="86"/>
  <c r="D9" i="86"/>
  <c r="C9" i="86"/>
  <c r="C20" i="86" s="1"/>
  <c r="B9" i="86"/>
  <c r="G12" i="85"/>
  <c r="E12" i="85"/>
  <c r="E11" i="85" s="1"/>
  <c r="G11" i="85"/>
  <c r="F11" i="85"/>
  <c r="D11" i="85"/>
  <c r="C11" i="85"/>
  <c r="B11" i="85"/>
  <c r="G10" i="85"/>
  <c r="E10" i="85"/>
  <c r="H10" i="85" s="1"/>
  <c r="H9" i="85" s="1"/>
  <c r="G9" i="85"/>
  <c r="G13" i="85" s="1"/>
  <c r="F9" i="85"/>
  <c r="F13" i="85" s="1"/>
  <c r="E9" i="85"/>
  <c r="E13" i="85" s="1"/>
  <c r="D9" i="85"/>
  <c r="D13" i="85" s="1"/>
  <c r="C9" i="85"/>
  <c r="C13" i="85" s="1"/>
  <c r="B9" i="85"/>
  <c r="B13" i="85" s="1"/>
  <c r="F13" i="84"/>
  <c r="D13" i="84"/>
  <c r="B13" i="84"/>
  <c r="G12" i="84"/>
  <c r="C12" i="84"/>
  <c r="E12" i="84" s="1"/>
  <c r="H12" i="84" s="1"/>
  <c r="H11" i="84" s="1"/>
  <c r="G11" i="84"/>
  <c r="F11" i="84"/>
  <c r="E11" i="84"/>
  <c r="D11" i="84"/>
  <c r="C11" i="84"/>
  <c r="B11" i="84"/>
  <c r="G10" i="84"/>
  <c r="E10" i="84"/>
  <c r="E9" i="84" s="1"/>
  <c r="E13" i="84" s="1"/>
  <c r="G9" i="84"/>
  <c r="F9" i="84"/>
  <c r="D9" i="84"/>
  <c r="C9" i="84"/>
  <c r="B9" i="84"/>
  <c r="G12" i="83"/>
  <c r="G11" i="83" s="1"/>
  <c r="E12" i="83"/>
  <c r="H12" i="83" s="1"/>
  <c r="H11" i="83" s="1"/>
  <c r="F11" i="83"/>
  <c r="E11" i="83"/>
  <c r="D11" i="83"/>
  <c r="C11" i="83"/>
  <c r="B11" i="83"/>
  <c r="G10" i="83"/>
  <c r="G9" i="83" s="1"/>
  <c r="G13" i="83" s="1"/>
  <c r="E10" i="83"/>
  <c r="H10" i="83" s="1"/>
  <c r="H9" i="83" s="1"/>
  <c r="F9" i="83"/>
  <c r="F13" i="83" s="1"/>
  <c r="E9" i="83"/>
  <c r="E13" i="83" s="1"/>
  <c r="D9" i="83"/>
  <c r="D13" i="83" s="1"/>
  <c r="C9" i="83"/>
  <c r="C13" i="83" s="1"/>
  <c r="B9" i="83"/>
  <c r="B13" i="83" s="1"/>
  <c r="G21" i="82"/>
  <c r="E21" i="82"/>
  <c r="H21" i="82" s="1"/>
  <c r="G20" i="82"/>
  <c r="E20" i="82"/>
  <c r="H20" i="82" s="1"/>
  <c r="G19" i="82"/>
  <c r="E19" i="82"/>
  <c r="H19" i="82" s="1"/>
  <c r="H18" i="82" s="1"/>
  <c r="G18" i="82"/>
  <c r="F18" i="82"/>
  <c r="E18" i="82"/>
  <c r="D18" i="82"/>
  <c r="C18" i="82"/>
  <c r="B18" i="82"/>
  <c r="G17" i="82"/>
  <c r="E17" i="82"/>
  <c r="E16" i="82" s="1"/>
  <c r="G16" i="82"/>
  <c r="F16" i="82"/>
  <c r="D16" i="82"/>
  <c r="C16" i="82"/>
  <c r="B16" i="82"/>
  <c r="G15" i="82"/>
  <c r="E15" i="82"/>
  <c r="H15" i="82" s="1"/>
  <c r="G14" i="82"/>
  <c r="C14" i="82"/>
  <c r="G13" i="82"/>
  <c r="G12" i="82" s="1"/>
  <c r="E13" i="82"/>
  <c r="H13" i="82" s="1"/>
  <c r="F12" i="82"/>
  <c r="D12" i="82"/>
  <c r="B12" i="82"/>
  <c r="G11" i="82"/>
  <c r="G9" i="82" s="1"/>
  <c r="G22" i="82" s="1"/>
  <c r="E11" i="82"/>
  <c r="H11" i="82" s="1"/>
  <c r="G10" i="82"/>
  <c r="E10" i="82"/>
  <c r="E9" i="82" s="1"/>
  <c r="F9" i="82"/>
  <c r="F22" i="82" s="1"/>
  <c r="D9" i="82"/>
  <c r="D22" i="82" s="1"/>
  <c r="C9" i="82"/>
  <c r="B9" i="82"/>
  <c r="B22" i="82" s="1"/>
  <c r="F12" i="81"/>
  <c r="D12" i="81"/>
  <c r="B12" i="81"/>
  <c r="G11" i="81"/>
  <c r="C11" i="81"/>
  <c r="E11" i="81" s="1"/>
  <c r="H11" i="81" s="1"/>
  <c r="H9" i="81" s="1"/>
  <c r="H12" i="81" s="1"/>
  <c r="H10" i="81"/>
  <c r="G10" i="81"/>
  <c r="G9" i="81" s="1"/>
  <c r="G12" i="81" s="1"/>
  <c r="F9" i="81"/>
  <c r="D9" i="81"/>
  <c r="B9" i="81"/>
  <c r="G10" i="80"/>
  <c r="G9" i="80" s="1"/>
  <c r="G11" i="80" s="1"/>
  <c r="E10" i="80"/>
  <c r="H10" i="80" s="1"/>
  <c r="H9" i="80" s="1"/>
  <c r="H11" i="80" s="1"/>
  <c r="F9" i="80"/>
  <c r="F11" i="80" s="1"/>
  <c r="E9" i="80"/>
  <c r="E11" i="80" s="1"/>
  <c r="D9" i="80"/>
  <c r="D11" i="80" s="1"/>
  <c r="C9" i="80"/>
  <c r="C11" i="80" s="1"/>
  <c r="B9" i="80"/>
  <c r="B11" i="80" s="1"/>
  <c r="G11" i="79"/>
  <c r="E11" i="79"/>
  <c r="H11" i="79" s="1"/>
  <c r="C11" i="79"/>
  <c r="G10" i="79"/>
  <c r="E10" i="79"/>
  <c r="E9" i="79" s="1"/>
  <c r="E12" i="79" s="1"/>
  <c r="G9" i="79"/>
  <c r="G12" i="79" s="1"/>
  <c r="F9" i="79"/>
  <c r="F12" i="79" s="1"/>
  <c r="D9" i="79"/>
  <c r="D12" i="79" s="1"/>
  <c r="C9" i="79"/>
  <c r="C12" i="79" s="1"/>
  <c r="B9" i="79"/>
  <c r="B12" i="79" s="1"/>
  <c r="F121" i="78"/>
  <c r="G120" i="78"/>
  <c r="E120" i="78"/>
  <c r="H120" i="78" s="1"/>
  <c r="G119" i="78"/>
  <c r="E119" i="78"/>
  <c r="H119" i="78" s="1"/>
  <c r="G118" i="78"/>
  <c r="E118" i="78"/>
  <c r="H118" i="78" s="1"/>
  <c r="G117" i="78"/>
  <c r="E117" i="78"/>
  <c r="H117" i="78" s="1"/>
  <c r="G116" i="78"/>
  <c r="E116" i="78"/>
  <c r="H116" i="78" s="1"/>
  <c r="G115" i="78"/>
  <c r="E115" i="78"/>
  <c r="G114" i="78"/>
  <c r="G113" i="78" s="1"/>
  <c r="E114" i="78"/>
  <c r="H114" i="78" s="1"/>
  <c r="F113" i="78"/>
  <c r="D113" i="78"/>
  <c r="C113" i="78"/>
  <c r="B113" i="78"/>
  <c r="G112" i="78"/>
  <c r="E112" i="78"/>
  <c r="H112" i="78" s="1"/>
  <c r="G111" i="78"/>
  <c r="E111" i="78"/>
  <c r="H111" i="78" s="1"/>
  <c r="G110" i="78"/>
  <c r="E110" i="78"/>
  <c r="H110" i="78" s="1"/>
  <c r="G109" i="78"/>
  <c r="E109" i="78"/>
  <c r="H109" i="78" s="1"/>
  <c r="G108" i="78"/>
  <c r="B108" i="78"/>
  <c r="G107" i="78"/>
  <c r="E107" i="78"/>
  <c r="H107" i="78" s="1"/>
  <c r="G106" i="78"/>
  <c r="E106" i="78"/>
  <c r="H106" i="78" s="1"/>
  <c r="G105" i="78"/>
  <c r="F105" i="78"/>
  <c r="D105" i="78"/>
  <c r="C105" i="78"/>
  <c r="G104" i="78"/>
  <c r="E104" i="78"/>
  <c r="H104" i="78" s="1"/>
  <c r="G103" i="78"/>
  <c r="E103" i="78"/>
  <c r="H103" i="78" s="1"/>
  <c r="G102" i="78"/>
  <c r="E102" i="78"/>
  <c r="H102" i="78" s="1"/>
  <c r="G101" i="78"/>
  <c r="E101" i="78"/>
  <c r="H101" i="78" s="1"/>
  <c r="G100" i="78"/>
  <c r="E100" i="78"/>
  <c r="H100" i="78" s="1"/>
  <c r="G99" i="78"/>
  <c r="E99" i="78"/>
  <c r="H99" i="78" s="1"/>
  <c r="G98" i="78"/>
  <c r="E98" i="78"/>
  <c r="H98" i="78" s="1"/>
  <c r="G97" i="78"/>
  <c r="E97" i="78"/>
  <c r="H97" i="78" s="1"/>
  <c r="G96" i="78"/>
  <c r="E96" i="78"/>
  <c r="H96" i="78" s="1"/>
  <c r="G95" i="78"/>
  <c r="E95" i="78"/>
  <c r="H95" i="78" s="1"/>
  <c r="G94" i="78"/>
  <c r="E94" i="78"/>
  <c r="H94" i="78" s="1"/>
  <c r="G93" i="78"/>
  <c r="E93" i="78"/>
  <c r="H93" i="78" s="1"/>
  <c r="G92" i="78"/>
  <c r="E92" i="78"/>
  <c r="H92" i="78" s="1"/>
  <c r="G91" i="78"/>
  <c r="E91" i="78"/>
  <c r="H91" i="78" s="1"/>
  <c r="G90" i="78"/>
  <c r="E90" i="78"/>
  <c r="H90" i="78" s="1"/>
  <c r="G89" i="78"/>
  <c r="E89" i="78"/>
  <c r="H89" i="78" s="1"/>
  <c r="G88" i="78"/>
  <c r="E88" i="78"/>
  <c r="H88" i="78" s="1"/>
  <c r="G87" i="78"/>
  <c r="E87" i="78"/>
  <c r="H87" i="78" s="1"/>
  <c r="G86" i="78"/>
  <c r="E86" i="78"/>
  <c r="H86" i="78" s="1"/>
  <c r="G85" i="78"/>
  <c r="E85" i="78"/>
  <c r="H85" i="78" s="1"/>
  <c r="G84" i="78"/>
  <c r="E84" i="78"/>
  <c r="H84" i="78" s="1"/>
  <c r="G83" i="78"/>
  <c r="E83" i="78"/>
  <c r="H83" i="78" s="1"/>
  <c r="G82" i="78"/>
  <c r="E82" i="78"/>
  <c r="H82" i="78" s="1"/>
  <c r="G81" i="78"/>
  <c r="E81" i="78"/>
  <c r="H81" i="78" s="1"/>
  <c r="G80" i="78"/>
  <c r="E80" i="78"/>
  <c r="H80" i="78" s="1"/>
  <c r="G79" i="78"/>
  <c r="E79" i="78"/>
  <c r="H79" i="78" s="1"/>
  <c r="G78" i="78"/>
  <c r="E78" i="78"/>
  <c r="H78" i="78" s="1"/>
  <c r="G77" i="78"/>
  <c r="E77" i="78"/>
  <c r="H77" i="78" s="1"/>
  <c r="G76" i="78"/>
  <c r="E76" i="78"/>
  <c r="H76" i="78" s="1"/>
  <c r="G75" i="78"/>
  <c r="E75" i="78"/>
  <c r="H75" i="78" s="1"/>
  <c r="G74" i="78"/>
  <c r="E74" i="78"/>
  <c r="H74" i="78" s="1"/>
  <c r="G73" i="78"/>
  <c r="E73" i="78"/>
  <c r="H73" i="78" s="1"/>
  <c r="G72" i="78"/>
  <c r="E72" i="78"/>
  <c r="H72" i="78" s="1"/>
  <c r="G71" i="78"/>
  <c r="E71" i="78"/>
  <c r="H71" i="78" s="1"/>
  <c r="G70" i="78"/>
  <c r="E70" i="78"/>
  <c r="H70" i="78" s="1"/>
  <c r="G69" i="78"/>
  <c r="E69" i="78"/>
  <c r="H69" i="78" s="1"/>
  <c r="G68" i="78"/>
  <c r="E68" i="78"/>
  <c r="H68" i="78" s="1"/>
  <c r="G67" i="78"/>
  <c r="E67" i="78"/>
  <c r="H67" i="78" s="1"/>
  <c r="G66" i="78"/>
  <c r="E66" i="78"/>
  <c r="H66" i="78" s="1"/>
  <c r="G65" i="78"/>
  <c r="E65" i="78"/>
  <c r="H65" i="78" s="1"/>
  <c r="G64" i="78"/>
  <c r="E64" i="78"/>
  <c r="H64" i="78" s="1"/>
  <c r="G63" i="78"/>
  <c r="E63" i="78"/>
  <c r="H63" i="78" s="1"/>
  <c r="G62" i="78"/>
  <c r="E62" i="78"/>
  <c r="H62" i="78" s="1"/>
  <c r="G61" i="78"/>
  <c r="E61" i="78"/>
  <c r="H61" i="78" s="1"/>
  <c r="G60" i="78"/>
  <c r="E60" i="78"/>
  <c r="H60" i="78" s="1"/>
  <c r="H59" i="78" s="1"/>
  <c r="G59" i="78"/>
  <c r="F59" i="78"/>
  <c r="E59" i="78"/>
  <c r="D59" i="78"/>
  <c r="C59" i="78"/>
  <c r="B59" i="78"/>
  <c r="G58" i="78"/>
  <c r="E58" i="78"/>
  <c r="H58" i="78" s="1"/>
  <c r="G57" i="78"/>
  <c r="E57" i="78"/>
  <c r="H57" i="78" s="1"/>
  <c r="G56" i="78"/>
  <c r="E56" i="78"/>
  <c r="H56" i="78" s="1"/>
  <c r="G55" i="78"/>
  <c r="E55" i="78"/>
  <c r="H55" i="78" s="1"/>
  <c r="G54" i="78"/>
  <c r="E54" i="78"/>
  <c r="H54" i="78" s="1"/>
  <c r="G53" i="78"/>
  <c r="E53" i="78"/>
  <c r="H53" i="78" s="1"/>
  <c r="G52" i="78"/>
  <c r="E52" i="78"/>
  <c r="H52" i="78" s="1"/>
  <c r="G51" i="78"/>
  <c r="E51" i="78"/>
  <c r="H51" i="78" s="1"/>
  <c r="G50" i="78"/>
  <c r="E50" i="78"/>
  <c r="H50" i="78" s="1"/>
  <c r="G49" i="78"/>
  <c r="E49" i="78"/>
  <c r="H49" i="78" s="1"/>
  <c r="G48" i="78"/>
  <c r="E48" i="78"/>
  <c r="H48" i="78" s="1"/>
  <c r="G47" i="78"/>
  <c r="E47" i="78"/>
  <c r="H47" i="78" s="1"/>
  <c r="G46" i="78"/>
  <c r="E46" i="78"/>
  <c r="H46" i="78" s="1"/>
  <c r="G45" i="78"/>
  <c r="E45" i="78"/>
  <c r="H45" i="78" s="1"/>
  <c r="G44" i="78"/>
  <c r="E44" i="78"/>
  <c r="H44" i="78" s="1"/>
  <c r="G43" i="78"/>
  <c r="E43" i="78"/>
  <c r="H43" i="78" s="1"/>
  <c r="G42" i="78"/>
  <c r="E42" i="78"/>
  <c r="H42" i="78" s="1"/>
  <c r="G41" i="78"/>
  <c r="E41" i="78"/>
  <c r="H41" i="78" s="1"/>
  <c r="G40" i="78"/>
  <c r="E40" i="78"/>
  <c r="H40" i="78" s="1"/>
  <c r="G39" i="78"/>
  <c r="E39" i="78"/>
  <c r="H39" i="78" s="1"/>
  <c r="G38" i="78"/>
  <c r="E38" i="78"/>
  <c r="H38" i="78" s="1"/>
  <c r="G37" i="78"/>
  <c r="E37" i="78"/>
  <c r="H37" i="78" s="1"/>
  <c r="G36" i="78"/>
  <c r="E36" i="78"/>
  <c r="H36" i="78" s="1"/>
  <c r="G35" i="78"/>
  <c r="E35" i="78"/>
  <c r="H35" i="78" s="1"/>
  <c r="G34" i="78"/>
  <c r="E34" i="78"/>
  <c r="H34" i="78" s="1"/>
  <c r="G33" i="78"/>
  <c r="E33" i="78"/>
  <c r="H33" i="78" s="1"/>
  <c r="G32" i="78"/>
  <c r="E32" i="78"/>
  <c r="H32" i="78" s="1"/>
  <c r="G31" i="78"/>
  <c r="E31" i="78"/>
  <c r="H31" i="78" s="1"/>
  <c r="G30" i="78"/>
  <c r="E30" i="78"/>
  <c r="H30" i="78" s="1"/>
  <c r="G29" i="78"/>
  <c r="E29" i="78"/>
  <c r="H29" i="78" s="1"/>
  <c r="G28" i="78"/>
  <c r="E28" i="78"/>
  <c r="G27" i="78"/>
  <c r="G26" i="78" s="1"/>
  <c r="E27" i="78"/>
  <c r="H27" i="78" s="1"/>
  <c r="F26" i="78"/>
  <c r="D26" i="78"/>
  <c r="C26" i="78"/>
  <c r="B26" i="78"/>
  <c r="G25" i="78"/>
  <c r="E25" i="78"/>
  <c r="H25" i="78" s="1"/>
  <c r="G24" i="78"/>
  <c r="E24" i="78"/>
  <c r="H24" i="78" s="1"/>
  <c r="G23" i="78"/>
  <c r="E23" i="78"/>
  <c r="H23" i="78" s="1"/>
  <c r="G22" i="78"/>
  <c r="E22" i="78"/>
  <c r="H22" i="78" s="1"/>
  <c r="G21" i="78"/>
  <c r="E21" i="78"/>
  <c r="H21" i="78" s="1"/>
  <c r="G20" i="78"/>
  <c r="E20" i="78"/>
  <c r="H20" i="78" s="1"/>
  <c r="G19" i="78"/>
  <c r="E19" i="78"/>
  <c r="H19" i="78" s="1"/>
  <c r="G18" i="78"/>
  <c r="E18" i="78"/>
  <c r="H18" i="78" s="1"/>
  <c r="G17" i="78"/>
  <c r="E17" i="78"/>
  <c r="H17" i="78" s="1"/>
  <c r="G16" i="78"/>
  <c r="E16" i="78"/>
  <c r="H16" i="78" s="1"/>
  <c r="G15" i="78"/>
  <c r="E15" i="78"/>
  <c r="H15" i="78" s="1"/>
  <c r="G14" i="78"/>
  <c r="E14" i="78"/>
  <c r="H14" i="78" s="1"/>
  <c r="G13" i="78"/>
  <c r="E13" i="78"/>
  <c r="H13" i="78" s="1"/>
  <c r="G12" i="78"/>
  <c r="E12" i="78"/>
  <c r="H12" i="78" s="1"/>
  <c r="G11" i="78"/>
  <c r="D11" i="78"/>
  <c r="G10" i="78"/>
  <c r="G121" i="78" s="1"/>
  <c r="F10" i="78"/>
  <c r="C10" i="78"/>
  <c r="B10" i="78"/>
  <c r="F40" i="77"/>
  <c r="B40" i="77"/>
  <c r="G39" i="77"/>
  <c r="E39" i="77"/>
  <c r="H39" i="77" s="1"/>
  <c r="G38" i="77"/>
  <c r="E38" i="77"/>
  <c r="H38" i="77" s="1"/>
  <c r="H37" i="77" s="1"/>
  <c r="G37" i="77"/>
  <c r="F37" i="77"/>
  <c r="E37" i="77"/>
  <c r="D37" i="77"/>
  <c r="C37" i="77"/>
  <c r="B37" i="77"/>
  <c r="G36" i="77"/>
  <c r="E36" i="77"/>
  <c r="E35" i="77" s="1"/>
  <c r="G35" i="77"/>
  <c r="F35" i="77"/>
  <c r="D35" i="77"/>
  <c r="C35" i="77"/>
  <c r="B35" i="77"/>
  <c r="G34" i="77"/>
  <c r="E34" i="77"/>
  <c r="H34" i="77" s="1"/>
  <c r="G33" i="77"/>
  <c r="D33" i="77"/>
  <c r="E33" i="77" s="1"/>
  <c r="H33" i="77" s="1"/>
  <c r="G32" i="77"/>
  <c r="E32" i="77"/>
  <c r="H32" i="77" s="1"/>
  <c r="G31" i="77"/>
  <c r="E31" i="77"/>
  <c r="H31" i="77" s="1"/>
  <c r="G30" i="77"/>
  <c r="E30" i="77"/>
  <c r="H30" i="77" s="1"/>
  <c r="G29" i="77"/>
  <c r="E29" i="77"/>
  <c r="H29" i="77" s="1"/>
  <c r="G28" i="77"/>
  <c r="E28" i="77"/>
  <c r="H28" i="77" s="1"/>
  <c r="G27" i="77"/>
  <c r="E27" i="77"/>
  <c r="H27" i="77" s="1"/>
  <c r="G26" i="77"/>
  <c r="E26" i="77"/>
  <c r="H26" i="77" s="1"/>
  <c r="G25" i="77"/>
  <c r="E25" i="77"/>
  <c r="H25" i="77" s="1"/>
  <c r="G24" i="77"/>
  <c r="E24" i="77"/>
  <c r="H24" i="77" s="1"/>
  <c r="G23" i="77"/>
  <c r="E23" i="77"/>
  <c r="H23" i="77" s="1"/>
  <c r="G22" i="77"/>
  <c r="E22" i="77"/>
  <c r="H22" i="77" s="1"/>
  <c r="G21" i="77"/>
  <c r="E21" i="77"/>
  <c r="H21" i="77" s="1"/>
  <c r="G20" i="77"/>
  <c r="E20" i="77"/>
  <c r="H20" i="77" s="1"/>
  <c r="G19" i="77"/>
  <c r="E19" i="77"/>
  <c r="H19" i="77" s="1"/>
  <c r="G18" i="77"/>
  <c r="E18" i="77"/>
  <c r="H18" i="77" s="1"/>
  <c r="G17" i="77"/>
  <c r="E17" i="77"/>
  <c r="H17" i="77" s="1"/>
  <c r="G16" i="77"/>
  <c r="E16" i="77"/>
  <c r="H16" i="77" s="1"/>
  <c r="G15" i="77"/>
  <c r="E15" i="77"/>
  <c r="H15" i="77" s="1"/>
  <c r="G14" i="77"/>
  <c r="E14" i="77"/>
  <c r="H14" i="77" s="1"/>
  <c r="G13" i="77"/>
  <c r="E13" i="77"/>
  <c r="H13" i="77" s="1"/>
  <c r="G12" i="77"/>
  <c r="E12" i="77"/>
  <c r="H12" i="77" s="1"/>
  <c r="G11" i="77"/>
  <c r="E11" i="77"/>
  <c r="H11" i="77" s="1"/>
  <c r="G10" i="77"/>
  <c r="E10" i="77"/>
  <c r="H10" i="77" s="1"/>
  <c r="H9" i="77" s="1"/>
  <c r="G9" i="77"/>
  <c r="G40" i="77" s="1"/>
  <c r="F9" i="77"/>
  <c r="E9" i="77"/>
  <c r="D9" i="77"/>
  <c r="D40" i="77" s="1"/>
  <c r="C9" i="77"/>
  <c r="C40" i="77" s="1"/>
  <c r="B9" i="77"/>
  <c r="G108" i="76"/>
  <c r="E108" i="76"/>
  <c r="H108" i="76" s="1"/>
  <c r="G107" i="76"/>
  <c r="E107" i="76"/>
  <c r="E105" i="76" s="1"/>
  <c r="G106" i="76"/>
  <c r="G105" i="76" s="1"/>
  <c r="E106" i="76"/>
  <c r="H106" i="76" s="1"/>
  <c r="F105" i="76"/>
  <c r="D105" i="76"/>
  <c r="C105" i="76"/>
  <c r="B105" i="76"/>
  <c r="G104" i="76"/>
  <c r="E104" i="76"/>
  <c r="H104" i="76" s="1"/>
  <c r="G103" i="76"/>
  <c r="E103" i="76"/>
  <c r="H103" i="76" s="1"/>
  <c r="G102" i="76"/>
  <c r="E102" i="76"/>
  <c r="H102" i="76" s="1"/>
  <c r="G101" i="76"/>
  <c r="E101" i="76"/>
  <c r="H101" i="76" s="1"/>
  <c r="G100" i="76"/>
  <c r="E100" i="76"/>
  <c r="H100" i="76" s="1"/>
  <c r="G99" i="76"/>
  <c r="E99" i="76"/>
  <c r="H99" i="76" s="1"/>
  <c r="G98" i="76"/>
  <c r="E98" i="76"/>
  <c r="H98" i="76" s="1"/>
  <c r="G97" i="76"/>
  <c r="E97" i="76"/>
  <c r="H97" i="76" s="1"/>
  <c r="G96" i="76"/>
  <c r="E96" i="76"/>
  <c r="H96" i="76" s="1"/>
  <c r="G95" i="76"/>
  <c r="E95" i="76"/>
  <c r="H95" i="76" s="1"/>
  <c r="G94" i="76"/>
  <c r="E94" i="76"/>
  <c r="H94" i="76" s="1"/>
  <c r="G93" i="76"/>
  <c r="E93" i="76"/>
  <c r="H93" i="76" s="1"/>
  <c r="G92" i="76"/>
  <c r="E92" i="76"/>
  <c r="H92" i="76" s="1"/>
  <c r="G91" i="76"/>
  <c r="E91" i="76"/>
  <c r="H91" i="76" s="1"/>
  <c r="G90" i="76"/>
  <c r="E90" i="76"/>
  <c r="H90" i="76" s="1"/>
  <c r="G89" i="76"/>
  <c r="E89" i="76"/>
  <c r="H89" i="76" s="1"/>
  <c r="G88" i="76"/>
  <c r="E88" i="76"/>
  <c r="H88" i="76" s="1"/>
  <c r="G87" i="76"/>
  <c r="E87" i="76"/>
  <c r="H87" i="76" s="1"/>
  <c r="G86" i="76"/>
  <c r="E86" i="76"/>
  <c r="H86" i="76" s="1"/>
  <c r="G85" i="76"/>
  <c r="E85" i="76"/>
  <c r="H85" i="76" s="1"/>
  <c r="G84" i="76"/>
  <c r="E84" i="76"/>
  <c r="H84" i="76" s="1"/>
  <c r="G83" i="76"/>
  <c r="E83" i="76"/>
  <c r="H83" i="76" s="1"/>
  <c r="G82" i="76"/>
  <c r="E82" i="76"/>
  <c r="H82" i="76" s="1"/>
  <c r="G81" i="76"/>
  <c r="E81" i="76"/>
  <c r="H81" i="76" s="1"/>
  <c r="G80" i="76"/>
  <c r="E80" i="76"/>
  <c r="H80" i="76" s="1"/>
  <c r="G79" i="76"/>
  <c r="E79" i="76"/>
  <c r="H79" i="76" s="1"/>
  <c r="G78" i="76"/>
  <c r="E78" i="76"/>
  <c r="H78" i="76" s="1"/>
  <c r="G77" i="76"/>
  <c r="E77" i="76"/>
  <c r="H77" i="76" s="1"/>
  <c r="G76" i="76"/>
  <c r="E76" i="76"/>
  <c r="H76" i="76" s="1"/>
  <c r="G75" i="76"/>
  <c r="E75" i="76"/>
  <c r="H75" i="76" s="1"/>
  <c r="G74" i="76"/>
  <c r="E74" i="76"/>
  <c r="H74" i="76" s="1"/>
  <c r="G73" i="76"/>
  <c r="E73" i="76"/>
  <c r="H73" i="76" s="1"/>
  <c r="G72" i="76"/>
  <c r="E72" i="76"/>
  <c r="H72" i="76" s="1"/>
  <c r="G71" i="76"/>
  <c r="E71" i="76"/>
  <c r="H71" i="76" s="1"/>
  <c r="G70" i="76"/>
  <c r="E70" i="76"/>
  <c r="H70" i="76" s="1"/>
  <c r="G69" i="76"/>
  <c r="E69" i="76"/>
  <c r="H69" i="76" s="1"/>
  <c r="G68" i="76"/>
  <c r="E68" i="76"/>
  <c r="H68" i="76" s="1"/>
  <c r="G67" i="76"/>
  <c r="E67" i="76"/>
  <c r="H67" i="76" s="1"/>
  <c r="G66" i="76"/>
  <c r="E66" i="76"/>
  <c r="H66" i="76" s="1"/>
  <c r="G65" i="76"/>
  <c r="E65" i="76"/>
  <c r="H65" i="76" s="1"/>
  <c r="G64" i="76"/>
  <c r="E64" i="76"/>
  <c r="H64" i="76" s="1"/>
  <c r="G63" i="76"/>
  <c r="E63" i="76"/>
  <c r="H63" i="76" s="1"/>
  <c r="G62" i="76"/>
  <c r="E62" i="76"/>
  <c r="H62" i="76" s="1"/>
  <c r="G61" i="76"/>
  <c r="E61" i="76"/>
  <c r="H61" i="76" s="1"/>
  <c r="H60" i="76" s="1"/>
  <c r="G60" i="76"/>
  <c r="F60" i="76"/>
  <c r="E60" i="76"/>
  <c r="D60" i="76"/>
  <c r="C60" i="76"/>
  <c r="B60" i="76"/>
  <c r="G59" i="76"/>
  <c r="E59" i="76"/>
  <c r="H59" i="76" s="1"/>
  <c r="G58" i="76"/>
  <c r="E58" i="76"/>
  <c r="H58" i="76" s="1"/>
  <c r="G57" i="76"/>
  <c r="E57" i="76"/>
  <c r="H57" i="76" s="1"/>
  <c r="G56" i="76"/>
  <c r="E56" i="76"/>
  <c r="H56" i="76" s="1"/>
  <c r="G55" i="76"/>
  <c r="E55" i="76"/>
  <c r="H55" i="76" s="1"/>
  <c r="G54" i="76"/>
  <c r="E54" i="76"/>
  <c r="H54" i="76" s="1"/>
  <c r="G53" i="76"/>
  <c r="E53" i="76"/>
  <c r="H53" i="76" s="1"/>
  <c r="G52" i="76"/>
  <c r="E52" i="76"/>
  <c r="H52" i="76" s="1"/>
  <c r="G51" i="76"/>
  <c r="E51" i="76"/>
  <c r="H51" i="76" s="1"/>
  <c r="D51" i="76"/>
  <c r="G50" i="76"/>
  <c r="E50" i="76"/>
  <c r="H50" i="76" s="1"/>
  <c r="G49" i="76"/>
  <c r="E49" i="76"/>
  <c r="H49" i="76" s="1"/>
  <c r="G48" i="76"/>
  <c r="E48" i="76"/>
  <c r="H48" i="76" s="1"/>
  <c r="G47" i="76"/>
  <c r="E47" i="76"/>
  <c r="H47" i="76" s="1"/>
  <c r="G46" i="76"/>
  <c r="E46" i="76"/>
  <c r="H46" i="76" s="1"/>
  <c r="G45" i="76"/>
  <c r="E45" i="76"/>
  <c r="H45" i="76" s="1"/>
  <c r="G44" i="76"/>
  <c r="E44" i="76"/>
  <c r="H44" i="76" s="1"/>
  <c r="G43" i="76"/>
  <c r="E43" i="76"/>
  <c r="H43" i="76" s="1"/>
  <c r="G42" i="76"/>
  <c r="E42" i="76"/>
  <c r="H42" i="76" s="1"/>
  <c r="G41" i="76"/>
  <c r="E41" i="76"/>
  <c r="H41" i="76" s="1"/>
  <c r="G40" i="76"/>
  <c r="E40" i="76"/>
  <c r="H40" i="76" s="1"/>
  <c r="G39" i="76"/>
  <c r="E39" i="76"/>
  <c r="H39" i="76" s="1"/>
  <c r="G38" i="76"/>
  <c r="E38" i="76"/>
  <c r="H38" i="76" s="1"/>
  <c r="D38" i="76"/>
  <c r="G37" i="76"/>
  <c r="E37" i="76"/>
  <c r="H37" i="76" s="1"/>
  <c r="G36" i="76"/>
  <c r="E36" i="76"/>
  <c r="H36" i="76" s="1"/>
  <c r="G35" i="76"/>
  <c r="E35" i="76"/>
  <c r="H35" i="76" s="1"/>
  <c r="G34" i="76"/>
  <c r="E34" i="76"/>
  <c r="H34" i="76" s="1"/>
  <c r="G33" i="76"/>
  <c r="E33" i="76"/>
  <c r="H33" i="76" s="1"/>
  <c r="G32" i="76"/>
  <c r="E32" i="76"/>
  <c r="H32" i="76" s="1"/>
  <c r="G31" i="76"/>
  <c r="E31" i="76"/>
  <c r="H31" i="76" s="1"/>
  <c r="G30" i="76"/>
  <c r="E30" i="76"/>
  <c r="H30" i="76" s="1"/>
  <c r="G29" i="76"/>
  <c r="E29" i="76"/>
  <c r="E27" i="76" s="1"/>
  <c r="G28" i="76"/>
  <c r="G27" i="76" s="1"/>
  <c r="E28" i="76"/>
  <c r="H28" i="76" s="1"/>
  <c r="F27" i="76"/>
  <c r="D27" i="76"/>
  <c r="C27" i="76"/>
  <c r="B27" i="76"/>
  <c r="G26" i="76"/>
  <c r="E26" i="76"/>
  <c r="H26" i="76" s="1"/>
  <c r="G25" i="76"/>
  <c r="E25" i="76"/>
  <c r="H25" i="76" s="1"/>
  <c r="D25" i="76"/>
  <c r="G24" i="76"/>
  <c r="E24" i="76"/>
  <c r="H24" i="76" s="1"/>
  <c r="G23" i="76"/>
  <c r="E23" i="76"/>
  <c r="H23" i="76" s="1"/>
  <c r="G22" i="76"/>
  <c r="E22" i="76"/>
  <c r="H22" i="76" s="1"/>
  <c r="G21" i="76"/>
  <c r="E21" i="76"/>
  <c r="H21" i="76" s="1"/>
  <c r="G20" i="76"/>
  <c r="E20" i="76"/>
  <c r="H20" i="76" s="1"/>
  <c r="G19" i="76"/>
  <c r="E19" i="76"/>
  <c r="H19" i="76" s="1"/>
  <c r="G18" i="76"/>
  <c r="E18" i="76"/>
  <c r="H18" i="76" s="1"/>
  <c r="G17" i="76"/>
  <c r="E17" i="76"/>
  <c r="H17" i="76" s="1"/>
  <c r="G16" i="76"/>
  <c r="E16" i="76"/>
  <c r="H16" i="76" s="1"/>
  <c r="G15" i="76"/>
  <c r="E15" i="76"/>
  <c r="H15" i="76" s="1"/>
  <c r="G14" i="76"/>
  <c r="E14" i="76"/>
  <c r="H14" i="76" s="1"/>
  <c r="G13" i="76"/>
  <c r="E13" i="76"/>
  <c r="H13" i="76" s="1"/>
  <c r="G12" i="76"/>
  <c r="E12" i="76"/>
  <c r="H12" i="76" s="1"/>
  <c r="G11" i="76"/>
  <c r="D11" i="76"/>
  <c r="E11" i="76" s="1"/>
  <c r="G10" i="76"/>
  <c r="G9" i="76" s="1"/>
  <c r="E10" i="76"/>
  <c r="H10" i="76" s="1"/>
  <c r="F9" i="76"/>
  <c r="F109" i="76" s="1"/>
  <c r="D9" i="76"/>
  <c r="D109" i="76" s="1"/>
  <c r="C9" i="76"/>
  <c r="C109" i="76" s="1"/>
  <c r="B9" i="76"/>
  <c r="B109" i="76" s="1"/>
  <c r="H9" i="76" l="1"/>
  <c r="H11" i="76"/>
  <c r="E9" i="76"/>
  <c r="E109" i="76" s="1"/>
  <c r="G109" i="76"/>
  <c r="H40" i="77"/>
  <c r="H13" i="83"/>
  <c r="H29" i="76"/>
  <c r="H27" i="76" s="1"/>
  <c r="H107" i="76"/>
  <c r="H105" i="76" s="1"/>
  <c r="E40" i="77"/>
  <c r="H36" i="77"/>
  <c r="H35" i="77" s="1"/>
  <c r="E108" i="78"/>
  <c r="B105" i="78"/>
  <c r="B121" i="78" s="1"/>
  <c r="H10" i="79"/>
  <c r="H9" i="79" s="1"/>
  <c r="H12" i="79" s="1"/>
  <c r="H10" i="82"/>
  <c r="H9" i="82" s="1"/>
  <c r="H17" i="82"/>
  <c r="H16" i="82" s="1"/>
  <c r="H10" i="84"/>
  <c r="H9" i="84" s="1"/>
  <c r="H13" i="84" s="1"/>
  <c r="H12" i="85"/>
  <c r="H11" i="85" s="1"/>
  <c r="H13" i="85" s="1"/>
  <c r="G20" i="86"/>
  <c r="H13" i="86"/>
  <c r="H12" i="86" s="1"/>
  <c r="H17" i="86"/>
  <c r="H15" i="86" s="1"/>
  <c r="E15" i="86"/>
  <c r="E20" i="86" s="1"/>
  <c r="H15" i="89"/>
  <c r="H14" i="89" s="1"/>
  <c r="C121" i="78"/>
  <c r="E11" i="78"/>
  <c r="D10" i="78"/>
  <c r="D121" i="78" s="1"/>
  <c r="E26" i="78"/>
  <c r="H28" i="78"/>
  <c r="H26" i="78" s="1"/>
  <c r="E113" i="78"/>
  <c r="H115" i="78"/>
  <c r="H113" i="78" s="1"/>
  <c r="C9" i="81"/>
  <c r="C12" i="81" s="1"/>
  <c r="E9" i="81"/>
  <c r="E12" i="81" s="1"/>
  <c r="E14" i="82"/>
  <c r="C12" i="82"/>
  <c r="C22" i="82" s="1"/>
  <c r="C13" i="84"/>
  <c r="G13" i="84"/>
  <c r="H11" i="86"/>
  <c r="H9" i="86" s="1"/>
  <c r="D15" i="86"/>
  <c r="D20" i="86" s="1"/>
  <c r="G29" i="87"/>
  <c r="H16" i="87"/>
  <c r="H15" i="87" s="1"/>
  <c r="H29" i="87" s="1"/>
  <c r="B9" i="88"/>
  <c r="D19" i="88"/>
  <c r="F19" i="88"/>
  <c r="H18" i="88"/>
  <c r="H17" i="88" s="1"/>
  <c r="H19" i="88" s="1"/>
  <c r="B29" i="87"/>
  <c r="E19" i="87"/>
  <c r="H19" i="87" s="1"/>
  <c r="D15" i="87"/>
  <c r="D29" i="87" s="1"/>
  <c r="E24" i="87"/>
  <c r="H26" i="87"/>
  <c r="H24" i="87" s="1"/>
  <c r="H9" i="89"/>
  <c r="E26" i="90"/>
  <c r="H10" i="90"/>
  <c r="H9" i="90" s="1"/>
  <c r="H13" i="90"/>
  <c r="H22" i="90"/>
  <c r="H19" i="90" s="1"/>
  <c r="H9" i="92"/>
  <c r="H12" i="92" s="1"/>
  <c r="H20" i="86" l="1"/>
  <c r="H108" i="78"/>
  <c r="H105" i="78" s="1"/>
  <c r="E105" i="78"/>
  <c r="H109" i="76"/>
  <c r="H26" i="90"/>
  <c r="H21" i="89"/>
  <c r="E15" i="87"/>
  <c r="E29" i="87" s="1"/>
  <c r="H14" i="82"/>
  <c r="H12" i="82" s="1"/>
  <c r="E12" i="82"/>
  <c r="E22" i="82" s="1"/>
  <c r="H11" i="78"/>
  <c r="H10" i="78" s="1"/>
  <c r="H121" i="78" s="1"/>
  <c r="E10" i="78"/>
  <c r="E121" i="78" s="1"/>
  <c r="H22" i="82"/>
  <c r="D19" i="75" l="1"/>
  <c r="D23" i="75" s="1"/>
  <c r="D15" i="75"/>
  <c r="C15" i="75"/>
  <c r="C19" i="75" s="1"/>
  <c r="C23" i="75" s="1"/>
  <c r="E13" i="75"/>
  <c r="E11" i="75"/>
  <c r="D11" i="75"/>
  <c r="C11" i="75"/>
  <c r="E9" i="75"/>
  <c r="E7" i="75"/>
  <c r="E15" i="75" s="1"/>
  <c r="E19" i="75" s="1"/>
  <c r="E23" i="75" s="1"/>
  <c r="D7" i="75"/>
  <c r="C7" i="75"/>
  <c r="D34" i="73"/>
  <c r="H43" i="72"/>
  <c r="G43" i="72"/>
  <c r="F43" i="72"/>
  <c r="E43" i="72"/>
  <c r="D43" i="72"/>
  <c r="I33" i="72"/>
  <c r="I43" i="72" s="1"/>
  <c r="H33" i="72"/>
  <c r="F33" i="72"/>
  <c r="I17" i="72"/>
  <c r="H17" i="72"/>
  <c r="F17" i="72"/>
  <c r="A5" i="72"/>
  <c r="A5" i="71"/>
  <c r="A7" i="70"/>
  <c r="A7" i="71" s="1"/>
  <c r="A7" i="72" s="1"/>
  <c r="A5" i="70"/>
  <c r="G49" i="69"/>
  <c r="F49" i="69"/>
  <c r="E49" i="69"/>
  <c r="D49" i="69"/>
  <c r="C49" i="69"/>
  <c r="H28" i="69"/>
  <c r="H49" i="69" s="1"/>
  <c r="G28" i="69"/>
  <c r="E28" i="69"/>
  <c r="A8" i="69"/>
  <c r="A5" i="69"/>
  <c r="F23" i="68"/>
  <c r="E23" i="68"/>
  <c r="D23" i="68"/>
  <c r="C23" i="68"/>
  <c r="B23" i="68"/>
  <c r="G14" i="68"/>
  <c r="G23" i="68" s="1"/>
  <c r="F14" i="68"/>
  <c r="D14" i="68"/>
  <c r="A8" i="68"/>
  <c r="A5" i="68"/>
  <c r="F23" i="67"/>
  <c r="E23" i="67"/>
  <c r="D23" i="67"/>
  <c r="C23" i="67"/>
  <c r="B23" i="67"/>
  <c r="G20" i="67"/>
  <c r="F20" i="67"/>
  <c r="D20" i="67"/>
  <c r="G19" i="67"/>
  <c r="F19" i="67"/>
  <c r="D19" i="67"/>
  <c r="G18" i="67"/>
  <c r="G23" i="67" s="1"/>
  <c r="F18" i="67"/>
  <c r="D18" i="67"/>
  <c r="G17" i="67"/>
  <c r="F17" i="67"/>
  <c r="D17" i="67"/>
  <c r="A8" i="67"/>
  <c r="A5" i="67"/>
  <c r="G24" i="66"/>
  <c r="F24" i="66"/>
  <c r="E24" i="66"/>
  <c r="D24" i="66"/>
  <c r="C24" i="66"/>
  <c r="H19" i="66"/>
  <c r="G19" i="66"/>
  <c r="E19" i="66"/>
  <c r="H15" i="66"/>
  <c r="G15" i="66"/>
  <c r="E15" i="66"/>
  <c r="H13" i="66"/>
  <c r="H24" i="66" s="1"/>
  <c r="G13" i="66"/>
  <c r="E13" i="66"/>
  <c r="A5" i="66"/>
  <c r="E60" i="65"/>
  <c r="C60" i="65"/>
  <c r="B60" i="65"/>
  <c r="F58" i="65"/>
  <c r="E58" i="65"/>
  <c r="D58" i="65"/>
  <c r="C58" i="65"/>
  <c r="B58" i="65"/>
  <c r="G56" i="65"/>
  <c r="F56" i="65"/>
  <c r="D56" i="65"/>
  <c r="F55" i="65"/>
  <c r="D55" i="65"/>
  <c r="G54" i="65"/>
  <c r="F54" i="65"/>
  <c r="D54" i="65"/>
  <c r="G53" i="65"/>
  <c r="F53" i="65"/>
  <c r="D53" i="65"/>
  <c r="G52" i="65"/>
  <c r="F52" i="65"/>
  <c r="D52" i="65"/>
  <c r="G51" i="65"/>
  <c r="F51" i="65"/>
  <c r="D51" i="65"/>
  <c r="G50" i="65"/>
  <c r="F50" i="65"/>
  <c r="D50" i="65"/>
  <c r="G49" i="65"/>
  <c r="G58" i="65" s="1"/>
  <c r="F49" i="65"/>
  <c r="D49" i="65"/>
  <c r="F48" i="65"/>
  <c r="E48" i="65"/>
  <c r="D48" i="65"/>
  <c r="C48" i="65"/>
  <c r="B48" i="65"/>
  <c r="G47" i="65"/>
  <c r="D47" i="65"/>
  <c r="G46" i="65"/>
  <c r="D46" i="65"/>
  <c r="G45" i="65"/>
  <c r="D45" i="65"/>
  <c r="G44" i="65"/>
  <c r="D44" i="65"/>
  <c r="G43" i="65"/>
  <c r="F43" i="65"/>
  <c r="D43" i="65"/>
  <c r="G42" i="65"/>
  <c r="F42" i="65"/>
  <c r="D42" i="65"/>
  <c r="G41" i="65"/>
  <c r="D41" i="65"/>
  <c r="G40" i="65"/>
  <c r="D40" i="65"/>
  <c r="G39" i="65"/>
  <c r="G48" i="65" s="1"/>
  <c r="D39" i="65"/>
  <c r="F38" i="65"/>
  <c r="E38" i="65"/>
  <c r="D38" i="65"/>
  <c r="C38" i="65"/>
  <c r="B38" i="65"/>
  <c r="G37" i="65"/>
  <c r="F37" i="65"/>
  <c r="D37" i="65"/>
  <c r="G36" i="65"/>
  <c r="F36" i="65"/>
  <c r="D36" i="65"/>
  <c r="G35" i="65"/>
  <c r="F35" i="65"/>
  <c r="D35" i="65"/>
  <c r="G34" i="65"/>
  <c r="F34" i="65"/>
  <c r="D34" i="65"/>
  <c r="G33" i="65"/>
  <c r="F33" i="65"/>
  <c r="D33" i="65"/>
  <c r="G32" i="65"/>
  <c r="F32" i="65"/>
  <c r="D32" i="65"/>
  <c r="G31" i="65"/>
  <c r="F31" i="65"/>
  <c r="D31" i="65"/>
  <c r="G30" i="65"/>
  <c r="F30" i="65"/>
  <c r="D30" i="65"/>
  <c r="G29" i="65"/>
  <c r="G38" i="65" s="1"/>
  <c r="F29" i="65"/>
  <c r="D29" i="65"/>
  <c r="F28" i="65"/>
  <c r="E28" i="65"/>
  <c r="D28" i="65"/>
  <c r="C28" i="65"/>
  <c r="B28" i="65"/>
  <c r="G27" i="65"/>
  <c r="F27" i="65"/>
  <c r="D27" i="65"/>
  <c r="G26" i="65"/>
  <c r="D26" i="65"/>
  <c r="G25" i="65"/>
  <c r="F25" i="65"/>
  <c r="D25" i="65"/>
  <c r="G24" i="65"/>
  <c r="F24" i="65"/>
  <c r="D24" i="65"/>
  <c r="G23" i="65"/>
  <c r="F23" i="65"/>
  <c r="D23" i="65"/>
  <c r="G22" i="65"/>
  <c r="F22" i="65"/>
  <c r="D22" i="65"/>
  <c r="G21" i="65"/>
  <c r="D21" i="65"/>
  <c r="G20" i="65"/>
  <c r="F20" i="65"/>
  <c r="D20" i="65"/>
  <c r="G19" i="65"/>
  <c r="G28" i="65" s="1"/>
  <c r="F19" i="65"/>
  <c r="D19" i="65"/>
  <c r="F18" i="65"/>
  <c r="F60" i="65" s="1"/>
  <c r="E18" i="65"/>
  <c r="D18" i="65"/>
  <c r="D60" i="65" s="1"/>
  <c r="C18" i="65"/>
  <c r="B18" i="65"/>
  <c r="G17" i="65"/>
  <c r="F17" i="65"/>
  <c r="D17" i="65"/>
  <c r="G16" i="65"/>
  <c r="F16" i="65"/>
  <c r="D16" i="65"/>
  <c r="G15" i="65"/>
  <c r="F15" i="65"/>
  <c r="D15" i="65"/>
  <c r="G14" i="65"/>
  <c r="F14" i="65"/>
  <c r="D14" i="65"/>
  <c r="G13" i="65"/>
  <c r="F13" i="65"/>
  <c r="D13" i="65"/>
  <c r="G12" i="65"/>
  <c r="F12" i="65"/>
  <c r="D12" i="65"/>
  <c r="G11" i="65"/>
  <c r="G18" i="65" s="1"/>
  <c r="G60" i="65" s="1"/>
  <c r="F11" i="65"/>
  <c r="D11" i="65"/>
  <c r="A7" i="65"/>
  <c r="H32" i="64"/>
  <c r="G32" i="64"/>
  <c r="F32" i="64"/>
  <c r="E32" i="64"/>
  <c r="D32" i="64"/>
  <c r="I27" i="64"/>
  <c r="H27" i="64"/>
  <c r="F27" i="64"/>
  <c r="I26" i="64"/>
  <c r="I32" i="64" s="1"/>
  <c r="H26" i="64"/>
  <c r="F26" i="64"/>
  <c r="A7" i="64"/>
  <c r="H26" i="63"/>
  <c r="G26" i="63"/>
  <c r="F26" i="63"/>
  <c r="E26" i="63"/>
  <c r="D26" i="63"/>
  <c r="I23" i="63"/>
  <c r="I26" i="63" s="1"/>
  <c r="H23" i="63"/>
  <c r="F23" i="63"/>
  <c r="I21" i="63"/>
  <c r="H21" i="63"/>
  <c r="F21" i="63"/>
  <c r="F18" i="63"/>
  <c r="G22" i="16" l="1"/>
  <c r="D15806" i="22" l="1"/>
  <c r="Q18" i="5" l="1"/>
  <c r="I26" i="5" l="1"/>
  <c r="J26" i="5"/>
  <c r="M31" i="6" l="1"/>
  <c r="E14" i="6"/>
  <c r="I31" i="6"/>
  <c r="H31" i="6"/>
  <c r="E25" i="6"/>
  <c r="H29" i="6"/>
  <c r="I29" i="6" s="1"/>
  <c r="H21" i="6"/>
  <c r="I21" i="6" s="1"/>
  <c r="E16" i="6"/>
  <c r="I19" i="6"/>
  <c r="H19" i="6"/>
  <c r="M19" i="6" s="1"/>
  <c r="H18" i="6"/>
  <c r="I18" i="6" s="1"/>
  <c r="H17" i="6"/>
  <c r="I17" i="6" s="1"/>
  <c r="M29" i="6" l="1"/>
  <c r="M21" i="6"/>
  <c r="M18" i="6"/>
  <c r="M17" i="6"/>
  <c r="I384" i="9"/>
  <c r="I290" i="9"/>
  <c r="I196" i="9"/>
  <c r="I102" i="9"/>
  <c r="H1040" i="9"/>
  <c r="H86" i="10"/>
  <c r="B59" i="10"/>
  <c r="H28" i="6" l="1"/>
  <c r="I28" i="6" s="1"/>
  <c r="R15" i="5"/>
  <c r="I948" i="9"/>
  <c r="I854" i="9"/>
  <c r="I760" i="9"/>
  <c r="I666" i="9"/>
  <c r="I572" i="9"/>
  <c r="I478" i="9"/>
  <c r="M28" i="6" l="1"/>
  <c r="I918" i="9" l="1"/>
  <c r="I827" i="9"/>
  <c r="I736" i="9"/>
  <c r="I645" i="9"/>
  <c r="I554" i="9"/>
  <c r="F119" i="10" l="1"/>
  <c r="B119" i="10"/>
  <c r="F118" i="10"/>
  <c r="B118" i="10"/>
  <c r="R20" i="5" l="1"/>
  <c r="R24" i="5" s="1"/>
  <c r="Q20" i="5"/>
  <c r="Q15" i="5"/>
  <c r="M26" i="6"/>
  <c r="I26" i="6"/>
  <c r="H26" i="6"/>
  <c r="Q24" i="5" l="1"/>
  <c r="I938" i="9"/>
  <c r="I845" i="9"/>
  <c r="I752" i="9"/>
  <c r="I659" i="9"/>
  <c r="I566" i="9"/>
  <c r="D3" i="18" l="1"/>
  <c r="D3" i="19" s="1"/>
  <c r="K27" i="4" l="1"/>
  <c r="J27" i="4"/>
  <c r="F24" i="16" l="1"/>
  <c r="G24" i="16"/>
  <c r="D16" i="10"/>
  <c r="G78" i="10" l="1"/>
  <c r="Q41" i="5" l="1"/>
  <c r="Q29" i="5"/>
  <c r="Q35" i="5"/>
  <c r="H94" i="10" l="1"/>
  <c r="H93" i="10"/>
  <c r="G94" i="10"/>
  <c r="G93" i="10"/>
  <c r="V53" i="1" l="1"/>
  <c r="V52" i="1"/>
  <c r="V45" i="1"/>
  <c r="V35" i="1"/>
  <c r="V34" i="1"/>
  <c r="V23" i="1"/>
  <c r="V22" i="1"/>
  <c r="V21" i="1"/>
  <c r="V20" i="1"/>
  <c r="V19" i="1"/>
  <c r="V18" i="1"/>
  <c r="V17" i="1"/>
  <c r="U36" i="1"/>
  <c r="U35" i="1"/>
  <c r="U34" i="1"/>
  <c r="U33" i="1"/>
  <c r="U32" i="1"/>
  <c r="U31" i="1"/>
  <c r="U30" i="1"/>
  <c r="E18" i="3"/>
  <c r="U23" i="1"/>
  <c r="U22" i="1"/>
  <c r="U21" i="1"/>
  <c r="U20" i="1"/>
  <c r="U19" i="1"/>
  <c r="U18" i="1"/>
  <c r="U17" i="1"/>
  <c r="D2" i="19" l="1"/>
  <c r="D2" i="18"/>
  <c r="D2" i="17"/>
  <c r="I24" i="16"/>
  <c r="H24" i="16"/>
  <c r="E24" i="16"/>
  <c r="D24" i="16"/>
  <c r="H101" i="10"/>
  <c r="G101" i="10"/>
  <c r="H100" i="10"/>
  <c r="G100" i="10"/>
  <c r="H98" i="10"/>
  <c r="G98" i="10"/>
  <c r="H96" i="10"/>
  <c r="G96" i="10"/>
  <c r="H95" i="10"/>
  <c r="G95" i="10"/>
  <c r="H88" i="10"/>
  <c r="G88" i="10"/>
  <c r="H87" i="10"/>
  <c r="G87" i="10"/>
  <c r="G84" i="10" s="1"/>
  <c r="H84" i="10"/>
  <c r="D79" i="10"/>
  <c r="C79" i="10"/>
  <c r="D78" i="10"/>
  <c r="C78" i="10"/>
  <c r="H74" i="10"/>
  <c r="H73" i="10"/>
  <c r="H72" i="10"/>
  <c r="D72" i="10"/>
  <c r="C72" i="10"/>
  <c r="H71" i="10"/>
  <c r="C71" i="10"/>
  <c r="H65" i="10"/>
  <c r="G65" i="10"/>
  <c r="D65" i="10"/>
  <c r="C65" i="10"/>
  <c r="C63" i="10"/>
  <c r="H52" i="10"/>
  <c r="G52" i="10"/>
  <c r="D52" i="10"/>
  <c r="H51" i="10"/>
  <c r="G51" i="10"/>
  <c r="D51" i="10"/>
  <c r="H50" i="10"/>
  <c r="G50" i="10"/>
  <c r="D50" i="10"/>
  <c r="D49" i="10"/>
  <c r="H48" i="10"/>
  <c r="G48" i="10"/>
  <c r="C48" i="10"/>
  <c r="H47" i="10"/>
  <c r="G47" i="10"/>
  <c r="D47" i="10"/>
  <c r="D45" i="10" s="1"/>
  <c r="H46" i="10"/>
  <c r="G46" i="10"/>
  <c r="C45" i="10"/>
  <c r="H44" i="10"/>
  <c r="G44" i="10"/>
  <c r="H43" i="10"/>
  <c r="G43" i="10"/>
  <c r="D43" i="10"/>
  <c r="D42" i="10"/>
  <c r="H41" i="10"/>
  <c r="G41" i="10"/>
  <c r="D41" i="10"/>
  <c r="H40" i="10"/>
  <c r="G40" i="10"/>
  <c r="D40" i="10"/>
  <c r="H39" i="10"/>
  <c r="G39" i="10"/>
  <c r="D39" i="10"/>
  <c r="C38" i="10"/>
  <c r="H37" i="10"/>
  <c r="G37" i="10"/>
  <c r="D37" i="10"/>
  <c r="H36" i="10"/>
  <c r="G36" i="10"/>
  <c r="D36" i="10"/>
  <c r="G35" i="10"/>
  <c r="D35" i="10"/>
  <c r="D34" i="10"/>
  <c r="C34" i="10"/>
  <c r="C32" i="10" s="1"/>
  <c r="H33" i="10"/>
  <c r="G33" i="10"/>
  <c r="H32" i="10"/>
  <c r="G32" i="10"/>
  <c r="H31" i="10"/>
  <c r="G31" i="10"/>
  <c r="D31" i="10"/>
  <c r="C31" i="10"/>
  <c r="C24" i="10" s="1"/>
  <c r="H30" i="10"/>
  <c r="D30" i="10"/>
  <c r="H29" i="10"/>
  <c r="G29" i="10"/>
  <c r="D29" i="10"/>
  <c r="H28" i="10"/>
  <c r="G28" i="10"/>
  <c r="D28" i="10"/>
  <c r="H27" i="10"/>
  <c r="G27" i="10"/>
  <c r="H24" i="10"/>
  <c r="G24" i="10"/>
  <c r="C23" i="10"/>
  <c r="H22" i="10"/>
  <c r="G22" i="10"/>
  <c r="C22" i="10"/>
  <c r="H21" i="10"/>
  <c r="G21" i="10"/>
  <c r="C21" i="10"/>
  <c r="H20" i="10"/>
  <c r="G20" i="10"/>
  <c r="H19" i="10"/>
  <c r="G19" i="10"/>
  <c r="G18" i="10"/>
  <c r="C7" i="10"/>
  <c r="B4" i="10"/>
  <c r="F23" i="8"/>
  <c r="E23" i="8"/>
  <c r="F22" i="8"/>
  <c r="E22" i="8"/>
  <c r="F21" i="8"/>
  <c r="E21" i="8"/>
  <c r="E19" i="8" s="1"/>
  <c r="F17" i="8"/>
  <c r="E17" i="8"/>
  <c r="F16" i="8"/>
  <c r="F14" i="8" s="1"/>
  <c r="E16" i="8"/>
  <c r="D7" i="8"/>
  <c r="C4" i="8"/>
  <c r="J34" i="7"/>
  <c r="I34" i="7"/>
  <c r="J30" i="7"/>
  <c r="J29" i="7"/>
  <c r="J40" i="7" s="1"/>
  <c r="J20" i="7"/>
  <c r="I20" i="7"/>
  <c r="J17" i="7"/>
  <c r="I17" i="7"/>
  <c r="J16" i="7"/>
  <c r="I16" i="7"/>
  <c r="J15" i="7"/>
  <c r="J26" i="7" s="1"/>
  <c r="I15" i="7"/>
  <c r="I26" i="7" s="1"/>
  <c r="D7" i="7"/>
  <c r="C4" i="7"/>
  <c r="G34" i="6"/>
  <c r="F34" i="6"/>
  <c r="G33" i="6"/>
  <c r="F33" i="6"/>
  <c r="G32" i="6"/>
  <c r="F32" i="6"/>
  <c r="H30" i="6"/>
  <c r="M30" i="6" s="1"/>
  <c r="G27" i="6"/>
  <c r="F27" i="6"/>
  <c r="G23" i="6"/>
  <c r="F23" i="6"/>
  <c r="G22" i="6"/>
  <c r="G20" i="6"/>
  <c r="F20" i="6"/>
  <c r="D7" i="6"/>
  <c r="C4" i="6"/>
  <c r="R48" i="5"/>
  <c r="Q48" i="5"/>
  <c r="J45" i="5"/>
  <c r="I45" i="5"/>
  <c r="J44" i="5"/>
  <c r="I44" i="5"/>
  <c r="J43" i="5"/>
  <c r="I43" i="5"/>
  <c r="J41" i="5"/>
  <c r="I41" i="5"/>
  <c r="J40" i="5"/>
  <c r="I40" i="5"/>
  <c r="J39" i="5"/>
  <c r="I39" i="5"/>
  <c r="J38" i="5"/>
  <c r="I38" i="5"/>
  <c r="I37" i="5"/>
  <c r="R36" i="5"/>
  <c r="Q36" i="5"/>
  <c r="J36" i="5"/>
  <c r="I36" i="5"/>
  <c r="R35" i="5"/>
  <c r="J35" i="5"/>
  <c r="I35" i="5"/>
  <c r="J34" i="5"/>
  <c r="I34" i="5"/>
  <c r="J33" i="5"/>
  <c r="I33" i="5"/>
  <c r="J31" i="5"/>
  <c r="I31" i="5"/>
  <c r="R30" i="5"/>
  <c r="J30" i="5"/>
  <c r="I30" i="5"/>
  <c r="R29" i="5"/>
  <c r="R41" i="5" s="1"/>
  <c r="J29" i="5"/>
  <c r="I29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G7" i="5"/>
  <c r="D4" i="5"/>
  <c r="J48" i="4"/>
  <c r="K48" i="4" s="1"/>
  <c r="J47" i="4"/>
  <c r="K47" i="4" s="1"/>
  <c r="J42" i="4"/>
  <c r="K42" i="4" s="1"/>
  <c r="J41" i="4"/>
  <c r="K41" i="4" s="1"/>
  <c r="J40" i="4"/>
  <c r="J34" i="4"/>
  <c r="K34" i="4" s="1"/>
  <c r="E34" i="4"/>
  <c r="F34" i="4" s="1"/>
  <c r="J33" i="4"/>
  <c r="K33" i="4" s="1"/>
  <c r="E33" i="4"/>
  <c r="F33" i="4" s="1"/>
  <c r="E32" i="4"/>
  <c r="F32" i="4" s="1"/>
  <c r="E31" i="4"/>
  <c r="F31" i="4" s="1"/>
  <c r="F30" i="4"/>
  <c r="E30" i="4"/>
  <c r="F29" i="4"/>
  <c r="E29" i="4"/>
  <c r="E28" i="4"/>
  <c r="F28" i="4" s="1"/>
  <c r="P27" i="4"/>
  <c r="O27" i="4"/>
  <c r="J24" i="4"/>
  <c r="K24" i="4" s="1"/>
  <c r="F24" i="4"/>
  <c r="E24" i="4"/>
  <c r="K23" i="4"/>
  <c r="J23" i="4"/>
  <c r="F23" i="4"/>
  <c r="E23" i="4"/>
  <c r="K22" i="4"/>
  <c r="J22" i="4"/>
  <c r="E22" i="4"/>
  <c r="F22" i="4" s="1"/>
  <c r="J21" i="4"/>
  <c r="K21" i="4" s="1"/>
  <c r="E21" i="4"/>
  <c r="F21" i="4" s="1"/>
  <c r="J20" i="4"/>
  <c r="K20" i="4" s="1"/>
  <c r="E20" i="4"/>
  <c r="F20" i="4" s="1"/>
  <c r="J19" i="4"/>
  <c r="K19" i="4" s="1"/>
  <c r="E19" i="4"/>
  <c r="F19" i="4" s="1"/>
  <c r="J18" i="4"/>
  <c r="K18" i="4" s="1"/>
  <c r="E18" i="4"/>
  <c r="D7" i="4"/>
  <c r="C4" i="4"/>
  <c r="E33" i="3"/>
  <c r="H28" i="3"/>
  <c r="G28" i="3"/>
  <c r="F28" i="3"/>
  <c r="Q23" i="3"/>
  <c r="H23" i="3"/>
  <c r="H36" i="3" s="1"/>
  <c r="F22" i="3"/>
  <c r="I22" i="3" s="1"/>
  <c r="H20" i="3"/>
  <c r="F20" i="3"/>
  <c r="E20" i="3"/>
  <c r="Q17" i="3"/>
  <c r="E17" i="3"/>
  <c r="E30" i="3" s="1"/>
  <c r="I30" i="3" s="1"/>
  <c r="E16" i="3"/>
  <c r="E29" i="3" s="1"/>
  <c r="I29" i="3" s="1"/>
  <c r="H15" i="3"/>
  <c r="H26" i="3" s="1"/>
  <c r="G15" i="3"/>
  <c r="F15" i="3"/>
  <c r="E15" i="3"/>
  <c r="I15" i="3" s="1"/>
  <c r="D7" i="3"/>
  <c r="C4" i="3"/>
  <c r="K49" i="2"/>
  <c r="J49" i="2"/>
  <c r="K41" i="2"/>
  <c r="J41" i="2"/>
  <c r="K34" i="2"/>
  <c r="J34" i="2"/>
  <c r="K29" i="2"/>
  <c r="J29" i="2"/>
  <c r="F27" i="2"/>
  <c r="E27" i="2"/>
  <c r="Q23" i="2"/>
  <c r="J37" i="5"/>
  <c r="F23" i="2"/>
  <c r="E23" i="2"/>
  <c r="J18" i="2"/>
  <c r="Q17" i="2"/>
  <c r="K13" i="2"/>
  <c r="J13" i="2"/>
  <c r="F13" i="2"/>
  <c r="E13" i="2"/>
  <c r="D7" i="2"/>
  <c r="O61" i="1"/>
  <c r="K60" i="1"/>
  <c r="J60" i="1"/>
  <c r="K59" i="1"/>
  <c r="K57" i="1" s="1"/>
  <c r="J59" i="1"/>
  <c r="O58" i="1"/>
  <c r="O56" i="1"/>
  <c r="K55" i="1"/>
  <c r="G13" i="3" s="1"/>
  <c r="J55" i="1"/>
  <c r="K54" i="1"/>
  <c r="J54" i="1"/>
  <c r="O53" i="1"/>
  <c r="O52" i="1"/>
  <c r="O50" i="1"/>
  <c r="O48" i="1"/>
  <c r="O47" i="1"/>
  <c r="O46" i="1"/>
  <c r="O45" i="1"/>
  <c r="O44" i="1"/>
  <c r="N43" i="1"/>
  <c r="K43" i="1"/>
  <c r="J43" i="1"/>
  <c r="O42" i="1"/>
  <c r="O41" i="1"/>
  <c r="N41" i="1"/>
  <c r="O40" i="1"/>
  <c r="E40" i="1"/>
  <c r="N39" i="1"/>
  <c r="O38" i="1"/>
  <c r="F38" i="1"/>
  <c r="J37" i="1"/>
  <c r="F37" i="1"/>
  <c r="O36" i="1"/>
  <c r="N36" i="1"/>
  <c r="O35" i="1"/>
  <c r="N35" i="1"/>
  <c r="O34" i="1"/>
  <c r="N34" i="1"/>
  <c r="N33" i="1"/>
  <c r="K33" i="1"/>
  <c r="N32" i="1"/>
  <c r="K32" i="1"/>
  <c r="V32" i="1" s="1"/>
  <c r="N31" i="1"/>
  <c r="K31" i="1"/>
  <c r="N30" i="1"/>
  <c r="K30" i="1"/>
  <c r="O29" i="1"/>
  <c r="N29" i="1"/>
  <c r="O28" i="1"/>
  <c r="N28" i="1"/>
  <c r="O27" i="1"/>
  <c r="N27" i="1"/>
  <c r="N26" i="1"/>
  <c r="J26" i="1"/>
  <c r="F25" i="1"/>
  <c r="E25" i="1"/>
  <c r="N24" i="1"/>
  <c r="K24" i="1"/>
  <c r="J25" i="4" s="1"/>
  <c r="Q23" i="1"/>
  <c r="O23" i="1"/>
  <c r="N23" i="1"/>
  <c r="O22" i="1"/>
  <c r="N22" i="1"/>
  <c r="O21" i="1"/>
  <c r="N21" i="1"/>
  <c r="O20" i="1"/>
  <c r="N20" i="1"/>
  <c r="O19" i="1"/>
  <c r="N19" i="1"/>
  <c r="O18" i="1"/>
  <c r="N18" i="1"/>
  <c r="Q17" i="1"/>
  <c r="O17" i="1"/>
  <c r="N17" i="1"/>
  <c r="D7" i="1"/>
  <c r="F26" i="3" l="1"/>
  <c r="K40" i="4"/>
  <c r="W38" i="4" s="1"/>
  <c r="V38" i="4"/>
  <c r="I15" i="5"/>
  <c r="J15" i="5"/>
  <c r="B60" i="10"/>
  <c r="B4" i="16"/>
  <c r="A6" i="62" s="1"/>
  <c r="G25" i="6"/>
  <c r="V16" i="4"/>
  <c r="F18" i="4"/>
  <c r="R16" i="4" s="1"/>
  <c r="Q16" i="4"/>
  <c r="I17" i="3"/>
  <c r="I16" i="3"/>
  <c r="I23" i="3"/>
  <c r="C16" i="10"/>
  <c r="C67" i="10" s="1"/>
  <c r="D32" i="10"/>
  <c r="D81" i="10"/>
  <c r="G16" i="10"/>
  <c r="H16" i="10"/>
  <c r="D24" i="10"/>
  <c r="C81" i="10"/>
  <c r="F25" i="6"/>
  <c r="H25" i="6" s="1"/>
  <c r="E42" i="1"/>
  <c r="I28" i="5"/>
  <c r="E34" i="2"/>
  <c r="J32" i="4"/>
  <c r="K32" i="4" s="1"/>
  <c r="V33" i="1"/>
  <c r="E36" i="4"/>
  <c r="F36" i="4" s="1"/>
  <c r="U38" i="1"/>
  <c r="G24" i="3"/>
  <c r="I24" i="3" s="1"/>
  <c r="V54" i="1"/>
  <c r="J29" i="4"/>
  <c r="K29" i="4" s="1"/>
  <c r="V30" i="1"/>
  <c r="J30" i="4"/>
  <c r="K30" i="4" s="1"/>
  <c r="V31" i="1"/>
  <c r="E35" i="4"/>
  <c r="Q26" i="4" s="1"/>
  <c r="U37" i="1"/>
  <c r="U56" i="1" s="1"/>
  <c r="I30" i="6"/>
  <c r="J52" i="2"/>
  <c r="J54" i="2" s="1"/>
  <c r="J28" i="5"/>
  <c r="F35" i="3"/>
  <c r="F33" i="3" s="1"/>
  <c r="F39" i="3"/>
  <c r="H38" i="10"/>
  <c r="H34" i="10"/>
  <c r="G34" i="10"/>
  <c r="G38" i="10"/>
  <c r="D38" i="10"/>
  <c r="H49" i="10"/>
  <c r="G49" i="10"/>
  <c r="E14" i="8"/>
  <c r="E25" i="8" s="1"/>
  <c r="G30" i="10"/>
  <c r="F16" i="6"/>
  <c r="H32" i="6"/>
  <c r="M32" i="6" s="1"/>
  <c r="H33" i="6"/>
  <c r="I33" i="6" s="1"/>
  <c r="D48" i="10"/>
  <c r="N37" i="1"/>
  <c r="F19" i="8"/>
  <c r="F25" i="8" s="1"/>
  <c r="K18" i="2"/>
  <c r="K52" i="2" s="1"/>
  <c r="H23" i="6"/>
  <c r="I23" i="6" s="1"/>
  <c r="G16" i="8"/>
  <c r="G17" i="8"/>
  <c r="G23" i="8"/>
  <c r="G26" i="10"/>
  <c r="H26" i="10"/>
  <c r="G45" i="10"/>
  <c r="H45" i="10"/>
  <c r="H78" i="10"/>
  <c r="I13" i="3"/>
  <c r="K25" i="4"/>
  <c r="W16" i="4" s="1"/>
  <c r="Y16" i="4" s="1"/>
  <c r="K16" i="4" s="1"/>
  <c r="J42" i="7"/>
  <c r="O30" i="1"/>
  <c r="I30" i="7"/>
  <c r="I29" i="7" s="1"/>
  <c r="I40" i="7" s="1"/>
  <c r="J31" i="4"/>
  <c r="K31" i="4" s="1"/>
  <c r="O32" i="1"/>
  <c r="K37" i="1"/>
  <c r="O37" i="1" s="1"/>
  <c r="N38" i="1"/>
  <c r="J39" i="1"/>
  <c r="F34" i="2"/>
  <c r="I36" i="3"/>
  <c r="H33" i="3"/>
  <c r="H39" i="3" s="1"/>
  <c r="E26" i="3"/>
  <c r="O24" i="1"/>
  <c r="K26" i="1"/>
  <c r="O31" i="1"/>
  <c r="O33" i="1"/>
  <c r="F40" i="1"/>
  <c r="F42" i="1" s="1"/>
  <c r="O43" i="1"/>
  <c r="J49" i="4"/>
  <c r="O54" i="1"/>
  <c r="J55" i="4"/>
  <c r="K55" i="4" s="1"/>
  <c r="J57" i="1"/>
  <c r="O57" i="1" s="1"/>
  <c r="O60" i="1"/>
  <c r="E31" i="3"/>
  <c r="I18" i="3"/>
  <c r="H20" i="6"/>
  <c r="H22" i="6"/>
  <c r="G16" i="6"/>
  <c r="H27" i="6"/>
  <c r="G22" i="8"/>
  <c r="J50" i="4"/>
  <c r="K50" i="4" s="1"/>
  <c r="O55" i="1"/>
  <c r="J54" i="4"/>
  <c r="O59" i="1"/>
  <c r="Q52" i="5"/>
  <c r="H34" i="6"/>
  <c r="J44" i="7"/>
  <c r="G21" i="8"/>
  <c r="M25" i="6" l="1"/>
  <c r="I25" i="6"/>
  <c r="H16" i="6"/>
  <c r="M16" i="6" s="1"/>
  <c r="Y38" i="4"/>
  <c r="K38" i="4"/>
  <c r="X38" i="4"/>
  <c r="J38" i="4" s="1"/>
  <c r="G14" i="6"/>
  <c r="N43" i="7"/>
  <c r="I49" i="5"/>
  <c r="Q44" i="5" s="1"/>
  <c r="Q49" i="5" s="1"/>
  <c r="V49" i="5" s="1"/>
  <c r="J49" i="5"/>
  <c r="R44" i="5" s="1"/>
  <c r="R49" i="5" s="1"/>
  <c r="V48" i="5" s="1"/>
  <c r="W26" i="4"/>
  <c r="K49" i="4"/>
  <c r="C83" i="10"/>
  <c r="S16" i="4"/>
  <c r="F16" i="4" s="1"/>
  <c r="T16" i="4"/>
  <c r="E16" i="4" s="1"/>
  <c r="X16" i="4"/>
  <c r="J16" i="4" s="1"/>
  <c r="V26" i="4"/>
  <c r="X26" i="4" s="1"/>
  <c r="H67" i="10"/>
  <c r="H80" i="10" s="1"/>
  <c r="D67" i="10"/>
  <c r="D83" i="10" s="1"/>
  <c r="G67" i="10"/>
  <c r="G80" i="10" s="1"/>
  <c r="G92" i="10"/>
  <c r="G90" i="10" s="1"/>
  <c r="G103" i="10" s="1"/>
  <c r="J51" i="1"/>
  <c r="F35" i="4"/>
  <c r="G37" i="3"/>
  <c r="I37" i="3" s="1"/>
  <c r="F14" i="6"/>
  <c r="M33" i="6"/>
  <c r="M23" i="6"/>
  <c r="I32" i="6"/>
  <c r="K54" i="2"/>
  <c r="K51" i="1" s="1"/>
  <c r="K14" i="4"/>
  <c r="G14" i="8"/>
  <c r="G19" i="8"/>
  <c r="N42" i="1"/>
  <c r="M34" i="6"/>
  <c r="I34" i="6"/>
  <c r="J52" i="4"/>
  <c r="K54" i="4"/>
  <c r="K52" i="4" s="1"/>
  <c r="I20" i="6"/>
  <c r="M20" i="6"/>
  <c r="J14" i="4"/>
  <c r="N40" i="1"/>
  <c r="I27" i="6"/>
  <c r="M27" i="6"/>
  <c r="M22" i="6"/>
  <c r="I22" i="6"/>
  <c r="E28" i="3"/>
  <c r="I28" i="3" s="1"/>
  <c r="I31" i="3"/>
  <c r="I42" i="7"/>
  <c r="K39" i="1"/>
  <c r="O39" i="1" s="1"/>
  <c r="O26" i="1"/>
  <c r="I16" i="6" l="1"/>
  <c r="I14" i="6" s="1"/>
  <c r="H14" i="6"/>
  <c r="M14" i="6" s="1"/>
  <c r="Y26" i="4"/>
  <c r="V51" i="1"/>
  <c r="V56" i="1" s="1"/>
  <c r="R26" i="4"/>
  <c r="G105" i="10"/>
  <c r="K105" i="10" s="1"/>
  <c r="J49" i="1"/>
  <c r="J62" i="1" s="1"/>
  <c r="G34" i="3"/>
  <c r="I34" i="3" s="1"/>
  <c r="G25" i="8"/>
  <c r="I44" i="7"/>
  <c r="N42" i="7" s="1"/>
  <c r="H92" i="10"/>
  <c r="H90" i="10" s="1"/>
  <c r="H103" i="10" s="1"/>
  <c r="H105" i="10" s="1"/>
  <c r="L105" i="10" s="1"/>
  <c r="G21" i="3"/>
  <c r="K49" i="1"/>
  <c r="K62" i="1" s="1"/>
  <c r="K64" i="1" s="1"/>
  <c r="C46" i="1" s="1"/>
  <c r="J46" i="4"/>
  <c r="V44" i="4" s="1"/>
  <c r="O51" i="1"/>
  <c r="E39" i="3"/>
  <c r="B87" i="10" l="1"/>
  <c r="B86" i="10"/>
  <c r="S26" i="4"/>
  <c r="F26" i="4" s="1"/>
  <c r="F14" i="4" s="1"/>
  <c r="T26" i="4"/>
  <c r="E26" i="4" s="1"/>
  <c r="E14" i="4" s="1"/>
  <c r="O49" i="1"/>
  <c r="C24" i="16"/>
  <c r="O62" i="1"/>
  <c r="J64" i="1"/>
  <c r="C47" i="1" s="1"/>
  <c r="K46" i="4"/>
  <c r="I21" i="3"/>
  <c r="G20" i="3"/>
  <c r="G35" i="3"/>
  <c r="W44" i="4" l="1"/>
  <c r="I35" i="3"/>
  <c r="G33" i="3"/>
  <c r="I33" i="3" s="1"/>
  <c r="I20" i="3"/>
  <c r="G26" i="3"/>
  <c r="Y44" i="4" l="1"/>
  <c r="K44" i="4" s="1"/>
  <c r="W36" i="4" s="1"/>
  <c r="X44" i="4"/>
  <c r="J44" i="4" s="1"/>
  <c r="V36" i="4" s="1"/>
  <c r="G39" i="3"/>
  <c r="I39" i="3" s="1"/>
  <c r="M39" i="3" s="1"/>
  <c r="I26" i="3"/>
  <c r="M26" i="3" s="1"/>
  <c r="Y36" i="4" l="1"/>
  <c r="K36" i="4" s="1"/>
  <c r="R49" i="4" s="1"/>
  <c r="X36" i="4"/>
  <c r="J36" i="4" s="1"/>
  <c r="R56" i="4" l="1"/>
  <c r="Q49" i="4"/>
  <c r="R50" i="4" s="1"/>
</calcChain>
</file>

<file path=xl/comments1.xml><?xml version="1.0" encoding="utf-8"?>
<comments xmlns="http://schemas.openxmlformats.org/spreadsheetml/2006/main">
  <authors>
    <author>miibarrag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34 de 60 igual que en POA Federal 2018</t>
        </r>
      </text>
    </comment>
  </commentList>
</comments>
</file>

<file path=xl/sharedStrings.xml><?xml version="1.0" encoding="utf-8"?>
<sst xmlns="http://schemas.openxmlformats.org/spreadsheetml/2006/main" count="37372" uniqueCount="20543">
  <si>
    <t>Estado de Situación Financiera</t>
  </si>
  <si>
    <t>(Pesos)</t>
  </si>
  <si>
    <t>Ente:</t>
  </si>
  <si>
    <t>Concepto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</si>
  <si>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</si>
  <si>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</si>
  <si>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</si>
  <si>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</si>
  <si>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</si>
  <si>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</si>
  <si>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</si>
  <si>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</si>
  <si>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</si>
  <si>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</si>
  <si>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</si>
  <si>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</si>
  <si>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</si>
  <si>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</si>
  <si>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</si>
  <si>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</si>
  <si>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</si>
  <si>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</si>
  <si>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</si>
  <si>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</si>
  <si>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</si>
  <si>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</si>
  <si>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</si>
  <si>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</si>
  <si>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</si>
  <si>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</si>
  <si>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</si>
  <si>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</si>
  <si>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</si>
  <si>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</si>
  <si>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</si>
  <si>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</si>
  <si>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</si>
  <si>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</si>
  <si>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</si>
  <si>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</si>
  <si>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</si>
  <si>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</si>
  <si>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</si>
  <si>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</si>
  <si>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</si>
  <si>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</si>
  <si>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</si>
  <si>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</si>
  <si>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</si>
  <si>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</si>
  <si>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</si>
  <si>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</si>
  <si>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</si>
  <si>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</si>
  <si>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</si>
  <si>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</si>
  <si>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</si>
  <si>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</si>
  <si>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</si>
  <si>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</si>
  <si>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</si>
  <si>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</si>
  <si>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</si>
  <si>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</si>
  <si>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INGRESOS Y OTROS BENEFICIOS</t>
  </si>
  <si>
    <t>GASTOS Y OTRAS PÉRDIDAS</t>
  </si>
  <si>
    <t>Ingresos de la Gestión</t>
  </si>
  <si>
    <t>Gastos de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</si>
  <si>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</si>
  <si>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</si>
  <si>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</si>
  <si>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</si>
  <si>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</si>
  <si>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</si>
  <si>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</si>
  <si>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</si>
  <si>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</si>
  <si>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</si>
  <si>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</si>
  <si>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</si>
  <si>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</si>
  <si>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</si>
  <si>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</si>
  <si>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</si>
  <si>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</si>
  <si>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</si>
  <si>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</si>
  <si>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</si>
  <si>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</si>
  <si>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</si>
  <si>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</si>
  <si>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</si>
  <si>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</si>
  <si>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</si>
  <si>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</si>
  <si>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</si>
  <si>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</si>
  <si>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</si>
  <si>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</si>
  <si>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</si>
  <si>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</si>
  <si>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</si>
  <si>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</si>
  <si>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</si>
  <si>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</si>
  <si>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</si>
  <si>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</si>
  <si>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</si>
  <si>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</si>
  <si>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</si>
  <si>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</si>
  <si>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</si>
  <si>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</si>
  <si>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</si>
  <si>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</si>
  <si>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</si>
  <si>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</si>
  <si>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</si>
  <si>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No se incluyen: Utilidades e Intereses. Por regla de presentación se revelan como Ingresos Financieros.</t>
  </si>
  <si>
    <t>.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</si>
  <si>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</si>
  <si>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</si>
  <si>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</si>
  <si>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</si>
  <si>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</si>
  <si>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</si>
  <si>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</si>
  <si>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</si>
  <si>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</si>
  <si>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</si>
  <si>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</si>
  <si>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</si>
  <si>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Cambios en la Situación Financiera</t>
  </si>
  <si>
    <t>Origen</t>
  </si>
  <si>
    <t>Aplicación</t>
  </si>
  <si>
    <t>Exceso o Insuficiencia en la Actualización de la Hacienda Pública/Patrimonio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</si>
  <si>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</si>
  <si>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</si>
  <si>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</si>
  <si>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</si>
  <si>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</si>
  <si>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</si>
  <si>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</si>
  <si>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</si>
  <si>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</si>
  <si>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</si>
  <si>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</si>
  <si>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</si>
  <si>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Endeudamiento Neto</t>
  </si>
  <si>
    <t xml:space="preserve">   Interno</t>
  </si>
  <si>
    <t xml:space="preserve">   Externo</t>
  </si>
  <si>
    <t xml:space="preserve">   Otros Orígenes de Financiamiento</t>
  </si>
  <si>
    <t>Transferencias al resto del Sector Público</t>
  </si>
  <si>
    <t xml:space="preserve">Subsidios y Subvenciones </t>
  </si>
  <si>
    <t>Servicios de la Deuda</t>
  </si>
  <si>
    <t xml:space="preserve">   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</si>
  <si>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</si>
  <si>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</si>
  <si>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</si>
  <si>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</si>
  <si>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Ejericio</t>
  </si>
  <si>
    <t>Flujos Netos de Efectivo por Actividades de Operación</t>
  </si>
  <si>
    <t>Efectivo y Equivalente al Efectivo al Final del Ejericio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</si>
  <si>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</si>
  <si>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</si>
  <si>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</si>
  <si>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</si>
  <si>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</si>
  <si>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</si>
  <si>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</si>
  <si>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</si>
  <si>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</si>
  <si>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</si>
  <si>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</si>
  <si>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</si>
  <si>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</si>
  <si>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</si>
  <si>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</si>
  <si>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</si>
  <si>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</si>
  <si>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</si>
  <si>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</si>
  <si>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</si>
  <si>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</si>
  <si>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</si>
  <si>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</si>
  <si>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</si>
  <si>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</si>
  <si>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</si>
  <si>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</si>
  <si>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</si>
  <si>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</si>
  <si>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Informe sobre Pasivos Contingentes</t>
  </si>
  <si>
    <t>Denominación del Pasivo Contingente</t>
  </si>
  <si>
    <t>Movimientos del Periodo</t>
  </si>
  <si>
    <t>3 =(1+2)</t>
  </si>
  <si>
    <t>A. Fondos Contingentes a Corto Plazo</t>
  </si>
  <si>
    <t>Provisión para Demandas y Juicios a Corto Plazo</t>
  </si>
  <si>
    <t>Provisión para Contingencias a Corto Plazo</t>
  </si>
  <si>
    <t>B. Fondos Contingentes a Largo Plazo</t>
  </si>
  <si>
    <t>Provisión para Demandas y Juicios a Largo Plazo</t>
  </si>
  <si>
    <t>Provisión para Pensiones a Largo Plazo</t>
  </si>
  <si>
    <t>Provisión para Contingencias a Largo Plazo</t>
  </si>
  <si>
    <t>Total Pasivos Contingentes</t>
  </si>
  <si>
    <t>BALANZA DE COMPROBACION</t>
  </si>
  <si>
    <t>UNIVERSIDAD TECNOLÓGICA DE SAN JUAN DEL RIO</t>
  </si>
  <si>
    <t>CONCEPTO</t>
  </si>
  <si>
    <t>ACUMULADO</t>
  </si>
  <si>
    <t>MENSUAL</t>
  </si>
  <si>
    <t>ACTUALIZADO</t>
  </si>
  <si>
    <t>Deudor</t>
  </si>
  <si>
    <t>Acreedor</t>
  </si>
  <si>
    <t>Cargos</t>
  </si>
  <si>
    <t>Abonos</t>
  </si>
  <si>
    <t>ACTIVO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</si>
  <si>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</si>
  <si>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</si>
  <si>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</si>
  <si>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</si>
  <si>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</si>
  <si>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</si>
  <si>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</si>
  <si>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</si>
  <si>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</si>
  <si>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</si>
  <si>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RECURSOS DISPONIBLES</t>
  </si>
  <si>
    <t>BANORTE</t>
  </si>
  <si>
    <t>Cta. 123858168 Subsidio federal</t>
  </si>
  <si>
    <t>Cta. 0195250938 (Pagos referenciados)</t>
  </si>
  <si>
    <t>HSBC</t>
  </si>
  <si>
    <t>Cta. 4028207470 (Sub. federal)</t>
  </si>
  <si>
    <t>Cta. 4028207462 (Ing. Propios)</t>
  </si>
  <si>
    <t>BANCOMER</t>
  </si>
  <si>
    <t>Cta. 0104777670 (Propios referenciados)</t>
  </si>
  <si>
    <t>SCOTIABANK</t>
  </si>
  <si>
    <t>RECURSOS ETIQUETADOS</t>
  </si>
  <si>
    <t>Cta. 0564248803 (Promep)</t>
  </si>
  <si>
    <t>Cta.0448219686 (Nuevos Talentos)</t>
  </si>
  <si>
    <t>Cta. 4028207496 (Contingencias)</t>
  </si>
  <si>
    <t>Cta. 4055680904 (Estimulos fiscales)</t>
  </si>
  <si>
    <t>Cta. 0104812905 (Concyteq bicultural)</t>
  </si>
  <si>
    <t>Cta. 0110546445 (Fondo mixto conacyt-geq)</t>
  </si>
  <si>
    <t xml:space="preserve"> Cta. 0110576948 (Nuevos talentos 2017)</t>
  </si>
  <si>
    <t>Cta. 05003860809 (Pfce 2017)</t>
  </si>
  <si>
    <t>INVERSIONES TEMPORALES (HASTA 3 MESES)</t>
  </si>
  <si>
    <t>INVERSIONES EN MONEDA NACIONAL CP</t>
  </si>
  <si>
    <t>'703710047242540 (Obligaciones lab.)</t>
  </si>
  <si>
    <t>DERECHOS A RECIBIR EFECTIVO O EQUIVALENTES</t>
  </si>
  <si>
    <t>CUENTAS POR COBRAR A CORTO PLAZO</t>
  </si>
  <si>
    <t>CXC VENTA DE BIENES Y PRESTACION DE SERVICIOS</t>
  </si>
  <si>
    <t>Inscripciones alumnos (Utsjr)</t>
  </si>
  <si>
    <t>Inscripciones alumnos (unidad Jalpan)</t>
  </si>
  <si>
    <t>Tecnofarma s.a. de c.v.</t>
  </si>
  <si>
    <t>CXC ENTIDADES FEDERATIVAS Y MUNICIPIOS</t>
  </si>
  <si>
    <t>Gobierno del estado de Queretaro</t>
  </si>
  <si>
    <t>DEUDORES DIVERSOS POR COBRAR A CORTO PLAZO</t>
  </si>
  <si>
    <t>Juan Gabriel Moreno Dircio</t>
  </si>
  <si>
    <t>Constantino Arizmendi Martinez</t>
  </si>
  <si>
    <t>Mario Paz Chavez</t>
  </si>
  <si>
    <t>Demetrio Paiz Barcena</t>
  </si>
  <si>
    <t>Guillermo Garduño Garcia</t>
  </si>
  <si>
    <t>Jorge Martin Resendiz Aguillon</t>
  </si>
  <si>
    <t>Benito Guerrero Ruiz</t>
  </si>
  <si>
    <t>Sergio Armando Gomez Moreno</t>
  </si>
  <si>
    <t>Mario Rudy Vicente Jimenez Gandera</t>
  </si>
  <si>
    <t>Mayra Alejandra Alonso Fuentes</t>
  </si>
  <si>
    <t>Rosalba Ruiz Ramos</t>
  </si>
  <si>
    <t>Ana Rosa Garcia Morales</t>
  </si>
  <si>
    <t>Laura Veronica Aleman Galvan</t>
  </si>
  <si>
    <t>DERECHOS A RECIBIR BIENES O SERVICIOS</t>
  </si>
  <si>
    <t>ANTICIPO A PROVEEDORES POR BIENES Y PRESTACION DE</t>
  </si>
  <si>
    <t>Anticipo a proveedores por adquisicion de bienes y</t>
  </si>
  <si>
    <t>Materiales, útiles y equipos menores de oficina</t>
  </si>
  <si>
    <t>Productos alimenticios para el personal en las ins</t>
  </si>
  <si>
    <t>ACTIVO NO CIRCULANTE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</si>
  <si>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</si>
  <si>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</si>
  <si>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</si>
  <si>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</si>
  <si>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</si>
  <si>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</si>
  <si>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</si>
  <si>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</si>
  <si>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</si>
  <si>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</si>
  <si>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</si>
  <si>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</si>
  <si>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</si>
  <si>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</si>
  <si>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</si>
  <si>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</si>
  <si>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</si>
  <si>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</si>
  <si>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</si>
  <si>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</si>
  <si>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</si>
  <si>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</si>
  <si>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</si>
  <si>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</si>
  <si>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</si>
  <si>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</si>
  <si>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</si>
  <si>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</si>
  <si>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</si>
  <si>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</si>
  <si>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</si>
  <si>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</si>
  <si>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</si>
  <si>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</si>
  <si>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Laboratorio de manufactura avanzada</t>
  </si>
  <si>
    <t>Edificio G</t>
  </si>
  <si>
    <t>Cafeteria Unidad Academica Jalpan</t>
  </si>
  <si>
    <t>Otros Bienes Inmuebles</t>
  </si>
  <si>
    <t>Modulo de paneles solares</t>
  </si>
  <si>
    <t>BIENES MUEBLES</t>
  </si>
  <si>
    <t>MOBILIARIO Y EQUIPO DE ADMINISTRACION</t>
  </si>
  <si>
    <t>Muebles de oficina y estanteria</t>
  </si>
  <si>
    <t>Equipo de cómputo y de tecnologias de la informaci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</si>
  <si>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</si>
  <si>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</si>
  <si>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</si>
  <si>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</si>
  <si>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</si>
  <si>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</si>
  <si>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</si>
  <si>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</si>
  <si>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</si>
  <si>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</si>
  <si>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</si>
  <si>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</si>
  <si>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</si>
  <si>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</si>
  <si>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</si>
  <si>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</si>
  <si>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</si>
  <si>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</si>
  <si>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</si>
  <si>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</si>
  <si>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</si>
  <si>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</si>
  <si>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</si>
  <si>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</si>
  <si>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</si>
  <si>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</si>
  <si>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</si>
  <si>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</si>
  <si>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</si>
  <si>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DETERIORO ACUMULADO DE ACTIVOS BIOLOGICOS</t>
  </si>
  <si>
    <t>Deterioro acumulado de arboles y plantas</t>
  </si>
  <si>
    <t>AMORTIZACION ACUMULADA DE ACTIVOS INTANGIBLES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</si>
  <si>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</si>
  <si>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</si>
  <si>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</si>
  <si>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</si>
  <si>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</si>
  <si>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</si>
  <si>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</si>
  <si>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</si>
  <si>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</si>
  <si>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</si>
  <si>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</si>
  <si>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</si>
  <si>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</si>
  <si>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</si>
  <si>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Ferretera San Juan, s.a. de c.v.</t>
  </si>
  <si>
    <t>Junta de agua potable y alcantarillado municipal</t>
  </si>
  <si>
    <t>Oxxo express, s.a. de c.v.</t>
  </si>
  <si>
    <t>Radiomovil Dipsa, s.a. de c.v.</t>
  </si>
  <si>
    <t>Exlimp del bajio, s. a. de c.v.</t>
  </si>
  <si>
    <t>Maribel Mondragon Arriaga</t>
  </si>
  <si>
    <t>Donovan Ramon Martinez Cruz</t>
  </si>
  <si>
    <t>Maria Trinidad Becerra Castañeda</t>
  </si>
  <si>
    <t>Cristian Mireya Romero Mu?oz</t>
  </si>
  <si>
    <t>Maria Esther Garcia Rivera</t>
  </si>
  <si>
    <t>Maria Luisa Avila Sanchez</t>
  </si>
  <si>
    <t>Jose Antonio Macias Garcia</t>
  </si>
  <si>
    <t>Telefonos de Mexico, s.a. b. de c.v.</t>
  </si>
  <si>
    <t>Comision estatal de aguas</t>
  </si>
  <si>
    <t>Operadora turistica Gomarti, s.a. de c.v.</t>
  </si>
  <si>
    <t>Vanessa Olin Morales</t>
  </si>
  <si>
    <t>Proveedor generico</t>
  </si>
  <si>
    <t>Maria Guadalupe Cervante Chavez</t>
  </si>
  <si>
    <t>PPG Mexico, s.a. de c.v.</t>
  </si>
  <si>
    <t>Gasolineria gomarti, s.a. de c.v.</t>
  </si>
  <si>
    <t>Rodrigo Gonzalez Barrera</t>
  </si>
  <si>
    <t>Fabiola Rosalia Corona Barron</t>
  </si>
  <si>
    <t>Karla Maria Eternod Noriega</t>
  </si>
  <si>
    <t>Isela Sofia Tapia Hernandez</t>
  </si>
  <si>
    <t>Margarita Morales Cabello</t>
  </si>
  <si>
    <t>Yolanda Santiago Santos</t>
  </si>
  <si>
    <t>Minerva Migueles Peña</t>
  </si>
  <si>
    <t>Juan Antonio Cuahonte Calderon</t>
  </si>
  <si>
    <t>Maria Lizette Diaz Santos</t>
  </si>
  <si>
    <t>Damaris Carolina Mendiola Bernon</t>
  </si>
  <si>
    <t>Maria Ofelia Cañada Ochoa</t>
  </si>
  <si>
    <t>Myrian Garcia Lugo</t>
  </si>
  <si>
    <t>Emmanuel Gerardo Diaz Cruz</t>
  </si>
  <si>
    <t>Ivone Hernandez Gomez</t>
  </si>
  <si>
    <t>Elda Graciela Flores Hernandez</t>
  </si>
  <si>
    <t>Dalia Ruiz Alvarez</t>
  </si>
  <si>
    <t>Eliseo Castillo Casas</t>
  </si>
  <si>
    <t>Jose Carmen Molina Olvera</t>
  </si>
  <si>
    <t>Eloisa Ines Morales Trejo</t>
  </si>
  <si>
    <t>Rocio Alegria Pacheco</t>
  </si>
  <si>
    <t>Paula Berenice Mejia Avila</t>
  </si>
  <si>
    <t>Claudia Elba Cano Lefort</t>
  </si>
  <si>
    <t>Veronica Cervantes Chavez</t>
  </si>
  <si>
    <t>Maria de la Luz Landaverde Labastida</t>
  </si>
  <si>
    <t>Maria Concepcion Correa Robles</t>
  </si>
  <si>
    <t>Jose Manuel Herrera Morales</t>
  </si>
  <si>
    <t>Marcel Vasilache</t>
  </si>
  <si>
    <t>Lorena Rebeca Linares Lemus</t>
  </si>
  <si>
    <t>Martha Patricia Martinez Escobar</t>
  </si>
  <si>
    <t>Diana Carolina Martinez Alonso</t>
  </si>
  <si>
    <t>Monica Pichardo Chavero</t>
  </si>
  <si>
    <t>Antonio Pastrana Ruiz</t>
  </si>
  <si>
    <t>Eduardo Balderrama Maciel</t>
  </si>
  <si>
    <t>Virgilio de Mier Sanchez</t>
  </si>
  <si>
    <t>Belinda de Jesus Larragoite Martinez</t>
  </si>
  <si>
    <t>Maricarmen Romero Martinez</t>
  </si>
  <si>
    <t>Kevin Serrato Ortiz</t>
  </si>
  <si>
    <t>Juan Daniel Flores Ruiz</t>
  </si>
  <si>
    <t>Jose Luis Alvarado Robledo</t>
  </si>
  <si>
    <t>Angel Fernando Rojas Rangel</t>
  </si>
  <si>
    <t>Alfonso Montoya Rios</t>
  </si>
  <si>
    <t>RETENCIONES Y CONTRIBUCIONES POR PAGAR A CORTO PLA</t>
  </si>
  <si>
    <t>RETENCIONES DE IMPUESTOS POR PAGAR A CORTO PLAZO</t>
  </si>
  <si>
    <t>ISR 10% Profesionistas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</si>
  <si>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</si>
  <si>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</si>
  <si>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</si>
  <si>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</si>
  <si>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</si>
  <si>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</si>
  <si>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</si>
  <si>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</si>
  <si>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</si>
  <si>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</si>
  <si>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</si>
  <si>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</si>
  <si>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</si>
  <si>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</si>
  <si>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</si>
  <si>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</si>
  <si>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</si>
  <si>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</si>
  <si>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</si>
  <si>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</si>
  <si>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</si>
  <si>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</si>
  <si>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</si>
  <si>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</si>
  <si>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</si>
  <si>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</si>
  <si>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</si>
  <si>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</si>
  <si>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</si>
  <si>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Remanente 2016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</si>
  <si>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</si>
  <si>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</si>
  <si>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</si>
  <si>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</si>
  <si>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</si>
  <si>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</si>
  <si>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</si>
  <si>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</si>
  <si>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2010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</si>
  <si>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</si>
  <si>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</si>
  <si>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</si>
  <si>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</si>
  <si>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</si>
  <si>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</si>
  <si>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POR VENTA DE BIENES Y SERVICIOS</t>
  </si>
  <si>
    <t>INGRESOS POR VENTA DE BIENES Y SERVICIOS DE ORGANI</t>
  </si>
  <si>
    <t>Inscripciones y reinscripciones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</si>
  <si>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</si>
  <si>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</si>
  <si>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</si>
  <si>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</si>
  <si>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</si>
  <si>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</si>
  <si>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</si>
  <si>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</si>
  <si>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</si>
  <si>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Examen para certificación Toefl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</si>
  <si>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</si>
  <si>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</si>
  <si>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</si>
  <si>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</si>
  <si>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</si>
  <si>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Cargos por mora</t>
  </si>
  <si>
    <t>TRANSFERENCIAS, ASIGNACIONES, SUBSIDIOS Y OTRAS AY</t>
  </si>
  <si>
    <t>Servicios personales</t>
  </si>
  <si>
    <t>SUBSIDIOS Y SUBVENCIONES</t>
  </si>
  <si>
    <t>Subsidio estatal (Proyecto Unidad Jalpan)</t>
  </si>
  <si>
    <t>AYUDAS SOCIALES</t>
  </si>
  <si>
    <t>OTROS INGRESOS Y BENEFICIOS</t>
  </si>
  <si>
    <t>INGRESOS FINANCIEROS</t>
  </si>
  <si>
    <t>INTERESES GANADOS DE VALORES, CREDITOS, BONOS Y OT</t>
  </si>
  <si>
    <t>Ctas. de Propios</t>
  </si>
  <si>
    <t>Cta. de contingencias</t>
  </si>
  <si>
    <t>Cta. Promep</t>
  </si>
  <si>
    <t>Cta. Obligaciones Laborales</t>
  </si>
  <si>
    <t>Cta. concyteq y conacyt</t>
  </si>
  <si>
    <t>Fondos mixtos conacyt-geq 2017</t>
  </si>
  <si>
    <t>OTROS INGRESOS Y BENEFICIOS VARIOS</t>
  </si>
  <si>
    <t>Otros productos</t>
  </si>
  <si>
    <t>GASTOS Y OTRAS PERDIDAS</t>
  </si>
  <si>
    <t>GASTOS DE FUNCIONAMIENTO</t>
  </si>
  <si>
    <t>SERVICIOS PERSONALES</t>
  </si>
  <si>
    <t>REMUNERACIONES AL PERSONAL DE CARÁCTER PERMANENTE</t>
  </si>
  <si>
    <t>SUELDOS BASE AL PERSONAL PERMANENTE</t>
  </si>
  <si>
    <t>Sueldos base al personal permanente</t>
  </si>
  <si>
    <t>REMUNERACIONES AL PERSONAL DE CARÁCTER TRANSITORIO</t>
  </si>
  <si>
    <t>REMUNERACIONES ADICIONALES Y ESPECIALES</t>
  </si>
  <si>
    <t>PRIMA VACACIONAL</t>
  </si>
  <si>
    <t>Prima vacacional</t>
  </si>
  <si>
    <t>GRATIFICACIÓN DE FIN DE AÑO</t>
  </si>
  <si>
    <t>Gratificación de fin de año</t>
  </si>
  <si>
    <t>APORTACIONES AL SISTEMA PARA EL RETIRO</t>
  </si>
  <si>
    <t>Aportaciones al sistema para el retiro</t>
  </si>
  <si>
    <t>Cuotas para el seguro de gastos médicos del person</t>
  </si>
  <si>
    <t>OTRAS PRESTACIONES SOCIALES Y ECONÓMICAS</t>
  </si>
  <si>
    <t>LIQUIDACIONES POR INDEMNIZACIONES Y POR SUELDOS Y</t>
  </si>
  <si>
    <t xml:space="preserve">Liquidaciones por indemnizaciones y por sueldos y 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</si>
  <si>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</si>
  <si>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</si>
  <si>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</si>
  <si>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</si>
  <si>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DESPENSA</t>
  </si>
  <si>
    <t>Despensa</t>
  </si>
  <si>
    <t>SUBSIDIO ISPT</t>
  </si>
  <si>
    <t>Subsidio ISPT</t>
  </si>
  <si>
    <t>PAGO DE ESTÍMULOS A SERVIDORES PÚBLICOS</t>
  </si>
  <si>
    <t>ESTÍMULO POR PUNTUALIDAD</t>
  </si>
  <si>
    <t>Estímulo por puntualidad</t>
  </si>
  <si>
    <t>MATERIALES Y SUMINISTROS</t>
  </si>
  <si>
    <t>MATERIALES DE ADMINISTRACIÓN, EMISIÓN DE DOCUMENTO</t>
  </si>
  <si>
    <t>MATERIALES, ÚTILES Y EQUIPOS MENORES DE OFICINA</t>
  </si>
  <si>
    <t>ALIMENTOS Y UTENSILIOS</t>
  </si>
  <si>
    <t>PRODUCTOS ALIMENTICIOS PARA EL PERSONAL EN LAS INS</t>
  </si>
  <si>
    <t>UTENSILIOS PARA EL SERVICIO DE ALIMENTACIÓN</t>
  </si>
  <si>
    <t>Utensilios para el servicio de alimentación</t>
  </si>
  <si>
    <t>MATERIALES Y ARTÍCULOS DE CONSTRUCCIÓN Y DE REPARA</t>
  </si>
  <si>
    <t>MATERIAL ELÉCTRICO Y ELECTRÓNICO</t>
  </si>
  <si>
    <t>Material eléctrico y electrónico</t>
  </si>
  <si>
    <t>MATERIALES COMPLEMENTARIOS</t>
  </si>
  <si>
    <t>Materiales complementarios</t>
  </si>
  <si>
    <t>OTROS MATERIALES Y ARTÍCULOS DE CONSTRUCCIÓN Y REP</t>
  </si>
  <si>
    <t>Otros materiales y artículos de construcción y rep</t>
  </si>
  <si>
    <t>PRODUCTOS QUÍMICOS, FARMACÉUTICOS Y DE LABORATORIO</t>
  </si>
  <si>
    <t>MEDICINAS Y PRODUCTOS FARMACÉUTICOS</t>
  </si>
  <si>
    <t>Medicinas y productos farmacéuticos</t>
  </si>
  <si>
    <t>COMBUSTIBLES, LUBRICANTES Y ADITIVOS</t>
  </si>
  <si>
    <t>COMBUSTIBLES, LUBRICANTES Y ADITIVOS PARA VEHÍCULO</t>
  </si>
  <si>
    <t>Combustibles, lubricantes y aditivos para vehículo</t>
  </si>
  <si>
    <t>VESTUARIO, BLANCOS, PRENDAS DE PROTECCIÓN Y ARTÍCU</t>
  </si>
  <si>
    <t>PRENDAS DE SEGURIDAD Y PROTECCIÓN PERSONAL</t>
  </si>
  <si>
    <t>Prendas de seguridad y protección personal</t>
  </si>
  <si>
    <t>HERRAMIENTAS, REFACCIONES Y ACCESORIOS MENORES</t>
  </si>
  <si>
    <t>REFACCIONES Y ACCESORIOS MENORES DE EDIFICIOS</t>
  </si>
  <si>
    <t>Refacciones y accesorios menores de edificios</t>
  </si>
  <si>
    <t>SERVICIOS GENERALES</t>
  </si>
  <si>
    <t>SERVICIOS BASICOS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</si>
  <si>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</si>
  <si>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</si>
  <si>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</si>
  <si>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</si>
  <si>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</si>
  <si>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</si>
  <si>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</si>
  <si>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</si>
  <si>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POSTALES Y TELEGRÁFICOS</t>
  </si>
  <si>
    <t>Servicios postales y telegráficos</t>
  </si>
  <si>
    <t>SERVICIOS PROFESIONALES, CIENTÍFICOS Y TÉCNICOS Y</t>
  </si>
  <si>
    <t>SERVICIOS DE CONSULTORÍA ADMINISTRATIVA Y PROCESOS</t>
  </si>
  <si>
    <t>Servicios de consultoría administrativa y procesos</t>
  </si>
  <si>
    <t>SERVICIOS DE CAPACITACIÓN</t>
  </si>
  <si>
    <t>Servicios de capacitación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</si>
  <si>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</si>
  <si>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</si>
  <si>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</si>
  <si>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</si>
  <si>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FINANCIEROS, BANCARIOS Y COMERCIALES</t>
  </si>
  <si>
    <t>SERVICIOS FINANCIEROS Y BANCARIOS</t>
  </si>
  <si>
    <t>Servicios financieros y bancarios</t>
  </si>
  <si>
    <t>SERVICIOS DE INSTALACIÓN, REPARACIÓN, MANTENIMIENT</t>
  </si>
  <si>
    <t>REPARACIÓN Y MANTENIMIENTO DE EQUIPO DE TRANSPORTE</t>
  </si>
  <si>
    <t>Reparación y mantenimiento de equipo de transporte</t>
  </si>
  <si>
    <t>INSTALACIÓN, REPARACIÓN Y MANTENIMIENTO DE MAQUINA</t>
  </si>
  <si>
    <t>Instalación, reparación y mantenimiento de maquina</t>
  </si>
  <si>
    <t>SERVICIOS DE LIMPIEZA</t>
  </si>
  <si>
    <t>Servicios de limpieza</t>
  </si>
  <si>
    <t>SERVICIOS DE TRASLADO Y VIÁTICOS</t>
  </si>
  <si>
    <t>PASAJES TERRRESTRES NACIONALES</t>
  </si>
  <si>
    <t>Pasajes terrrestres nacionales</t>
  </si>
  <si>
    <t>VIÁTICOS NACIONALES</t>
  </si>
  <si>
    <t>Viáticos nacionales</t>
  </si>
  <si>
    <t>SERVICIOS OFICIALES</t>
  </si>
  <si>
    <t>GASTOS DE ORDEN SOCIAL Y CULTURAL</t>
  </si>
  <si>
    <t>Gastos de orden social y cultural</t>
  </si>
  <si>
    <t>CONGRESOS Y CONVENCIONES</t>
  </si>
  <si>
    <t>Congresos y convenciones</t>
  </si>
  <si>
    <t>GASTOS DE REPRESENTACIÓN</t>
  </si>
  <si>
    <t>Gastos de representación</t>
  </si>
  <si>
    <t>OTROS SERVICIOS GENERALES</t>
  </si>
  <si>
    <t>IMPUESTOS Y DERECHOS</t>
  </si>
  <si>
    <t>Impuestos y derechos</t>
  </si>
  <si>
    <t>IMPUESTO SOBRE NÓMINAS Y OTROS QUE SE DERIVEN DE U</t>
  </si>
  <si>
    <t>BECAS</t>
  </si>
  <si>
    <t>BECAS HIJOS DE TRABAJADORES</t>
  </si>
  <si>
    <t>Becas hijos de trabajadores</t>
  </si>
  <si>
    <t>BECAS ESPECIALES</t>
  </si>
  <si>
    <t>BECAS Especiales</t>
  </si>
  <si>
    <t>OTRAS BECAS Y AYUDAS PARA PROGRAMAS DE CAPACITACIÓ</t>
  </si>
  <si>
    <t>Otras becas y ayudas para programas de capacitació</t>
  </si>
  <si>
    <t>BECAS MADRES SOLTERAS</t>
  </si>
  <si>
    <t>Becas madres solteras</t>
  </si>
  <si>
    <t>PENSIONES Y JUBILACIONES</t>
  </si>
  <si>
    <t>PENSIONES</t>
  </si>
  <si>
    <t>Pensiones</t>
  </si>
  <si>
    <t>OTROS GASTOS Y PÉRDIDAS EXTRAORDINARIAS</t>
  </si>
  <si>
    <t>ESTIMACIONES, DEPRECIACIONES, DETERIOROS, OBSOLESC</t>
  </si>
  <si>
    <t>DEPRECIACIÓN DE BIENES MUEBLES</t>
  </si>
  <si>
    <t>DEPRECIACIÓN DE MOBILIARIO Y EQUIPO DE ADMINISTRAC</t>
  </si>
  <si>
    <t>DEPRECIACIÓN DE MOBILIARIO Y EQUIPO EDUCACIONAL Y</t>
  </si>
  <si>
    <t>DEPRECIACIÓN DE EQUIPO E INSTRUMENTAL MÉDICO Y DE</t>
  </si>
  <si>
    <t>DEPRECIACIÓN DE EQUIPO DE TRANSPORTE</t>
  </si>
  <si>
    <t>DEPRECIACIÓN DE MAQUINARIA, OTROS EQUIPOS Y HERRAM</t>
  </si>
  <si>
    <t>DETERIORO DE LOS ACTIVOS BIOLOGICOS</t>
  </si>
  <si>
    <t>DETERIORO ARBOLES Y PLANTAS</t>
  </si>
  <si>
    <t>AMORTIZACION DE ACTIVOS INTANGIBLES</t>
  </si>
  <si>
    <t>Amortizacion de software</t>
  </si>
  <si>
    <t xml:space="preserve">Sumas Iguales: </t>
  </si>
  <si>
    <t>Estado de Situación Financiera Detallado-LDF</t>
  </si>
  <si>
    <t xml:space="preserve">(Pesos)
</t>
  </si>
  <si>
    <t xml:space="preserve">Concepto (c)
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</si>
  <si>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</si>
  <si>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</si>
  <si>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</si>
  <si>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</si>
  <si>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</si>
  <si>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</si>
  <si>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</si>
  <si>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</si>
  <si>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</si>
  <si>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</si>
  <si>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</si>
  <si>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</si>
  <si>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</si>
  <si>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</si>
  <si>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</si>
  <si>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</si>
  <si>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</si>
  <si>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</si>
  <si>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</si>
  <si>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</si>
  <si>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</si>
  <si>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</si>
  <si>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</si>
  <si>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</si>
  <si>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</si>
  <si>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</si>
  <si>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</si>
  <si>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</si>
  <si>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</si>
  <si>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</si>
  <si>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</si>
  <si>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</si>
  <si>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</si>
  <si>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</si>
  <si>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</si>
  <si>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</si>
  <si>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</si>
  <si>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</si>
  <si>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</si>
  <si>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</si>
  <si>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</si>
  <si>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</si>
  <si>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</si>
  <si>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</si>
  <si>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</si>
  <si>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</si>
  <si>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</si>
  <si>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</si>
  <si>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</si>
  <si>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</si>
  <si>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</si>
  <si>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</si>
  <si>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</si>
  <si>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</si>
  <si>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</si>
  <si>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</si>
  <si>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</si>
  <si>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</si>
  <si>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</si>
  <si>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</si>
  <si>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</si>
  <si>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</si>
  <si>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</si>
  <si>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</si>
  <si>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</si>
  <si>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</si>
  <si>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</si>
  <si>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</si>
  <si>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</si>
  <si>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</si>
  <si>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</si>
  <si>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</si>
  <si>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</si>
  <si>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</si>
  <si>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</si>
  <si>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</si>
  <si>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</si>
  <si>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</si>
  <si>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</si>
  <si>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</si>
  <si>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</si>
  <si>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</si>
  <si>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</si>
  <si>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</si>
  <si>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</si>
  <si>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</si>
  <si>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</si>
  <si>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</si>
  <si>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</si>
  <si>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</si>
  <si>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</si>
  <si>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</si>
  <si>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</si>
  <si>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</si>
  <si>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</si>
  <si>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</si>
  <si>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</si>
  <si>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</si>
  <si>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</si>
  <si>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</si>
  <si>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</si>
  <si>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</si>
  <si>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</si>
  <si>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</si>
  <si>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</si>
  <si>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</si>
  <si>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</si>
  <si>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</si>
  <si>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</si>
  <si>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</si>
  <si>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</si>
  <si>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 xml:space="preserve">Denominación de la Deuda Pública y Otros Pasivos (c)
</t>
  </si>
  <si>
    <t xml:space="preserve">Disposiciones del Periodo (e)
</t>
  </si>
  <si>
    <t xml:space="preserve">Amortizaciones del Periodo (f)
</t>
  </si>
  <si>
    <r>
      <t>Revaluaciones, Reclasificaciones y Otros Ajustes (g)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</si>
  <si>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Saldo Final del Periodo (h)
h=d+e-f+g
</t>
  </si>
  <si>
    <r>
      <t>Pago de Intereses del Periodo (i)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</si>
  <si>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Pago de Comisiones y demás costos asociados durante el Periodo (j)
</t>
  </si>
  <si>
    <t>1. Deuda Pública (1=A+B)</t>
  </si>
  <si>
    <t xml:space="preserve">     A. Corto Plazo (A=a1+a2+a3)</t>
  </si>
  <si>
    <t xml:space="preserve">             a1) Instituciones de Crédito</t>
  </si>
  <si>
    <t xml:space="preserve">            a2) Títulos y Valores</t>
  </si>
  <si>
    <t xml:space="preserve">            a3) Arrendamientos Financieros</t>
  </si>
  <si>
    <t xml:space="preserve">     B. Largo Plazo (B=b1+b2+b3)</t>
  </si>
  <si>
    <t xml:space="preserve">             b1) Instituciones de Crédito</t>
  </si>
  <si>
    <t xml:space="preserve">            b2) Títulos y Valores</t>
  </si>
  <si>
    <t xml:space="preserve">            b3) Arrendamientos Financieros</t>
  </si>
  <si>
    <t>2. Otros Pasivos</t>
  </si>
  <si>
    <t>3. Total de la Deuda Pública y Otros Pasivos (3=1+2)</t>
  </si>
  <si>
    <r>
      <t xml:space="preserve">4. Deuda Contingente </t>
    </r>
    <r>
      <rPr>
        <b/>
        <sz val="9"/>
        <color theme="1"/>
        <rFont val="Times New Roman"/>
        <family val="1"/>
      </rPr>
      <t>1 (informativo)</t>
    </r>
  </si>
  <si>
    <t xml:space="preserve">     A. Deuda Contingente 1</t>
  </si>
  <si>
    <t xml:space="preserve">     B. Deuda Contingente 2</t>
  </si>
  <si>
    <t xml:space="preserve">     C. Deuda Contingente XX</t>
  </si>
  <si>
    <t>5. Valor de Instrumentos Bono Cupón Cero 2 (Informativo)</t>
  </si>
  <si>
    <t xml:space="preserve">     A. Instrumento Bono Cupón Cero 1</t>
  </si>
  <si>
    <t xml:space="preserve">     B. Instrumento Bono Cupón Cero 2</t>
  </si>
  <si>
    <t xml:space="preserve">     C. Instrumento Bono Cupón Cero XX</t>
  </si>
  <si>
    <t xml:space="preserve">                       1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</si>
  <si>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 xml:space="preserve">                       2 Se refiere al valor del Bono Cupón Cero que respalda el pago de los créditos asociados al mismo (Activo).</t>
  </si>
  <si>
    <t xml:space="preserve">                                              Obligaciones a Corto Plazo (k)
</t>
  </si>
  <si>
    <t>Monto  Contratado (l)</t>
  </si>
  <si>
    <t xml:space="preserve">Plazo Pactado (m)
</t>
  </si>
  <si>
    <r>
      <t>Tasa de Interés</t>
    </r>
    <r>
      <rPr>
        <sz val="8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(n)</t>
    </r>
    <r>
      <rPr>
        <b/>
        <sz val="8"/>
        <color rgb="FF000000"/>
        <rFont val="Calibri"/>
        <family val="2"/>
        <scheme val="minor"/>
      </rPr>
      <t xml:space="preserve"> </t>
    </r>
  </si>
  <si>
    <t xml:space="preserve">Comisiones y Costos Relacionados (o)
</t>
  </si>
  <si>
    <t xml:space="preserve">Tasa Efectiva (p)
</t>
  </si>
  <si>
    <t>6. Obligaciones a Corto Plazo</t>
  </si>
  <si>
    <t>(Informativo)</t>
  </si>
  <si>
    <t xml:space="preserve">     A. Crédito 1</t>
  </si>
  <si>
    <t xml:space="preserve">     A. Crédito 2</t>
  </si>
  <si>
    <t xml:space="preserve">     A. Crédito XX</t>
  </si>
  <si>
    <t>M. en A. Gonzalo Ferreira Martinez</t>
  </si>
  <si>
    <t>Director de Administración y Finanzas</t>
  </si>
  <si>
    <t>Relación de cuentas  bancarias productivas especificas</t>
  </si>
  <si>
    <t>Fondo, Programa o Convenio</t>
  </si>
  <si>
    <t>Datos de la Cuenta Bancaria</t>
  </si>
  <si>
    <t>Institución Bancaria</t>
  </si>
  <si>
    <t>Número de Cuenta</t>
  </si>
  <si>
    <t>Subsidio federal</t>
  </si>
  <si>
    <t>Promep</t>
  </si>
  <si>
    <t>Nuevos talentos 2017</t>
  </si>
  <si>
    <t>Pfce 2017</t>
  </si>
  <si>
    <t>M. EN A. GONZALO FERREIRA MARTÍNEZ</t>
  </si>
  <si>
    <t>DIRECTOR DE ADMINISTRACIÓN Y FINANZAS</t>
  </si>
  <si>
    <t>Relación de esquemas bursátiles</t>
  </si>
  <si>
    <t>No aplica</t>
  </si>
  <si>
    <t>Coberturas financieras</t>
  </si>
  <si>
    <t>ENTE PÚBLICO :        UNIVERSIDAD TECNOLÓGICA DE SAN JUAN DEL RIO</t>
  </si>
  <si>
    <t>Código</t>
  </si>
  <si>
    <t>Descripción del bien</t>
  </si>
  <si>
    <t>Valor en Libros</t>
  </si>
  <si>
    <t>1231100001000000000000</t>
  </si>
  <si>
    <t>1231100002000000000000</t>
  </si>
  <si>
    <t>Terreno de la UTSJRSan juan del Rio</t>
  </si>
  <si>
    <t>1231100003000000000000</t>
  </si>
  <si>
    <t>1231100004000000000000</t>
  </si>
  <si>
    <t>1233100001000000000000</t>
  </si>
  <si>
    <t>1233100002000000000000</t>
  </si>
  <si>
    <t>1233100003000000000000</t>
  </si>
  <si>
    <t>1233100004000000000000</t>
  </si>
  <si>
    <t>1233100005000000000000</t>
  </si>
  <si>
    <t>1233100006000000000000</t>
  </si>
  <si>
    <t>1233100007000000000000</t>
  </si>
  <si>
    <t>1233100008000000000000</t>
  </si>
  <si>
    <t>1233100009000000000000</t>
  </si>
  <si>
    <t>1233100010000000000000</t>
  </si>
  <si>
    <t>1233100011000000000000</t>
  </si>
  <si>
    <t>1233100012000000000000</t>
  </si>
  <si>
    <t>1233100013000000000000</t>
  </si>
  <si>
    <t>1233100014000000000000</t>
  </si>
  <si>
    <t>1233100015000000000000</t>
  </si>
  <si>
    <t>1233100016000000000000</t>
  </si>
  <si>
    <t>1233100017000000000000</t>
  </si>
  <si>
    <t>1233100018000000000000</t>
  </si>
  <si>
    <t>1233100019000000000000</t>
  </si>
  <si>
    <t>1233100020000000000000</t>
  </si>
  <si>
    <t>1233100021000000000000</t>
  </si>
  <si>
    <t>1233100022000000000000</t>
  </si>
  <si>
    <t>1233100023000000000000</t>
  </si>
  <si>
    <t>1233100024000000000000</t>
  </si>
  <si>
    <t>1233100025000000000000</t>
  </si>
  <si>
    <t>1233100026000000000000</t>
  </si>
  <si>
    <t>1233100027000000000000</t>
  </si>
  <si>
    <t>1233100028000000000000</t>
  </si>
  <si>
    <t>1233100029000000000000</t>
  </si>
  <si>
    <t>1233100030000000000000</t>
  </si>
  <si>
    <t>1233100031000000000000</t>
  </si>
  <si>
    <t>1239100001000000000000</t>
  </si>
  <si>
    <t>RELACIÓN DE BIENES MUEBLES QUE COMPONEN EL PATRIMONIO</t>
  </si>
  <si>
    <t>CÓDIGO</t>
  </si>
  <si>
    <t>DESCRIPCIÓN DEL BIEN MUEBLE</t>
  </si>
  <si>
    <t>VALOR EN LIBROS</t>
  </si>
  <si>
    <t>UTSJBC11931</t>
  </si>
  <si>
    <t>(LOTE DE 18 PZAS)BOCINAS MCA.PERFECT CHOICE MOD.PC-11123</t>
  </si>
  <si>
    <t>UTSJKICS15731</t>
  </si>
  <si>
    <t>1 KIT DE CAMARAS DE SEGURIDAD</t>
  </si>
  <si>
    <t>UTSJSW10349</t>
  </si>
  <si>
    <t>25 LICENCIAS DE SOFTWARE CHEMCAD SUITE</t>
  </si>
  <si>
    <t>UTSJSW10350</t>
  </si>
  <si>
    <t>25 LICENCIAS DE SOFTWARE UNIGRAPHICS</t>
  </si>
  <si>
    <t>UTSJWI11185</t>
  </si>
  <si>
    <t>2811 W/AC PWR,2FE,ROUTER ALAMBRICO(CISCO)</t>
  </si>
  <si>
    <t>UTSJWI11186</t>
  </si>
  <si>
    <t>UTSJWI11187</t>
  </si>
  <si>
    <t>UTSJCL13100</t>
  </si>
  <si>
    <t>ABSORCIÓN EN COLUMNA MCA.ETROPIA HUMANA MOD.PS/AB/001/LDE</t>
  </si>
  <si>
    <t>UTSJACC16186</t>
  </si>
  <si>
    <t>ACCES POINT</t>
  </si>
  <si>
    <t>UTSJACC16187</t>
  </si>
  <si>
    <t>UTSJACC16189</t>
  </si>
  <si>
    <t>UTSJACC16190</t>
  </si>
  <si>
    <t>UTSJACC16192</t>
  </si>
  <si>
    <t>UTSJACC16188</t>
  </si>
  <si>
    <t>UTSJACC16191</t>
  </si>
  <si>
    <t>UTSJWI15425</t>
  </si>
  <si>
    <t>ACCESS POINT</t>
  </si>
  <si>
    <t>UTSJWI15428</t>
  </si>
  <si>
    <t>UTSJWI15411</t>
  </si>
  <si>
    <t>UTSJWI15413</t>
  </si>
  <si>
    <t>UTSJWI15414</t>
  </si>
  <si>
    <t>UTSJWI15416</t>
  </si>
  <si>
    <t>UTSJWI15417</t>
  </si>
  <si>
    <t>UTSJWI15419</t>
  </si>
  <si>
    <t>UTSJWI15420</t>
  </si>
  <si>
    <t>UTSJWI15412</t>
  </si>
  <si>
    <t>UTSJWI15415</t>
  </si>
  <si>
    <t>UTSJWI15423</t>
  </si>
  <si>
    <t>UTSJWI15426</t>
  </si>
  <si>
    <t>UTSJWI15418</t>
  </si>
  <si>
    <t>UTSJWI15421</t>
  </si>
  <si>
    <t>UTSJWI15424</t>
  </si>
  <si>
    <t>UTSJWI15427</t>
  </si>
  <si>
    <t>UTSJWI15422</t>
  </si>
  <si>
    <t>UTSJWI7253</t>
  </si>
  <si>
    <t>ACCESS POINT DE 4 PTOS.</t>
  </si>
  <si>
    <t>UTSJWI7251</t>
  </si>
  <si>
    <t>UTSJWI7252</t>
  </si>
  <si>
    <t>UTSJWI13426</t>
  </si>
  <si>
    <t>ACCESS POINT MCA.FORTINET MOD.FAP-220B</t>
  </si>
  <si>
    <t>UTSJWI13526</t>
  </si>
  <si>
    <t>UTSJWI13989</t>
  </si>
  <si>
    <t>UTSJWI9813</t>
  </si>
  <si>
    <t>ACCESS POINT MCA.LINKSYS MOD.WRT54GL</t>
  </si>
  <si>
    <t>UTSJACC17404</t>
  </si>
  <si>
    <t>ACEES POINT</t>
  </si>
  <si>
    <t>UTSJACC17406</t>
  </si>
  <si>
    <t>UTSJACC17405</t>
  </si>
  <si>
    <t>UTSJAVM15242</t>
  </si>
  <si>
    <t>ACONDICIONADOR DE VOLTAJE</t>
  </si>
  <si>
    <t>UTSJAD10268</t>
  </si>
  <si>
    <t>ACORDEÓN MCA.FORNIELLY COLOR ROJO</t>
  </si>
  <si>
    <t>UTSJBX11940</t>
  </si>
  <si>
    <t>ADAPTADOR 4 CHANNELS GATEWAY</t>
  </si>
  <si>
    <t>UTSJADP15650</t>
  </si>
  <si>
    <t>ADAPTADOR DE PUERTA Y PRENSA EN CENTRO DE MAQUINADO VERTICAL</t>
  </si>
  <si>
    <t>UTSJNB15649</t>
  </si>
  <si>
    <t>ADAPTADOR E INSTALACIÓNDE CUARTO EJE EN ALMACEN</t>
  </si>
  <si>
    <t>UTSJWI11489</t>
  </si>
  <si>
    <t>ADAPTADOR MCA.LINKSYS MOD.WUS354-G(ACCESS POINT)</t>
  </si>
  <si>
    <t>UTSJWI11492</t>
  </si>
  <si>
    <t>UTSJWI11495</t>
  </si>
  <si>
    <t>UTSJWI11498</t>
  </si>
  <si>
    <t>UTSJWI11475</t>
  </si>
  <si>
    <t>UTSJWI11478</t>
  </si>
  <si>
    <t>UTSJWI11480</t>
  </si>
  <si>
    <t>UTSJWI11481</t>
  </si>
  <si>
    <t>UTSJWI11483</t>
  </si>
  <si>
    <t>UTSJWI11484</t>
  </si>
  <si>
    <t>UTSJWI11486</t>
  </si>
  <si>
    <t>UTSJWI11476</t>
  </si>
  <si>
    <t>UTSJWI11479</t>
  </si>
  <si>
    <t>UTSJWI11490</t>
  </si>
  <si>
    <t>UTSJWI11493</t>
  </si>
  <si>
    <t>UTSJWI11496</t>
  </si>
  <si>
    <t>UTSJWI11499</t>
  </si>
  <si>
    <t>UTSJWI11477</t>
  </si>
  <si>
    <t>UTSJWI11485</t>
  </si>
  <si>
    <t>UTSJWI11488</t>
  </si>
  <si>
    <t>UTSJWI11491</t>
  </si>
  <si>
    <t>UTSJWI11494</t>
  </si>
  <si>
    <t>UTSJWI11497</t>
  </si>
  <si>
    <t>UTSJWI11482</t>
  </si>
  <si>
    <t>ADAPTADOR MCA.LINKSYS MOD.WUS354-G(ACCESS POINT)2811</t>
  </si>
  <si>
    <t>UTSJBX10443</t>
  </si>
  <si>
    <t>ADAPTADOR TERMINAL ANALOGO MCA.3COM MOD.3C10400</t>
  </si>
  <si>
    <t>UTSJBX10442</t>
  </si>
  <si>
    <t>UTSJBX10444</t>
  </si>
  <si>
    <t>UTSJOT4318</t>
  </si>
  <si>
    <t>ADAPTADOR TERMINAL ANALOGO NBX</t>
  </si>
  <si>
    <t>UTSJACH14261</t>
  </si>
  <si>
    <t>ADAPTADOR USB PARA SALIDA DE VIDEO VGA, DMI O HDMI</t>
  </si>
  <si>
    <t>UTSJACH14260</t>
  </si>
  <si>
    <t>UTSJAFI17475</t>
  </si>
  <si>
    <t>AFILADORA UNIVERSAL</t>
  </si>
  <si>
    <t>UTSJAE1859</t>
  </si>
  <si>
    <t>AGENDA ELECTRONICA HP MOD. RX3715</t>
  </si>
  <si>
    <t>UTSJAE11984</t>
  </si>
  <si>
    <t>AGENDA ELECTRONICA TIPO SMART PHONE</t>
  </si>
  <si>
    <t>UTSJAE11893</t>
  </si>
  <si>
    <t>AGENDA MCA.HP MOD.IPAQ 610C</t>
  </si>
  <si>
    <t>UTSJAG5002</t>
  </si>
  <si>
    <t>AGITADOR DE TAMICES MOD.RX-812</t>
  </si>
  <si>
    <t>UTSJAG10387</t>
  </si>
  <si>
    <t>AGITADOR DIGITAL MCA.LABGENIUS MOD.HS-D</t>
  </si>
  <si>
    <t>UTSJAG16263</t>
  </si>
  <si>
    <t>AGITADOR MAGNÉTICO</t>
  </si>
  <si>
    <t>UTSJAG13959</t>
  </si>
  <si>
    <t>AGITADOR MAGNETICO 18CM FELISA/FE310</t>
  </si>
  <si>
    <t>UTSJAG13960</t>
  </si>
  <si>
    <t>UTSJAG13962</t>
  </si>
  <si>
    <t>UTSJAG13963</t>
  </si>
  <si>
    <t>UTSJAG13961</t>
  </si>
  <si>
    <t>UTSJAG13964</t>
  </si>
  <si>
    <t>UTSJAG11106</t>
  </si>
  <si>
    <t>AGITADOR MULTIPLE D/PROPELAS PLANA JTR1010</t>
  </si>
  <si>
    <t>UTSJAG11105</t>
  </si>
  <si>
    <t>UTSJAP0265</t>
  </si>
  <si>
    <t>AGITADOR PLATO CALIENTE MCA. FELISA</t>
  </si>
  <si>
    <t>UTSJAP0263</t>
  </si>
  <si>
    <t>UTSJAC17393</t>
  </si>
  <si>
    <t>AIRE ACONDICIONADO</t>
  </si>
  <si>
    <t>UTSJAC17554</t>
  </si>
  <si>
    <t>UTSJAC13462</t>
  </si>
  <si>
    <t>AIRE ACONDICIONADO DE 1 TONELADA</t>
  </si>
  <si>
    <t>UTSJAC13461</t>
  </si>
  <si>
    <t>AIRE ACONDICIONADO DE 2 TON.MCA.MIRAGE MOD.EAC261B</t>
  </si>
  <si>
    <t>UTSJAC4520</t>
  </si>
  <si>
    <t>AIRE ACONDICIONADO MCA YORK MOD. PCCAC048</t>
  </si>
  <si>
    <t>UTSJAC2725</t>
  </si>
  <si>
    <t>AIRE ACONDICIONADO MCA. TOTALINE</t>
  </si>
  <si>
    <t>UTSJAC1564</t>
  </si>
  <si>
    <t>UTSJAC3470</t>
  </si>
  <si>
    <t>UTSJAC1806</t>
  </si>
  <si>
    <t>AIRE ACONDICIONADO MCA. TOTALINE MOD.MK048AWA</t>
  </si>
  <si>
    <t>UTSJAC3936</t>
  </si>
  <si>
    <t>AIRE ACONDICIONADO MCA. YORK MOD. PCCAC048</t>
  </si>
  <si>
    <t>UTSJAC3935</t>
  </si>
  <si>
    <t>UTSJAC4635</t>
  </si>
  <si>
    <t>UTSJAC4636</t>
  </si>
  <si>
    <t>UTSJAC4034</t>
  </si>
  <si>
    <t>UTSJAC4033</t>
  </si>
  <si>
    <t>UTSJAC1882</t>
  </si>
  <si>
    <t>AIRE ACONDICIONADO MCA. YORK PCCAC048</t>
  </si>
  <si>
    <t>UTSJAC8398</t>
  </si>
  <si>
    <t>AIRE ACONDICIONADO MCA.COMFORTSTAR</t>
  </si>
  <si>
    <t>UTSJAC8400</t>
  </si>
  <si>
    <t>UTSJAC8401</t>
  </si>
  <si>
    <t>UTSJAC8399</t>
  </si>
  <si>
    <t>UTSJAC15175</t>
  </si>
  <si>
    <t>AIRE ACONDICIONADO MCA.MIRAGE 3 TON.</t>
  </si>
  <si>
    <t>UTSJAC1510</t>
  </si>
  <si>
    <t>AIRE ACONDICIONADO MCA.TOTALINE</t>
  </si>
  <si>
    <t>UTSJAC7689</t>
  </si>
  <si>
    <t>AIRE ACONDICIONADO MCA.TRANE</t>
  </si>
  <si>
    <t>UTSJAC12453</t>
  </si>
  <si>
    <t>AIRE ACONDICIONADO MCA.YORK DE 4 MINI SPLIT</t>
  </si>
  <si>
    <t>UTSJAC9837</t>
  </si>
  <si>
    <t>AIRE ACONDICIONADO MCA.YORK MOD.MCHAC048 220/1/60</t>
  </si>
  <si>
    <t>UTSJAC9836</t>
  </si>
  <si>
    <t>UTSJAC6645</t>
  </si>
  <si>
    <t>AIRE ACONDICIONADO MINI-SAMSUNG AS-18A0RBT</t>
  </si>
  <si>
    <t>UTSJAC1610</t>
  </si>
  <si>
    <t>AIRE ACONDICIONADO MIRAGE TIPO MINISPLIT</t>
  </si>
  <si>
    <t>UTSJAC5990</t>
  </si>
  <si>
    <t>AIRE ACONDICIONADO SAMSUNG BIO-TECH PLUS</t>
  </si>
  <si>
    <t>UTSJAC5989</t>
  </si>
  <si>
    <t>UTSJAC14299</t>
  </si>
  <si>
    <t>AIRE ACONDICIONADO TIPO TECHO CON CTRL.CAP. 3 TON.</t>
  </si>
  <si>
    <t>UTSJAC1807</t>
  </si>
  <si>
    <t>AIRE ACONDICIONADO TOTALINE MOD. MK048AWA</t>
  </si>
  <si>
    <t>UTSJAC11325</t>
  </si>
  <si>
    <t>AIRE MINISPLIT MCA.YORK DE 1.5 TON</t>
  </si>
  <si>
    <t>UTSJAC11322</t>
  </si>
  <si>
    <t>AIRE MINISPLIT MCA.YORK DE 3 TON.</t>
  </si>
  <si>
    <t>UTSJAC11320</t>
  </si>
  <si>
    <t>UTSJAC11323</t>
  </si>
  <si>
    <t>UTSJAC11321</t>
  </si>
  <si>
    <t>UTSJAC11324</t>
  </si>
  <si>
    <t>UTSJAC11319</t>
  </si>
  <si>
    <t>AIRE MINISPLIT MCA.YORK DE 4 TON.</t>
  </si>
  <si>
    <t>UTSJAC11318</t>
  </si>
  <si>
    <t>UTSJAJ0243</t>
  </si>
  <si>
    <t>AJEDREZ PROFESIONAL C/TABLERO MCA. CHESS ESPAÑOL</t>
  </si>
  <si>
    <t>UTSJAJ0244</t>
  </si>
  <si>
    <t>UTSJAJ0246</t>
  </si>
  <si>
    <t>UTSJAJ0242</t>
  </si>
  <si>
    <t>UTSJAJ0245</t>
  </si>
  <si>
    <t>UTSJROU17514</t>
  </si>
  <si>
    <t>ALCATEL LTE</t>
  </si>
  <si>
    <t>UTSJAL6144</t>
  </si>
  <si>
    <t>ALIMENTADOR C.C. REGULADO</t>
  </si>
  <si>
    <t>UTSJAZ6308</t>
  </si>
  <si>
    <t>ALIMENTADOR ESTABILIZADO DL2637 MCA.DE LORENZO</t>
  </si>
  <si>
    <t>UTSJPA6272</t>
  </si>
  <si>
    <t>ALIMENTADOR PROGR.PARA FRENO DL1067</t>
  </si>
  <si>
    <t>UTSJAL6143</t>
  </si>
  <si>
    <t>ALIMENTADOR TRIFASICO DL1013T1</t>
  </si>
  <si>
    <t>UTSJFA6177</t>
  </si>
  <si>
    <t>ALIMENTADOR TRIFASICO DL2108TAL</t>
  </si>
  <si>
    <t>UTSJAS6152</t>
  </si>
  <si>
    <t>ALTERNADOR TRIFASICO DL1026A</t>
  </si>
  <si>
    <t>UTSJAH6161</t>
  </si>
  <si>
    <t>AMPERIMETRO DE BOBINA MOVIL DL2109T1AB</t>
  </si>
  <si>
    <t>UTSJAPG16277</t>
  </si>
  <si>
    <t>AMPERIMETRO DE GANCHO</t>
  </si>
  <si>
    <t>UTSJAH14248</t>
  </si>
  <si>
    <t>AMPERIMETRO DE GANCHO MCA. FLUKE MOD.321</t>
  </si>
  <si>
    <t>UTSJAH10478</t>
  </si>
  <si>
    <t>AMPERIMETRO DE GANCHO MCA.FLUKE MOD.337A</t>
  </si>
  <si>
    <t>UTSJAH10479</t>
  </si>
  <si>
    <t>UTSJAH10481</t>
  </si>
  <si>
    <t>UTSJAH10482</t>
  </si>
  <si>
    <t>UTSJAH10480</t>
  </si>
  <si>
    <t>UTSJAH6205</t>
  </si>
  <si>
    <t>AMPERIMETRO DE HIERRO MOV. DL2109T5A</t>
  </si>
  <si>
    <t>UTSJAH6206</t>
  </si>
  <si>
    <t>UTSJAH6199</t>
  </si>
  <si>
    <t>AMPERIMETRO DE HIERRO MOVIL DL2109T1A (1000 MA)</t>
  </si>
  <si>
    <t>UTSJAH6201</t>
  </si>
  <si>
    <t>UTSJAH6200</t>
  </si>
  <si>
    <t>UTSJAH6202</t>
  </si>
  <si>
    <t>AMPERIMETRO DE HIERRO MOVIL DL2109T2A5 (2.5 A)</t>
  </si>
  <si>
    <t>UTSJAH6204</t>
  </si>
  <si>
    <t>UTSJAH6203</t>
  </si>
  <si>
    <t>UTSJAH12019</t>
  </si>
  <si>
    <t>AMPERIMETRO DIGITAL</t>
  </si>
  <si>
    <t>UTSJAH15985</t>
  </si>
  <si>
    <t>UTSJUP7618</t>
  </si>
  <si>
    <t>AMPLIADORA HANSA MOD.H-2000</t>
  </si>
  <si>
    <t>UTSJUP7809</t>
  </si>
  <si>
    <t>AMPLIFICADOR C/MICROFONO Y BOCINA</t>
  </si>
  <si>
    <t>UTSJAM6298</t>
  </si>
  <si>
    <t>AMPLIFICADOR DE ADAPTAMIENTO DL2625</t>
  </si>
  <si>
    <t>UTSJAM6380</t>
  </si>
  <si>
    <t>AMPLIFICADOR DE AILAMIENTO DL2642</t>
  </si>
  <si>
    <t>UTSJUP7595</t>
  </si>
  <si>
    <t>AMPLIFICADOR DE AUDIO ESTEREO</t>
  </si>
  <si>
    <t>UTSJAM1804</t>
  </si>
  <si>
    <t>AMPLIFICADOR STEREN 45W MOD.SA-845CD</t>
  </si>
  <si>
    <t>UTSJAB15234</t>
  </si>
  <si>
    <t>ANALIZADOR DE IMPERDANCIA ZENNIUM</t>
  </si>
  <si>
    <t>UTSJAB11886</t>
  </si>
  <si>
    <t>ANALIZADOR DE LA CALIDAD DE ENERGIA ELÉCTRICA</t>
  </si>
  <si>
    <t>UTSJAV13376</t>
  </si>
  <si>
    <t>ANALIZADOR DE VIBRACIONES MCA.AZIMA MOD.DCX9</t>
  </si>
  <si>
    <t>UTSJKA14210</t>
  </si>
  <si>
    <t>ANALOG OUTPU SM1232 SIEMENS</t>
  </si>
  <si>
    <t>UTSJOT7077</t>
  </si>
  <si>
    <t>ANAQUEL DE 3 DIVISIONES</t>
  </si>
  <si>
    <t>UTSJOT7082</t>
  </si>
  <si>
    <t>UTSJAN13154</t>
  </si>
  <si>
    <t>ANAQUEL MET. DE 85 X 45 ARENA</t>
  </si>
  <si>
    <t>UTSJAN13157</t>
  </si>
  <si>
    <t>UTSJAN13155</t>
  </si>
  <si>
    <t>UTSJAN13156</t>
  </si>
  <si>
    <t>UTSJAN10758</t>
  </si>
  <si>
    <t>ANAQUEL METALICO C/5 ENTREPAÑOS DE .90X.45X2.13</t>
  </si>
  <si>
    <t>UTSJAN10757</t>
  </si>
  <si>
    <t>UTSJAN10748</t>
  </si>
  <si>
    <t>UTSJAN10750</t>
  </si>
  <si>
    <t>UTSJAN10752</t>
  </si>
  <si>
    <t>UTSJAN10751</t>
  </si>
  <si>
    <t>UTSJAN10755</t>
  </si>
  <si>
    <t>UTSJAN10756</t>
  </si>
  <si>
    <t>UTSJAN10746</t>
  </si>
  <si>
    <t>UTSJAN10747</t>
  </si>
  <si>
    <t>UTSJAN13233</t>
  </si>
  <si>
    <t>ANAQUEL METALICO TIPO ESQUELETO C/5 ENTREPAÑOS</t>
  </si>
  <si>
    <t>UTSJAN13235</t>
  </si>
  <si>
    <t>UTSJAN13232</t>
  </si>
  <si>
    <t>UTSJAN6115</t>
  </si>
  <si>
    <t>ANAQUEL TIPO ESQUELETO</t>
  </si>
  <si>
    <t>UTSJAN5339</t>
  </si>
  <si>
    <t>UTSJAN8483</t>
  </si>
  <si>
    <t>UTSJAN8482</t>
  </si>
  <si>
    <t>UTSJAN4951</t>
  </si>
  <si>
    <t>UTSJAN4955</t>
  </si>
  <si>
    <t>UTSJAN4953</t>
  </si>
  <si>
    <t>UTSJAN4954</t>
  </si>
  <si>
    <t>UTSJAN5104</t>
  </si>
  <si>
    <t>UTSJAN8381</t>
  </si>
  <si>
    <t>UTSJAN8384</t>
  </si>
  <si>
    <t>UTSJAN8484</t>
  </si>
  <si>
    <t>UTSJAN8376</t>
  </si>
  <si>
    <t>UTSJAN8377</t>
  </si>
  <si>
    <t>UTSJAN8379</t>
  </si>
  <si>
    <t>UTSJAN8380</t>
  </si>
  <si>
    <t>UTSJAN8382</t>
  </si>
  <si>
    <t>UTSJAN8383</t>
  </si>
  <si>
    <t>UTSJAN8385</t>
  </si>
  <si>
    <t>UTSJAN8375</t>
  </si>
  <si>
    <t>UTSJAN8378</t>
  </si>
  <si>
    <t>UTSJAN5134</t>
  </si>
  <si>
    <t>UTSJAN5036</t>
  </si>
  <si>
    <t>UTSJAN7565</t>
  </si>
  <si>
    <t>UTSJAN7566</t>
  </si>
  <si>
    <t>UTSJAN4031</t>
  </si>
  <si>
    <t>UTSJAN4932</t>
  </si>
  <si>
    <t>UTSJAN4952</t>
  </si>
  <si>
    <t>UTSJAN6759</t>
  </si>
  <si>
    <t>UTSJAN6761</t>
  </si>
  <si>
    <t>UTSJAN4721</t>
  </si>
  <si>
    <t>UTSJAN4720</t>
  </si>
  <si>
    <t>UTSJAN7085</t>
  </si>
  <si>
    <t>UTSJAN7482</t>
  </si>
  <si>
    <t>ANAQUEL TIPO ESQUELETO (LAB P)</t>
  </si>
  <si>
    <t>UTSJAN7485</t>
  </si>
  <si>
    <t>ANAQUEL TIPO ESQUELETO (LAB.P)</t>
  </si>
  <si>
    <t>UTSJAN7488</t>
  </si>
  <si>
    <t>UTSJAN7521</t>
  </si>
  <si>
    <t>UTSJAN7483</t>
  </si>
  <si>
    <t>UTSJAN7484</t>
  </si>
  <si>
    <t>UTSJAN7486</t>
  </si>
  <si>
    <t>UTSJAN7489</t>
  </si>
  <si>
    <t>UTSJAN7487</t>
  </si>
  <si>
    <t>UTSJAN7490</t>
  </si>
  <si>
    <t>UTSJAN5378</t>
  </si>
  <si>
    <t>ANAQUEL TIPO ESQUELETO 91 CMS X 1.45</t>
  </si>
  <si>
    <t>UTSJAN5377</t>
  </si>
  <si>
    <t>UTSJAN5380</t>
  </si>
  <si>
    <t>UTSJAN5383</t>
  </si>
  <si>
    <t>UTSJAN5386</t>
  </si>
  <si>
    <t>UTSJAN5379</t>
  </si>
  <si>
    <t>UTSJAN5381</t>
  </si>
  <si>
    <t>UTSJAN5384</t>
  </si>
  <si>
    <t>UTSJAN5375</t>
  </si>
  <si>
    <t>UTSJAN5376</t>
  </si>
  <si>
    <t>UTSJAN5382</t>
  </si>
  <si>
    <t>UTSJAN5385</t>
  </si>
  <si>
    <t>UTSJAN5353</t>
  </si>
  <si>
    <t>ANAQUEL TIPO ESQUELETO 91 CMS X 2.10</t>
  </si>
  <si>
    <t>UTSJAN5356</t>
  </si>
  <si>
    <t>UTSJAN5359</t>
  </si>
  <si>
    <t>UTSJAN5362</t>
  </si>
  <si>
    <t>UTSJAN5351</t>
  </si>
  <si>
    <t>UTSJAN5352</t>
  </si>
  <si>
    <t>UTSJAN5354</t>
  </si>
  <si>
    <t>UTSJAN5355</t>
  </si>
  <si>
    <t>UTSJAN5357</t>
  </si>
  <si>
    <t>UTSJAN5360</t>
  </si>
  <si>
    <t>UTSJAN5363</t>
  </si>
  <si>
    <t>UTSJAN5350</t>
  </si>
  <si>
    <t>UTSJAN5358</t>
  </si>
  <si>
    <t>UTSJAN5361</t>
  </si>
  <si>
    <t>UTSJAN5364</t>
  </si>
  <si>
    <t>UTSJAN5365</t>
  </si>
  <si>
    <t>UTSJAN5366</t>
  </si>
  <si>
    <t>ANAQUEL TIPO ESQUELETO 91 CMS X 2.20</t>
  </si>
  <si>
    <t>UTSJAN5367</t>
  </si>
  <si>
    <t>UTSJAN5369</t>
  </si>
  <si>
    <t>UTSJAN5370</t>
  </si>
  <si>
    <t>UTSJAN5372</t>
  </si>
  <si>
    <t>UTSJAN5368</t>
  </si>
  <si>
    <t>UTSJAN5371</t>
  </si>
  <si>
    <t>UTSJAN5374</t>
  </si>
  <si>
    <t>ANAQUEL TIPO ESQUELETO 91 CMS X1.45</t>
  </si>
  <si>
    <t>UTSJAN5373</t>
  </si>
  <si>
    <t>UTSJAN6766</t>
  </si>
  <si>
    <t>ANAQUEL TIPO ESQUELETO ACERO INOX.</t>
  </si>
  <si>
    <t>UTSJAN6767</t>
  </si>
  <si>
    <t>UTSJAN10243</t>
  </si>
  <si>
    <t>ANAQUEL TIPO ESQUELETO C/5 ENTREPAÑOS</t>
  </si>
  <si>
    <t>UTSJAN10244</t>
  </si>
  <si>
    <t>UTSJAN10245</t>
  </si>
  <si>
    <t>UTSJAN10242</t>
  </si>
  <si>
    <t>ANAQUEL TIPO ESQUELETO CON 5 ENTREPAÑOS</t>
  </si>
  <si>
    <t>UTSJAN10240</t>
  </si>
  <si>
    <t>ANAQUEL TIPO ESQUELETO DE 5 ENTREPAÑOS</t>
  </si>
  <si>
    <t>UTSJAN10241</t>
  </si>
  <si>
    <t>UTSJAN10239</t>
  </si>
  <si>
    <t>UTSJAN11929</t>
  </si>
  <si>
    <t>ANAQUEL TIPO ESQUELETO DE 91X45 COLOR ARENA</t>
  </si>
  <si>
    <t>UTSJAA11924</t>
  </si>
  <si>
    <t>ANTENA MCA.MOTOROLA MOD.CANOPY</t>
  </si>
  <si>
    <t>UTSJAF5289</t>
  </si>
  <si>
    <t>APARATO CIRCULAR P/LIQ. REFRIGERANTE</t>
  </si>
  <si>
    <t>UTSJHT8358</t>
  </si>
  <si>
    <t>APARATO P/MOMENTO DE INERCIA</t>
  </si>
  <si>
    <t>UTSJLP8178</t>
  </si>
  <si>
    <t>APARATO P/PRUEBAS DE IMPACTO MOD.84</t>
  </si>
  <si>
    <t>UTSJDE6333</t>
  </si>
  <si>
    <t>APARATO P/PRUEBAS DE RIGIDEZ DIELECTRICA Y AISLAM.</t>
  </si>
  <si>
    <t>UTSJHT8355</t>
  </si>
  <si>
    <t>APARATO PARA EL ESTUDIO DE FRICCION</t>
  </si>
  <si>
    <t>UTSJHT8360</t>
  </si>
  <si>
    <t>APARATO PARA MODULO DE YOUNG</t>
  </si>
  <si>
    <t>UTSJAPS17518</t>
  </si>
  <si>
    <t>APISONADOR</t>
  </si>
  <si>
    <t>UTSJTL15919</t>
  </si>
  <si>
    <t>APPLE IPHONE 6 GOLD 64 GB-CLA</t>
  </si>
  <si>
    <t>UTSJCM7683</t>
  </si>
  <si>
    <t>APPLE POWER MAC-G5</t>
  </si>
  <si>
    <t>UTSJAR16205</t>
  </si>
  <si>
    <t>ARCHIVERO 3 GAVETAS</t>
  </si>
  <si>
    <t>UTSJAR13163</t>
  </si>
  <si>
    <t>ARCHIVERO 3 GAVETAS DE MADERA COLOR ARCE</t>
  </si>
  <si>
    <t>UTSJAR7327</t>
  </si>
  <si>
    <t>ARCHIVERO 3 GAVETAS OFICIO MCA.GEBESA</t>
  </si>
  <si>
    <t>UTSJAR7318</t>
  </si>
  <si>
    <t>UTSJAR7326</t>
  </si>
  <si>
    <t>UTSJAR7332</t>
  </si>
  <si>
    <t>UTSJAR7319</t>
  </si>
  <si>
    <t>UTSJAR7324</t>
  </si>
  <si>
    <t>UTSJAR7323</t>
  </si>
  <si>
    <t>UTSJAR7325</t>
  </si>
  <si>
    <t>UTSJAR7329</t>
  </si>
  <si>
    <t>UTSJAR7322</t>
  </si>
  <si>
    <t>UTSJAR7320</t>
  </si>
  <si>
    <t>UTSJAR7321</t>
  </si>
  <si>
    <t>UTSJAR7328</t>
  </si>
  <si>
    <t>UTSJAR7317</t>
  </si>
  <si>
    <t>UTSJAR7330</t>
  </si>
  <si>
    <t>UTSJAR7331</t>
  </si>
  <si>
    <t>UTSJAR1917</t>
  </si>
  <si>
    <t>ARCHIVERO CEA DE 4 GAVETAS</t>
  </si>
  <si>
    <t>UTSJAR5387</t>
  </si>
  <si>
    <t>ARCHIVERO DE 3 GAV. C/LIBRERO SUP. DE 2 ENTREPAÑOS</t>
  </si>
  <si>
    <t>UTSJAR11897</t>
  </si>
  <si>
    <t>ARCHIVERO DE 3 GAVETAS DE 0.50X0.60X1.02 COLOR ARCE</t>
  </si>
  <si>
    <t>UTSJAR0320</t>
  </si>
  <si>
    <t>ARCHIVERO DE 3 GAVETAS MCA JAFHER</t>
  </si>
  <si>
    <t>UTSJAR10267</t>
  </si>
  <si>
    <t>ARCHIVERO DE 3 GAVETAS MCA.GEBESA COLOR ARCE/GRIS</t>
  </si>
  <si>
    <t>UTSJAR4665</t>
  </si>
  <si>
    <t>ARCHIVERO DE MADERA 2 CAJONES</t>
  </si>
  <si>
    <t>UTSJAR5616</t>
  </si>
  <si>
    <t>ARCHIVERO DE MADERA 3 GAVETAS</t>
  </si>
  <si>
    <t>UTSJAR1884</t>
  </si>
  <si>
    <t>ARCHIVERO DE MADERA DE 3 GAVETAS</t>
  </si>
  <si>
    <t>UTSJAR10561</t>
  </si>
  <si>
    <t>ARCHIVERO DE MADERA TRES GAVETAS T/OFICIO</t>
  </si>
  <si>
    <t>UTSJAR10560</t>
  </si>
  <si>
    <t>UTSJAR10562</t>
  </si>
  <si>
    <t>UTSJAR10563</t>
  </si>
  <si>
    <t>UTSJAR14317</t>
  </si>
  <si>
    <t>ARCHIVERO DE TRES GAVETAS TAMAÑO OFICIO DE 50X60X1.03. FABRICADO EN MELANINA. COLOR ARCE C/GRIS</t>
  </si>
  <si>
    <t>UTSJAR17181</t>
  </si>
  <si>
    <t>ARCHIVERO HORIZONTAL 3 GAVETAS</t>
  </si>
  <si>
    <t>UTSJAR17180</t>
  </si>
  <si>
    <t>UTSJAR17182</t>
  </si>
  <si>
    <t>UTSJAR17171</t>
  </si>
  <si>
    <t>UTSJAR17166</t>
  </si>
  <si>
    <t>UTSJAR17167</t>
  </si>
  <si>
    <t>UTSJAR17169</t>
  </si>
  <si>
    <t>UTSJAR17168</t>
  </si>
  <si>
    <t>UTSJAR17178</t>
  </si>
  <si>
    <t>UTSJAR17170</t>
  </si>
  <si>
    <t>UTSJAR17179</t>
  </si>
  <si>
    <t>UTSJAR17177</t>
  </si>
  <si>
    <t>UTSJAR17176</t>
  </si>
  <si>
    <t>UTSJAR17172</t>
  </si>
  <si>
    <t>UTSJAR17175</t>
  </si>
  <si>
    <t>UTSJAR17174</t>
  </si>
  <si>
    <t>UTSJAR17173</t>
  </si>
  <si>
    <t>UTSJAR6970</t>
  </si>
  <si>
    <t>ARCHIVERO METAL. 4 GAV.(CEA)</t>
  </si>
  <si>
    <t>UTSJAR6969</t>
  </si>
  <si>
    <t>ARCHIVERO METAL.4 GAV.(CEA)</t>
  </si>
  <si>
    <t>UTSJAR1392</t>
  </si>
  <si>
    <t>ARCHIVERO METALICO 3 GAVETAS</t>
  </si>
  <si>
    <t>UTSJAR1335</t>
  </si>
  <si>
    <t>UTSJAR7360</t>
  </si>
  <si>
    <t>ARCHIVERO METALICO 3 GAVETAS JAFHER</t>
  </si>
  <si>
    <t>UTSJAR0319</t>
  </si>
  <si>
    <t>UTSJAR1916</t>
  </si>
  <si>
    <t>ARCHIVERO METALICO 3 GAVETAS RIVIERA</t>
  </si>
  <si>
    <t>UTSJAR15396</t>
  </si>
  <si>
    <t>ARCHIVERO METALICO 4 GAVETAS</t>
  </si>
  <si>
    <t>UTSJAR15397</t>
  </si>
  <si>
    <t>UTSJAR15399</t>
  </si>
  <si>
    <t>UTSJAR15400</t>
  </si>
  <si>
    <t>UTSJAR15395</t>
  </si>
  <si>
    <t>UTSJAR15398</t>
  </si>
  <si>
    <t>UTSJAR15401</t>
  </si>
  <si>
    <t>UTSJAR5584</t>
  </si>
  <si>
    <t>ARCHIVERO METALICO 4 GAVETAS PIROCA</t>
  </si>
  <si>
    <t>UTSJAR5587</t>
  </si>
  <si>
    <t>UTSJAR5586</t>
  </si>
  <si>
    <t>UTSJAR5585</t>
  </si>
  <si>
    <t>UTSJAR5588</t>
  </si>
  <si>
    <t>UTSJAR3944</t>
  </si>
  <si>
    <t>ARCHIVERO METALICO DE 3 GAV. MCA. SERRAT MOD. 303</t>
  </si>
  <si>
    <t>UTSJAR3941</t>
  </si>
  <si>
    <t>UTSJAR3943</t>
  </si>
  <si>
    <t>ARCHIVERO METALICO DE 3 GAV. MCA. SERRAT MOD. M303</t>
  </si>
  <si>
    <t>UTSJAR3945</t>
  </si>
  <si>
    <t>UTSJAR3939</t>
  </si>
  <si>
    <t>ARCHIVERO METALICO DE 3 GAV. MCA.SERRAT MOD.M303</t>
  </si>
  <si>
    <t>UTSJAR3940</t>
  </si>
  <si>
    <t>ARCHIVERO METALICO DE 3 GAV.MCA. SERRAT MOD.M303</t>
  </si>
  <si>
    <t>UTSJAR3942</t>
  </si>
  <si>
    <t>UTSJAR4851</t>
  </si>
  <si>
    <t>ARCHIVERO METALICO DE 3 GAVETA</t>
  </si>
  <si>
    <t>UTSJAR4855</t>
  </si>
  <si>
    <t>ARCHIVERO METALICO DE 3 GAVETAS</t>
  </si>
  <si>
    <t>UTSJAR8452</t>
  </si>
  <si>
    <t>UTSJAR3055</t>
  </si>
  <si>
    <t>UTSJAR3590</t>
  </si>
  <si>
    <t>UTSJAR4143</t>
  </si>
  <si>
    <t>UTSJAR4080</t>
  </si>
  <si>
    <t>UTSJAR4142</t>
  </si>
  <si>
    <t>UTSJAR4105</t>
  </si>
  <si>
    <t>UTSJAR4772</t>
  </si>
  <si>
    <t>UTSJAR3203</t>
  </si>
  <si>
    <t>UTSJAR4069</t>
  </si>
  <si>
    <t>UTSJAR7416</t>
  </si>
  <si>
    <t>UTSJAR7064</t>
  </si>
  <si>
    <t>UTSJAR4852</t>
  </si>
  <si>
    <t>UTSJAR4854</t>
  </si>
  <si>
    <t>UTSJAR4095</t>
  </si>
  <si>
    <t>UTSJAR3067</t>
  </si>
  <si>
    <t>UTSJAR4090</t>
  </si>
  <si>
    <t>UTSJAR6965</t>
  </si>
  <si>
    <t>UTSJAR4534</t>
  </si>
  <si>
    <t>UTSJAR4535</t>
  </si>
  <si>
    <t>UTSJAR3031</t>
  </si>
  <si>
    <t>UTSJAR4120</t>
  </si>
  <si>
    <t>UTSJAR7630</t>
  </si>
  <si>
    <t>UTSJAR7857</t>
  </si>
  <si>
    <t>UTSJAR7858</t>
  </si>
  <si>
    <t>UTSJAR4118</t>
  </si>
  <si>
    <t>UTSJAR7859</t>
  </si>
  <si>
    <t>UTSJAR6901</t>
  </si>
  <si>
    <t>UTSJAR1507</t>
  </si>
  <si>
    <t>UTSJAR4311</t>
  </si>
  <si>
    <t>UTSJAR4815</t>
  </si>
  <si>
    <t>UTSJAR4151</t>
  </si>
  <si>
    <t>UTSJAR4643</t>
  </si>
  <si>
    <t>UTSJAR4644</t>
  </si>
  <si>
    <t>UTSJAR4077</t>
  </si>
  <si>
    <t>UTSJAR7495</t>
  </si>
  <si>
    <t>UTSJAR7496</t>
  </si>
  <si>
    <t>UTSJAR7730</t>
  </si>
  <si>
    <t>UTSJAR7497</t>
  </si>
  <si>
    <t>UTSJAR4424</t>
  </si>
  <si>
    <t>UTSJAR4696</t>
  </si>
  <si>
    <t>UTSJAR4353</t>
  </si>
  <si>
    <t>UTSJAR4106</t>
  </si>
  <si>
    <t>UTSJAR4853</t>
  </si>
  <si>
    <t>UTSJAR1418</t>
  </si>
  <si>
    <t>UTSJAR1417</t>
  </si>
  <si>
    <t>UTSJAR6967</t>
  </si>
  <si>
    <t>UTSJAR4119</t>
  </si>
  <si>
    <t>UTSJAR8409</t>
  </si>
  <si>
    <t>UTSJAR6589</t>
  </si>
  <si>
    <t>UTSJAR1627</t>
  </si>
  <si>
    <t>UTSJAR1626</t>
  </si>
  <si>
    <t>UTSJAR0322</t>
  </si>
  <si>
    <t>UTSJAR4526</t>
  </si>
  <si>
    <t>UTSJAR4814</t>
  </si>
  <si>
    <t>UTSJAR4760</t>
  </si>
  <si>
    <t>UTSJAR4163</t>
  </si>
  <si>
    <t>UTSJAR4838</t>
  </si>
  <si>
    <t>UTSJAR3127</t>
  </si>
  <si>
    <t>UTSJAR7629</t>
  </si>
  <si>
    <t>UTSJAR7631</t>
  </si>
  <si>
    <t>UTSJAR4861</t>
  </si>
  <si>
    <t>UTSJAR4073</t>
  </si>
  <si>
    <t>UTSJAR3586</t>
  </si>
  <si>
    <t>UTSJAR5527</t>
  </si>
  <si>
    <t>UTSJAR5227</t>
  </si>
  <si>
    <t>UTSJAR4065</t>
  </si>
  <si>
    <t>UTSJAR3160</t>
  </si>
  <si>
    <t>UTSJAR4726</t>
  </si>
  <si>
    <t>UTSJAR4702</t>
  </si>
  <si>
    <t>UTSJAR4703</t>
  </si>
  <si>
    <t>UTSJAR4686</t>
  </si>
  <si>
    <t>UTSJAR4305</t>
  </si>
  <si>
    <t>UTSJAR3033</t>
  </si>
  <si>
    <t>UTSJAR1827</t>
  </si>
  <si>
    <t>UTSJAR8049</t>
  </si>
  <si>
    <t>UTSJAR7446</t>
  </si>
  <si>
    <t>UTSJAR6966</t>
  </si>
  <si>
    <t>UTSJAR6971</t>
  </si>
  <si>
    <t>UTSJAR4856</t>
  </si>
  <si>
    <t>UTSJAR3091</t>
  </si>
  <si>
    <t>UTSJAR6964</t>
  </si>
  <si>
    <t>UTSJAR4735</t>
  </si>
  <si>
    <t>UTSJAR0291</t>
  </si>
  <si>
    <t>ARCHIVERO METALICO DE 3 GAVETAS CAJA SEGURIDAD</t>
  </si>
  <si>
    <t>UTSJAR3072</t>
  </si>
  <si>
    <t>ARCHIVERO METALICO DE 3 GAVETAS MCA. JAFHER</t>
  </si>
  <si>
    <t>UTSJAR3041</t>
  </si>
  <si>
    <t>ARCHIVERO METALICO DE 3 GAVETAS MCA. SERRAT</t>
  </si>
  <si>
    <t>UTSJAR3071</t>
  </si>
  <si>
    <t>UTSJAR10566</t>
  </si>
  <si>
    <t>ARCHIVERO METALICO DE 4 GAV.ARENA</t>
  </si>
  <si>
    <t>UTSJAR3200</t>
  </si>
  <si>
    <t>ARCHIVERO METALICO DE 4 GAVETAS</t>
  </si>
  <si>
    <t>UTSJAR7400</t>
  </si>
  <si>
    <t>UTSJAR7401</t>
  </si>
  <si>
    <t>UTSJAR3092</t>
  </si>
  <si>
    <t>UTSJAR0303</t>
  </si>
  <si>
    <t>UTSJAR1653</t>
  </si>
  <si>
    <t>UTSJAR3420</t>
  </si>
  <si>
    <t>UTSJAR6968</t>
  </si>
  <si>
    <t>UTSJAR8220</t>
  </si>
  <si>
    <t>UTSJAR3333</t>
  </si>
  <si>
    <t>UTSJAR3332</t>
  </si>
  <si>
    <t>UTSJAR3356</t>
  </si>
  <si>
    <t>UTSJAR3059</t>
  </si>
  <si>
    <t>UTSJAR3201</t>
  </si>
  <si>
    <t>UTSJAR3379</t>
  </si>
  <si>
    <t>UTSJAR3380</t>
  </si>
  <si>
    <t>UTSJAR3286</t>
  </si>
  <si>
    <t>UTSJAR7975</t>
  </si>
  <si>
    <t>UTSJAR3390</t>
  </si>
  <si>
    <t>UTSJAR3389</t>
  </si>
  <si>
    <t>UTSJAR3039</t>
  </si>
  <si>
    <t>UTSJAR2755</t>
  </si>
  <si>
    <t>UTSJAR3357</t>
  </si>
  <si>
    <t>UTSJAR5264</t>
  </si>
  <si>
    <t>UTSJAR3287</t>
  </si>
  <si>
    <t>UTSJAR8374</t>
  </si>
  <si>
    <t>UTSJAR3283</t>
  </si>
  <si>
    <t>UTSJAR3053</t>
  </si>
  <si>
    <t>UTSJAR4840</t>
  </si>
  <si>
    <t>UTSJAR5218</t>
  </si>
  <si>
    <t>UTSJAR1419</t>
  </si>
  <si>
    <t>UTSJAR1420</t>
  </si>
  <si>
    <t>UTSJAR1565</t>
  </si>
  <si>
    <t>UTSJAR6588</t>
  </si>
  <si>
    <t>UTSJAR1811</t>
  </si>
  <si>
    <t>UTSJAR1625</t>
  </si>
  <si>
    <t>UTSJAR3528</t>
  </si>
  <si>
    <t>UTSJAR3455</t>
  </si>
  <si>
    <t>UTSJAR3378</t>
  </si>
  <si>
    <t>UTSJAR3600</t>
  </si>
  <si>
    <t>UTSJAR1910</t>
  </si>
  <si>
    <t>UTSJAR1911</t>
  </si>
  <si>
    <t>UTSJAR3066</t>
  </si>
  <si>
    <t>ARCHIVERO METALICO DE 4 GAVETAS (CEA)</t>
  </si>
  <si>
    <t>UTSJAR4773</t>
  </si>
  <si>
    <t>ARCHIVERO METALICO DE 4 GAVETAS MCA.</t>
  </si>
  <si>
    <t>UTSJAR3114</t>
  </si>
  <si>
    <t>ARCHIVERO METALICO DE 4 GAVETAS MCA. PIROCA</t>
  </si>
  <si>
    <t>UTSJAR7536</t>
  </si>
  <si>
    <t>ARCHIVERO METALICO DE 4 GAVETAS PIROCA</t>
  </si>
  <si>
    <t>UTSJAR5589</t>
  </si>
  <si>
    <t>UTSJAR5883</t>
  </si>
  <si>
    <t>UTSJAR8115</t>
  </si>
  <si>
    <t>UTSJAR5590</t>
  </si>
  <si>
    <t>ARCHIVERO METALICO DE 4 GAVETAS PM STEELE</t>
  </si>
  <si>
    <t>UTSJAR5592</t>
  </si>
  <si>
    <t>UTSJAR5591</t>
  </si>
  <si>
    <t>UTSJAR5884</t>
  </si>
  <si>
    <t>UTSJAR4023</t>
  </si>
  <si>
    <t>UTSJAR16113</t>
  </si>
  <si>
    <t>ARCHIVERO METALICO DE CUATRO GAVETAS</t>
  </si>
  <si>
    <t>UTSJAR16112</t>
  </si>
  <si>
    <t>UTSJAR16115</t>
  </si>
  <si>
    <t>UTSJAR16111</t>
  </si>
  <si>
    <t>UTSJAR16114</t>
  </si>
  <si>
    <t>UTSJAR18154</t>
  </si>
  <si>
    <t>ARCHIVERO VERTICAL</t>
  </si>
  <si>
    <t>UTSJAR18155</t>
  </si>
  <si>
    <t>UTSJAR18156</t>
  </si>
  <si>
    <t>UTSJAR18157</t>
  </si>
  <si>
    <t>UTSJAR18158</t>
  </si>
  <si>
    <t>UTSJAR18159</t>
  </si>
  <si>
    <t>UTSJAR18160</t>
  </si>
  <si>
    <t>UTSJAR18161</t>
  </si>
  <si>
    <t>UTSJAR18162</t>
  </si>
  <si>
    <t>UTSJAR18163</t>
  </si>
  <si>
    <t>UTSJAR18164</t>
  </si>
  <si>
    <t>UTSJAR18165</t>
  </si>
  <si>
    <t>UTSJAR18166</t>
  </si>
  <si>
    <t>UTSJAR18167</t>
  </si>
  <si>
    <t>UTSJAR18168</t>
  </si>
  <si>
    <t>UTSJAR18169</t>
  </si>
  <si>
    <t>UTSJAR18170</t>
  </si>
  <si>
    <t>UTSJAR18171</t>
  </si>
  <si>
    <t>UTSJAR18172</t>
  </si>
  <si>
    <t>UTSJAR18173</t>
  </si>
  <si>
    <t>UTSJAR18174</t>
  </si>
  <si>
    <t>UTSJAR18175</t>
  </si>
  <si>
    <t>UTSJAR18176</t>
  </si>
  <si>
    <t>UTSJAR18177</t>
  </si>
  <si>
    <t>UTSJAR18178</t>
  </si>
  <si>
    <t>UTSJAR18179</t>
  </si>
  <si>
    <t>UTSJAR18180</t>
  </si>
  <si>
    <t>UTSJAR18181</t>
  </si>
  <si>
    <t>UTSJAR18182</t>
  </si>
  <si>
    <t>UTSJAR18183</t>
  </si>
  <si>
    <t>UTSJAR18184</t>
  </si>
  <si>
    <t>UTSJAR18185</t>
  </si>
  <si>
    <t>UTSJAR18186</t>
  </si>
  <si>
    <t>UTSJAR18187</t>
  </si>
  <si>
    <t>UTSJAR18188</t>
  </si>
  <si>
    <t>UTSJAR18189</t>
  </si>
  <si>
    <t>UTSJAR18190</t>
  </si>
  <si>
    <t>UTSJAR18191</t>
  </si>
  <si>
    <t>UTSJAR18192</t>
  </si>
  <si>
    <t>UTSJAR18193</t>
  </si>
  <si>
    <t>UTSJAR18194</t>
  </si>
  <si>
    <t>UTSJAR18195</t>
  </si>
  <si>
    <t>UTSJAR13253</t>
  </si>
  <si>
    <t>ARCHIVERO VERTICAL 2 GAVETAS</t>
  </si>
  <si>
    <t>UTSJAR17197</t>
  </si>
  <si>
    <t>ARCHIVERO VERTICAL 4 GAVETAS</t>
  </si>
  <si>
    <t>UTSJAR17200</t>
  </si>
  <si>
    <t>UTSJAR17202</t>
  </si>
  <si>
    <t>UTSJAR17198</t>
  </si>
  <si>
    <t>UTSJAR17201</t>
  </si>
  <si>
    <t>UTSJAR17196</t>
  </si>
  <si>
    <t>UTSJAR17199</t>
  </si>
  <si>
    <t>UTSJAR17194</t>
  </si>
  <si>
    <t>UTSJAR17193</t>
  </si>
  <si>
    <t>UTSJAR17183</t>
  </si>
  <si>
    <t>UTSJAR17185</t>
  </si>
  <si>
    <t>UTSJAR17186</t>
  </si>
  <si>
    <t>UTSJAR17188</t>
  </si>
  <si>
    <t>UTSJAR17189</t>
  </si>
  <si>
    <t>UTSJAR17184</t>
  </si>
  <si>
    <t>UTSJAR17187</t>
  </si>
  <si>
    <t>UTSJAR17190</t>
  </si>
  <si>
    <t>UTSJAR17195</t>
  </si>
  <si>
    <t>UTSJAR17191</t>
  </si>
  <si>
    <t>UTSJAR17192</t>
  </si>
  <si>
    <t>UTSJAI6167</t>
  </si>
  <si>
    <t>ARMARIO C/PTAS. P/INSTRUMENTOS Y ACC.</t>
  </si>
  <si>
    <t>UTSJAI6166</t>
  </si>
  <si>
    <t>ARMARIO C/PTAS.P/INSTRUMENTOS Y ACC.</t>
  </si>
  <si>
    <t>UTSJARR12017</t>
  </si>
  <si>
    <t>ARRANCADOR A TENSION</t>
  </si>
  <si>
    <t>UTSJOT10432</t>
  </si>
  <si>
    <t>ASPIRADORA MCA.KARCHER</t>
  </si>
  <si>
    <t>UTSJOT13977</t>
  </si>
  <si>
    <t>ASPIRADORA MCA.KOBLENZ SECO-MOJADO</t>
  </si>
  <si>
    <t>UTSJAO14301</t>
  </si>
  <si>
    <t>ATORNILLADOR DE 12V C/2 BATERIAS, 1 CARGADOR</t>
  </si>
  <si>
    <t>UTSJTAL17467</t>
  </si>
  <si>
    <t>ATORNILLADOR ELECTRICO</t>
  </si>
  <si>
    <t>UTSJTAL17469</t>
  </si>
  <si>
    <t>UTSJTAL17468</t>
  </si>
  <si>
    <t>UTSJHT11910</t>
  </si>
  <si>
    <t>ATORNILLADOR MCA.BOSH MOD.GSR-12-1</t>
  </si>
  <si>
    <t>UTSJUP7833</t>
  </si>
  <si>
    <t>AUDIFONOS PROFESIONALES SONY</t>
  </si>
  <si>
    <t>UTSJOT10074</t>
  </si>
  <si>
    <t>AUDIFONOS SONY MOD.MDR-V500D</t>
  </si>
  <si>
    <t>UTSJVH7840</t>
  </si>
  <si>
    <t>AUTOBUS INTERNATIONAL 2002</t>
  </si>
  <si>
    <t>UTSJVH0268</t>
  </si>
  <si>
    <t>AUTOBUS MERCEDEZ BENZ BCO.</t>
  </si>
  <si>
    <t>UTSJAT5301</t>
  </si>
  <si>
    <t>AUTOCLAVE VERTICAL DE 30X60 CV</t>
  </si>
  <si>
    <t>UTSJAT5302</t>
  </si>
  <si>
    <t>AUTOCLAVE VERTICAL DE 30X60 CV-300</t>
  </si>
  <si>
    <t>UTSJVH13389</t>
  </si>
  <si>
    <t>AUTOMOVIL MCA. NISSAN MOD.TIIDA COLOR PLATA</t>
  </si>
  <si>
    <t>UTSJVH11286</t>
  </si>
  <si>
    <t>AUTOMOVIL MCA.NISSAN MOD. SENTRA 2009</t>
  </si>
  <si>
    <t>UTSJVH4672</t>
  </si>
  <si>
    <t>AUTOMOVIL TSURU NISSAN 2002</t>
  </si>
  <si>
    <t>UTSJAU5307</t>
  </si>
  <si>
    <t>AUXILIAR DE MACROPIPETADO COLOR NEUTRO BRAND</t>
  </si>
  <si>
    <t>UTSJAU5308</t>
  </si>
  <si>
    <t>UTSJBFA15652</t>
  </si>
  <si>
    <t>BAFLE APLIFICADOR</t>
  </si>
  <si>
    <t>UTSJOT3397</t>
  </si>
  <si>
    <t>BAFLE DE 200W 2 VIAS MCA. PHONIC</t>
  </si>
  <si>
    <t>UTSJBT17532</t>
  </si>
  <si>
    <t>BALANZA</t>
  </si>
  <si>
    <t>UTSJBT5298</t>
  </si>
  <si>
    <t>BALANZA ANALITICA DE 210 GR. SARTORIUS</t>
  </si>
  <si>
    <t>UTSJBT4895</t>
  </si>
  <si>
    <t>BALANZA ANALITICA MCA. SARTORIUS MOD. CP324S CAP.320</t>
  </si>
  <si>
    <t>UTSJBT11108</t>
  </si>
  <si>
    <t>BALANZA ANALITICA MCA.SARTORIUS MOD.CP324S</t>
  </si>
  <si>
    <t>UTSJBT11107</t>
  </si>
  <si>
    <t>UTSJBT5048</t>
  </si>
  <si>
    <t>BALANZA ANALITICA SARTORIUS CP324S</t>
  </si>
  <si>
    <t>UTSJBT5131</t>
  </si>
  <si>
    <t>UTSJBT5188</t>
  </si>
  <si>
    <t>BALANZA ANALITICA SARTORIUS MOD.LA310S</t>
  </si>
  <si>
    <t>UTSJBT11884</t>
  </si>
  <si>
    <t>BALANZA ANALITICA, CAP.200 GR MCA.VELAB LA204</t>
  </si>
  <si>
    <t>UTSJBT11883</t>
  </si>
  <si>
    <t>UTSJBT5189</t>
  </si>
  <si>
    <t>BALANZA DE DETERMINACION DE HUMEDAD DE 45GR.</t>
  </si>
  <si>
    <t>UTSJBG11881</t>
  </si>
  <si>
    <t>BALANZA GRANATARIA DE 3 KGS.</t>
  </si>
  <si>
    <t>UTSJBG11880</t>
  </si>
  <si>
    <t>UTSJBG11882</t>
  </si>
  <si>
    <t>UTSJBG11879</t>
  </si>
  <si>
    <t>UTSJBG5277</t>
  </si>
  <si>
    <t>BALANZA GRANATARIA OHAUS 700/800</t>
  </si>
  <si>
    <t>UTSJBG5279</t>
  </si>
  <si>
    <t>UTSJBG5280</t>
  </si>
  <si>
    <t>UTSJBG5278</t>
  </si>
  <si>
    <t>UTSJBTB15902</t>
  </si>
  <si>
    <t>BALANZA TRIPLE BRAZO 2610</t>
  </si>
  <si>
    <t>UTSJBY9756</t>
  </si>
  <si>
    <t>BANCA DE MADERA DE PINO BARNIZADA</t>
  </si>
  <si>
    <t>UTSJBY9759</t>
  </si>
  <si>
    <t>UTSJBY9754</t>
  </si>
  <si>
    <t>UTSJBY9755</t>
  </si>
  <si>
    <t>UTSJBY9757</t>
  </si>
  <si>
    <t>UTSJBY9758</t>
  </si>
  <si>
    <t>UTSJBA13366</t>
  </si>
  <si>
    <t>BANCA URBANI MOD.BCUB008</t>
  </si>
  <si>
    <t>UTSJBA13369</t>
  </si>
  <si>
    <t>UTSJBA13367</t>
  </si>
  <si>
    <t>UTSJBA13370</t>
  </si>
  <si>
    <t>UTSJBA13372</t>
  </si>
  <si>
    <t>UTSJBA13373</t>
  </si>
  <si>
    <t>UTSJBA13365</t>
  </si>
  <si>
    <t>UTSJBA13368</t>
  </si>
  <si>
    <t>UTSJBA13371</t>
  </si>
  <si>
    <t>UTSJBA13374</t>
  </si>
  <si>
    <t>UTSJBA15641</t>
  </si>
  <si>
    <t>BANCO ALTO</t>
  </si>
  <si>
    <t>UTSJBA15644</t>
  </si>
  <si>
    <t>UTSJBA15640</t>
  </si>
  <si>
    <t>UTSJBA15642</t>
  </si>
  <si>
    <t>UTSJBA15643</t>
  </si>
  <si>
    <t>UTSJBA14911</t>
  </si>
  <si>
    <t>BANCO ALTO C/ ASIENTO EN POLI`ROPILENO</t>
  </si>
  <si>
    <t>UTSJBA14914</t>
  </si>
  <si>
    <t>UTSJBA14922</t>
  </si>
  <si>
    <t>UTSJBA14925</t>
  </si>
  <si>
    <t>UTSJBA14928</t>
  </si>
  <si>
    <t>UTSJBA14931</t>
  </si>
  <si>
    <t>UTSJBA14934</t>
  </si>
  <si>
    <t>UTSJBA14912</t>
  </si>
  <si>
    <t>UTSJBA14913</t>
  </si>
  <si>
    <t>UTSJBA14915</t>
  </si>
  <si>
    <t>UTSJBA14916</t>
  </si>
  <si>
    <t>UTSJBA14918</t>
  </si>
  <si>
    <t>UTSJBA14919</t>
  </si>
  <si>
    <t>UTSJBA14921</t>
  </si>
  <si>
    <t>UTSJBA14924</t>
  </si>
  <si>
    <t>UTSJBA14927</t>
  </si>
  <si>
    <t>UTSJBA14930</t>
  </si>
  <si>
    <t>UTSJBA14932</t>
  </si>
  <si>
    <t>UTSJBA14933</t>
  </si>
  <si>
    <t>UTSJBA14935</t>
  </si>
  <si>
    <t>UTSJBA14917</t>
  </si>
  <si>
    <t>UTSJBA14920</t>
  </si>
  <si>
    <t>UTSJBA14923</t>
  </si>
  <si>
    <t>UTSJBA14926</t>
  </si>
  <si>
    <t>UTSJBA14929</t>
  </si>
  <si>
    <t>UTSJBA13495</t>
  </si>
  <si>
    <t>BANCO ALTO MOD.1900-477 C/ARILLO</t>
  </si>
  <si>
    <t>UTSJBA13503</t>
  </si>
  <si>
    <t>UTSJBA13509</t>
  </si>
  <si>
    <t>UTSJBA13512</t>
  </si>
  <si>
    <t>UTSJBA13515</t>
  </si>
  <si>
    <t>UTSJBA13523</t>
  </si>
  <si>
    <t>UTSJBA13516</t>
  </si>
  <si>
    <t>UTSJBA13518</t>
  </si>
  <si>
    <t>UTSJBA13519</t>
  </si>
  <si>
    <t>UTSJBA13521</t>
  </si>
  <si>
    <t>UTSJBA13522</t>
  </si>
  <si>
    <t>UTSJBA13496</t>
  </si>
  <si>
    <t>UTSJBA13498</t>
  </si>
  <si>
    <t>UTSJBA13499</t>
  </si>
  <si>
    <t>UTSJBA13501</t>
  </si>
  <si>
    <t>UTSJBA13502</t>
  </si>
  <si>
    <t>UTSJBA13504</t>
  </si>
  <si>
    <t>UTSJBA13505</t>
  </si>
  <si>
    <t>UTSJBA13507</t>
  </si>
  <si>
    <t>UTSJBA13510</t>
  </si>
  <si>
    <t>UTSJBA13517</t>
  </si>
  <si>
    <t>UTSJBA13520</t>
  </si>
  <si>
    <t>UTSJBA13494</t>
  </si>
  <si>
    <t>UTSJBA13497</t>
  </si>
  <si>
    <t>UTSJBA13500</t>
  </si>
  <si>
    <t>UTSJBA13508</t>
  </si>
  <si>
    <t>UTSJBA13511</t>
  </si>
  <si>
    <t>UTSJBA13513</t>
  </si>
  <si>
    <t>UTSJBA13514</t>
  </si>
  <si>
    <t>UTSJUP7771</t>
  </si>
  <si>
    <t>BANCO ALTO MOD.1900A.477 (SERIGRAFIA)</t>
  </si>
  <si>
    <t>UTSJUP7827</t>
  </si>
  <si>
    <t>BANCO ALTO MOD.1900A-477 (PUBLICIDAD)</t>
  </si>
  <si>
    <t>UTSJUP7767</t>
  </si>
  <si>
    <t>BANCO ALTO MOD.1900A-477 (SERIGRAFIA)</t>
  </si>
  <si>
    <t>UTSJUP7769</t>
  </si>
  <si>
    <t>UTSJUP7783</t>
  </si>
  <si>
    <t>UTSJUP7790</t>
  </si>
  <si>
    <t>UTSJUP7793</t>
  </si>
  <si>
    <t>UTSJUP7796</t>
  </si>
  <si>
    <t>UTSJUP7785</t>
  </si>
  <si>
    <t>UTSJUP7789</t>
  </si>
  <si>
    <t>UTSJUP7782</t>
  </si>
  <si>
    <t>UTSJUP7784</t>
  </si>
  <si>
    <t>UTSJUP7786</t>
  </si>
  <si>
    <t>UTSJUP7778</t>
  </si>
  <si>
    <t>UTSJUP7780</t>
  </si>
  <si>
    <t>UTSJUP7781</t>
  </si>
  <si>
    <t>UTSJUP7772</t>
  </si>
  <si>
    <t>UTSJUP7777</t>
  </si>
  <si>
    <t>UTSJUP7791</t>
  </si>
  <si>
    <t>UTSJUP7770</t>
  </si>
  <si>
    <t>UTSJUP7773</t>
  </si>
  <si>
    <t>UTSJUP7776</t>
  </si>
  <si>
    <t>UTSJUP7794</t>
  </si>
  <si>
    <t>UTSJUP7768</t>
  </si>
  <si>
    <t>UTSJUP7775</t>
  </si>
  <si>
    <t>UTSJUP7788</t>
  </si>
  <si>
    <t>UTSJUP7792</t>
  </si>
  <si>
    <t>UTSJUP7774</t>
  </si>
  <si>
    <t>UTSJUP7779</t>
  </si>
  <si>
    <t>UTSJUP7795</t>
  </si>
  <si>
    <t>BANCO ALTO MOD.1900A-477(SERIGRAFIA)</t>
  </si>
  <si>
    <t>UTSJBA12858</t>
  </si>
  <si>
    <t>BANCO ALTO TAPIZADO EN TELA NEGRO</t>
  </si>
  <si>
    <t>UTSJBA12860</t>
  </si>
  <si>
    <t>UTSJBA12863</t>
  </si>
  <si>
    <t>UTSJBA12866</t>
  </si>
  <si>
    <t>UTSJBA12869</t>
  </si>
  <si>
    <t>UTSJBA12872</t>
  </si>
  <si>
    <t>UTSJBA12874</t>
  </si>
  <si>
    <t>UTSJBA12875</t>
  </si>
  <si>
    <t>UTSJBA12877</t>
  </si>
  <si>
    <t>UTSJBA12878</t>
  </si>
  <si>
    <t>UTSJBA12880</t>
  </si>
  <si>
    <t>UTSJBA12881</t>
  </si>
  <si>
    <t>UTSJBA12883</t>
  </si>
  <si>
    <t>UTSJBA12886</t>
  </si>
  <si>
    <t>UTSJBA12861</t>
  </si>
  <si>
    <t>UTSJBA12864</t>
  </si>
  <si>
    <t>UTSJBA12867</t>
  </si>
  <si>
    <t>UTSJBA12870</t>
  </si>
  <si>
    <t>UTSJBA12873</t>
  </si>
  <si>
    <t>UTSJBA12876</t>
  </si>
  <si>
    <t>UTSJBA12884</t>
  </si>
  <si>
    <t>UTSJBA12887</t>
  </si>
  <si>
    <t>UTSJBA12859</t>
  </si>
  <si>
    <t>UTSJBA12862</t>
  </si>
  <si>
    <t>UTSJBA12865</t>
  </si>
  <si>
    <t>UTSJBA12868</t>
  </si>
  <si>
    <t>UTSJBA12871</t>
  </si>
  <si>
    <t>UTSJBA12879</t>
  </si>
  <si>
    <t>UTSJBA12882</t>
  </si>
  <si>
    <t>UTSJBA12885</t>
  </si>
  <si>
    <t>UTSJBA6695</t>
  </si>
  <si>
    <t>BANCO C/ASIENTO DE MADERA DE PINO</t>
  </si>
  <si>
    <t>UTSJBA6698</t>
  </si>
  <si>
    <t>UTSJBA6700</t>
  </si>
  <si>
    <t>UTSJBA6701</t>
  </si>
  <si>
    <t>UTSJBA6703</t>
  </si>
  <si>
    <t>UTSJBA6704</t>
  </si>
  <si>
    <t>UTSJBA6706</t>
  </si>
  <si>
    <t>UTSJBA6707</t>
  </si>
  <si>
    <t>UTSJBA6709</t>
  </si>
  <si>
    <t>UTSJBA6712</t>
  </si>
  <si>
    <t>UTSJBA6715</t>
  </si>
  <si>
    <t>UTSJBA6693</t>
  </si>
  <si>
    <t>UTSJBA6696</t>
  </si>
  <si>
    <t>UTSJBA6699</t>
  </si>
  <si>
    <t>UTSJBA6702</t>
  </si>
  <si>
    <t>UTSJBA6710</t>
  </si>
  <si>
    <t>UTSJBA6713</t>
  </si>
  <si>
    <t>UTSJBA6716</t>
  </si>
  <si>
    <t>UTSJBA6697</t>
  </si>
  <si>
    <t>UTSJBA6705</t>
  </si>
  <si>
    <t>UTSJBA6708</t>
  </si>
  <si>
    <t>UTSJBA6711</t>
  </si>
  <si>
    <t>UTSJBA6714</t>
  </si>
  <si>
    <t>UTSJBA6717</t>
  </si>
  <si>
    <t>UTSJLP8026</t>
  </si>
  <si>
    <t>UTSJBA6718</t>
  </si>
  <si>
    <t>UTSJBA6721</t>
  </si>
  <si>
    <t>UTSJBA6724</t>
  </si>
  <si>
    <t>UTSJBA6732</t>
  </si>
  <si>
    <t>UTSJBA6735</t>
  </si>
  <si>
    <t>UTSJBA6738</t>
  </si>
  <si>
    <t>UTSJBA6741</t>
  </si>
  <si>
    <t>UTSJBA6719</t>
  </si>
  <si>
    <t>UTSJBA6722</t>
  </si>
  <si>
    <t>UTSJBA6725</t>
  </si>
  <si>
    <t>UTSJBA6727</t>
  </si>
  <si>
    <t>UTSJBA6728</t>
  </si>
  <si>
    <t>UTSJBA6730</t>
  </si>
  <si>
    <t>UTSJBA6731</t>
  </si>
  <si>
    <t>UTSJBA6733</t>
  </si>
  <si>
    <t>UTSJBA6734</t>
  </si>
  <si>
    <t>UTSJBA6736</t>
  </si>
  <si>
    <t>UTSJBA6739</t>
  </si>
  <si>
    <t>UTSJBA6742</t>
  </si>
  <si>
    <t>UTSJBA6720</t>
  </si>
  <si>
    <t>UTSJBA6723</t>
  </si>
  <si>
    <t>UTSJBA6726</t>
  </si>
  <si>
    <t>UTSJBA6729</t>
  </si>
  <si>
    <t>UTSJBA6737</t>
  </si>
  <si>
    <t>UTSJBA6740</t>
  </si>
  <si>
    <t>UTSJBA6744</t>
  </si>
  <si>
    <t>BANCO C/ASIENTO DE MADERA DE PINO "P"</t>
  </si>
  <si>
    <t>UTSJBA6746</t>
  </si>
  <si>
    <t>UTSJBA6747</t>
  </si>
  <si>
    <t>UTSJBA6749</t>
  </si>
  <si>
    <t>UTSJBA6750</t>
  </si>
  <si>
    <t>UTSJBA6752</t>
  </si>
  <si>
    <t>UTSJBA6755</t>
  </si>
  <si>
    <t>UTSJBA6758</t>
  </si>
  <si>
    <t>UTSJBA6743</t>
  </si>
  <si>
    <t>UTSJBA6751</t>
  </si>
  <si>
    <t>UTSJBA6754</t>
  </si>
  <si>
    <t>UTSJBA6757</t>
  </si>
  <si>
    <t>UTSJBA6745</t>
  </si>
  <si>
    <t>UTSJBA6748</t>
  </si>
  <si>
    <t>UTSJBA6756</t>
  </si>
  <si>
    <t>UTSJBA8089</t>
  </si>
  <si>
    <t>BANCO C/ASIENTO DE MADERA EN PINO</t>
  </si>
  <si>
    <t>UTSJBA8092</t>
  </si>
  <si>
    <t>UTSJBA8095</t>
  </si>
  <si>
    <t>UTSJBA8093</t>
  </si>
  <si>
    <t>UTSJBA8096</t>
  </si>
  <si>
    <t>UTSJBA8098</t>
  </si>
  <si>
    <t>UTSJBA8091</t>
  </si>
  <si>
    <t>UTSJBA8094</t>
  </si>
  <si>
    <t>UTSJBA8097</t>
  </si>
  <si>
    <t>UTSJBA8100</t>
  </si>
  <si>
    <t>UTSJLP8027</t>
  </si>
  <si>
    <t>UTSJBA8099</t>
  </si>
  <si>
    <t>BANCO C/ASIENTO DE MADERA EN PINO"N"</t>
  </si>
  <si>
    <t>UTSJBA8116</t>
  </si>
  <si>
    <t>UTSJBA8090</t>
  </si>
  <si>
    <t>UTSJBA8127</t>
  </si>
  <si>
    <t>UTSJBA8132</t>
  </si>
  <si>
    <t>UTSJBA8128</t>
  </si>
  <si>
    <t>UTSJBA8131</t>
  </si>
  <si>
    <t>UTSJBA8134</t>
  </si>
  <si>
    <t>UTSJBA8129</t>
  </si>
  <si>
    <t>UTSJBA8130</t>
  </si>
  <si>
    <t>UTSJBA8135</t>
  </si>
  <si>
    <t>UTSJBA8133</t>
  </si>
  <si>
    <t>UTSJBA6694</t>
  </si>
  <si>
    <t>BANCO C/ASIENTO DE MADERO DE PINO</t>
  </si>
  <si>
    <t>UTSJBA5062</t>
  </si>
  <si>
    <t>BANCO DE ALTURA AJUSTABLE</t>
  </si>
  <si>
    <t>UTSJBA5065</t>
  </si>
  <si>
    <t>UTSJBA5068</t>
  </si>
  <si>
    <t>UTSJBA5072</t>
  </si>
  <si>
    <t>UTSJBA5081</t>
  </si>
  <si>
    <t>UTSJBA5085</t>
  </si>
  <si>
    <t>UTSJBA5089</t>
  </si>
  <si>
    <t>UTSJBA5092</t>
  </si>
  <si>
    <t>UTSJBA5061</t>
  </si>
  <si>
    <t>UTSJBA5063</t>
  </si>
  <si>
    <t>UTSJBA5066</t>
  </si>
  <si>
    <t>UTSJBA5069</t>
  </si>
  <si>
    <t>UTSJBA5073</t>
  </si>
  <si>
    <t>UTSJBA5075</t>
  </si>
  <si>
    <t>UTSJBA5076</t>
  </si>
  <si>
    <t>UTSJBA5078</t>
  </si>
  <si>
    <t>UTSJBA5080</t>
  </si>
  <si>
    <t>UTSJBA5083</t>
  </si>
  <si>
    <t>UTSJBA5084</t>
  </si>
  <si>
    <t>UTSJBA5087</t>
  </si>
  <si>
    <t>UTSJBA5090</t>
  </si>
  <si>
    <t>UTSJBA5064</t>
  </si>
  <si>
    <t>UTSJBA5067</t>
  </si>
  <si>
    <t>UTSJBA5071</t>
  </si>
  <si>
    <t>UTSJBA5074</t>
  </si>
  <si>
    <t>UTSJBA5077</t>
  </si>
  <si>
    <t>UTSJBA5088</t>
  </si>
  <si>
    <t>UTSJBA5091</t>
  </si>
  <si>
    <t>UTSJBA5137</t>
  </si>
  <si>
    <t>UTSJBA5145</t>
  </si>
  <si>
    <t>UTSJBA5148</t>
  </si>
  <si>
    <t>UTSJBA5151</t>
  </si>
  <si>
    <t>UTSJBA5154</t>
  </si>
  <si>
    <t>UTSJBA5157</t>
  </si>
  <si>
    <t>UTSJBA5165</t>
  </si>
  <si>
    <t>UTSJBA5138</t>
  </si>
  <si>
    <t>UTSJBA5140</t>
  </si>
  <si>
    <t>UTSJBA5141</t>
  </si>
  <si>
    <t>UTSJBA5143</t>
  </si>
  <si>
    <t>UTSJBA5144</t>
  </si>
  <si>
    <t>UTSJBA5146</t>
  </si>
  <si>
    <t>UTSJBA5147</t>
  </si>
  <si>
    <t>UTSJBA5149</t>
  </si>
  <si>
    <t>UTSJBA5152</t>
  </si>
  <si>
    <t>UTSJBA5155</t>
  </si>
  <si>
    <t>UTSJBA5158</t>
  </si>
  <si>
    <t>UTSJBA5160</t>
  </si>
  <si>
    <t>UTSJBA5161</t>
  </si>
  <si>
    <t>UTSJBA5163</t>
  </si>
  <si>
    <t>UTSJBA5164</t>
  </si>
  <si>
    <t>UTSJBA5135</t>
  </si>
  <si>
    <t>UTSJBA5139</t>
  </si>
  <si>
    <t>UTSJBA5142</t>
  </si>
  <si>
    <t>UTSJBA5150</t>
  </si>
  <si>
    <t>UTSJBA5153</t>
  </si>
  <si>
    <t>UTSJBA5156</t>
  </si>
  <si>
    <t>UTSJBA5159</t>
  </si>
  <si>
    <t>UTSJBA5162</t>
  </si>
  <si>
    <t>UTSJBA5261</t>
  </si>
  <si>
    <t>UTSJBA5262</t>
  </si>
  <si>
    <t>UTSJBA4969</t>
  </si>
  <si>
    <t>UTSJBA4971</t>
  </si>
  <si>
    <t>UTSJBA4973</t>
  </si>
  <si>
    <t>UTSJBA4976</t>
  </si>
  <si>
    <t>UTSJBA4980</t>
  </si>
  <si>
    <t>UTSJBA4984</t>
  </si>
  <si>
    <t>UTSJBA4986</t>
  </si>
  <si>
    <t>UTSJBA5006</t>
  </si>
  <si>
    <t>UTSJBA5009</t>
  </si>
  <si>
    <t>UTSJBA5012</t>
  </si>
  <si>
    <t>UTSJBA5014</t>
  </si>
  <si>
    <t>UTSJBA5015</t>
  </si>
  <si>
    <t>UTSJBA5017</t>
  </si>
  <si>
    <t>UTSJBA5018</t>
  </si>
  <si>
    <t>UTSJBA5020</t>
  </si>
  <si>
    <t>UTSJBA5022</t>
  </si>
  <si>
    <t>UTSJBA5024</t>
  </si>
  <si>
    <t>UTSJBA4979</t>
  </si>
  <si>
    <t>UTSJBA4985</t>
  </si>
  <si>
    <t>UTSJBA5005</t>
  </si>
  <si>
    <t>UTSJBA5008</t>
  </si>
  <si>
    <t>UTSJBA5011</t>
  </si>
  <si>
    <t>UTSJBA5019</t>
  </si>
  <si>
    <t>UTSJBA5023</t>
  </si>
  <si>
    <t>UTSJBA4968</t>
  </si>
  <si>
    <t>UTSJBA4972</t>
  </si>
  <si>
    <t>UTSJBA4987</t>
  </si>
  <si>
    <t>UTSJBA5007</t>
  </si>
  <si>
    <t>UTSJBA5010</t>
  </si>
  <si>
    <t>UTSJBA5013</t>
  </si>
  <si>
    <t>UTSJBA5016</t>
  </si>
  <si>
    <t>UTSJBA5026</t>
  </si>
  <si>
    <t>UTSJBA4914</t>
  </si>
  <si>
    <t>UTSJBA4903</t>
  </si>
  <si>
    <t>UTSJBA4907</t>
  </si>
  <si>
    <t>UTSJBA4910</t>
  </si>
  <si>
    <t>UTSJBA4918</t>
  </si>
  <si>
    <t>UTSJBA4921</t>
  </si>
  <si>
    <t>UTSJBA4925</t>
  </si>
  <si>
    <t>UTSJBA4928</t>
  </si>
  <si>
    <t>UTSJBA5028</t>
  </si>
  <si>
    <t>UTSJBA5117</t>
  </si>
  <si>
    <t>UTSJBA4916</t>
  </si>
  <si>
    <t>UTSJBA4917</t>
  </si>
  <si>
    <t>UTSJBA4919</t>
  </si>
  <si>
    <t>UTSJBA4920</t>
  </si>
  <si>
    <t>UTSJBA4923</t>
  </si>
  <si>
    <t>UTSJBA4926</t>
  </si>
  <si>
    <t>UTSJBA4933</t>
  </si>
  <si>
    <t>UTSJBA5029</t>
  </si>
  <si>
    <t>UTSJBA5031</t>
  </si>
  <si>
    <t>UTSJBA5033</t>
  </si>
  <si>
    <t>UTSJBA5035</t>
  </si>
  <si>
    <t>UTSJBA4904</t>
  </si>
  <si>
    <t>UTSJBA4908</t>
  </si>
  <si>
    <t>UTSJBA4911</t>
  </si>
  <si>
    <t>UTSJBA4913</t>
  </si>
  <si>
    <t>UTSJBA4902</t>
  </si>
  <si>
    <t>UTSJBA4906</t>
  </si>
  <si>
    <t>UTSJBA4909</t>
  </si>
  <si>
    <t>UTSJBA4912</t>
  </si>
  <si>
    <t>UTSJBA4915</t>
  </si>
  <si>
    <t>UTSJBA4924</t>
  </si>
  <si>
    <t>UTSJBA4927</t>
  </si>
  <si>
    <t>UTSJBA5027</t>
  </si>
  <si>
    <t>UTSJBA5030</t>
  </si>
  <si>
    <t>UTSJBA5034</t>
  </si>
  <si>
    <t>UTSJBA4900</t>
  </si>
  <si>
    <t>UTSJBA4901</t>
  </si>
  <si>
    <t>UTSJBA4922</t>
  </si>
  <si>
    <t>UTSJBA4970</t>
  </si>
  <si>
    <t>UTSJBA4977</t>
  </si>
  <si>
    <t>UTSJBA4982</t>
  </si>
  <si>
    <t>UTSJBA4988</t>
  </si>
  <si>
    <t>UTSJBA4989</t>
  </si>
  <si>
    <t>UTSJBA5021</t>
  </si>
  <si>
    <t>UTSJBA5025</t>
  </si>
  <si>
    <t>UTSJBA5070</t>
  </si>
  <si>
    <t>UTSJBA5079</t>
  </si>
  <si>
    <t>UTSJBA5086</t>
  </si>
  <si>
    <t>UTSJBA4965</t>
  </si>
  <si>
    <t>UTSJBA4974</t>
  </si>
  <si>
    <t>UTSJBA4978</t>
  </si>
  <si>
    <t>UTSJBA4983</t>
  </si>
  <si>
    <t>UTSJBA5004</t>
  </si>
  <si>
    <t>UTSJBA4905</t>
  </si>
  <si>
    <t>UTSJBA4967</t>
  </si>
  <si>
    <t>UTSJBA4975</t>
  </si>
  <si>
    <t>UTSJBA4981</t>
  </si>
  <si>
    <t>UTSJBA5032</t>
  </si>
  <si>
    <t>UTSJBA5082</t>
  </si>
  <si>
    <t>UTSJBA5200</t>
  </si>
  <si>
    <t>UTSJBA5208</t>
  </si>
  <si>
    <t>UTSJBA5211</t>
  </si>
  <si>
    <t>UTSJBA5166</t>
  </si>
  <si>
    <t>UTSJBA5201</t>
  </si>
  <si>
    <t>UTSJBA5203</t>
  </si>
  <si>
    <t>UTSJBA5204</t>
  </si>
  <si>
    <t>UTSJBA5206</t>
  </si>
  <si>
    <t>UTSJBA5207</t>
  </si>
  <si>
    <t>UTSJBA5209</t>
  </si>
  <si>
    <t>UTSJBA5210</t>
  </si>
  <si>
    <t>UTSJBA5212</t>
  </si>
  <si>
    <t>UTSJBA5199</t>
  </si>
  <si>
    <t>UTSJBA5202</t>
  </si>
  <si>
    <t>UTSJBA5205</t>
  </si>
  <si>
    <t>UTSJBA5213</t>
  </si>
  <si>
    <t>UTSJBA3183</t>
  </si>
  <si>
    <t>BANCO DE ALTURA DE 2 ESCALONES</t>
  </si>
  <si>
    <t>UTSJLP8151</t>
  </si>
  <si>
    <t>BANCO DE DEMOSTRACION DE REFRIGERACION</t>
  </si>
  <si>
    <t>UTSJLP8117</t>
  </si>
  <si>
    <t>BANCO DE ESTUDIO DE COMPRESORES</t>
  </si>
  <si>
    <t>UTSJBE4882</t>
  </si>
  <si>
    <t>BANCO DE ESTUDIO DE CORROSION MOD. PBC-108</t>
  </si>
  <si>
    <t>UTSJBK6515</t>
  </si>
  <si>
    <t>BANCO DE HIDRAULICA MCA.FESTO MOD.2000</t>
  </si>
  <si>
    <t>UTSJIA6331</t>
  </si>
  <si>
    <t>BANCO DE IMPREGNACION C20 MCA.DE LORENZO</t>
  </si>
  <si>
    <t>UTSJBK6516</t>
  </si>
  <si>
    <t>BANCO DE NEUMATICA MCA.FESTO MOD.2000</t>
  </si>
  <si>
    <t>UTSJLP8118</t>
  </si>
  <si>
    <t>BANCO DE PRUEBAS DE BOMBAS DE ACEITE</t>
  </si>
  <si>
    <t>UTSJLP8119</t>
  </si>
  <si>
    <t>BANCO DE PRUEBAS DE MOTORES</t>
  </si>
  <si>
    <t>UTSJLP8002</t>
  </si>
  <si>
    <t>BANCO DE TARRAJA ELECTRICA</t>
  </si>
  <si>
    <t>UTSJLP8152</t>
  </si>
  <si>
    <t>BANCO DE TRACCION-FLEXION</t>
  </si>
  <si>
    <t>UTSJBA3078</t>
  </si>
  <si>
    <t>BANCO GIRATORIO</t>
  </si>
  <si>
    <t>UTSJBPL17118</t>
  </si>
  <si>
    <t>BANCO PARA LABORATORIO</t>
  </si>
  <si>
    <t>UTSJBPL17121</t>
  </si>
  <si>
    <t>UTSJBPL17117</t>
  </si>
  <si>
    <t>UTSJBPL17119</t>
  </si>
  <si>
    <t>UTSJBPL17120</t>
  </si>
  <si>
    <t>UTSJBPL17122</t>
  </si>
  <si>
    <t>UTSJBPL17123</t>
  </si>
  <si>
    <t>UTSJBPL17261</t>
  </si>
  <si>
    <t>BANCO PARA RESTIRADOR</t>
  </si>
  <si>
    <t>UTSJBA5116</t>
  </si>
  <si>
    <t>BANDO DE ALTURA AJUSTABLE</t>
  </si>
  <si>
    <t>UTSJBÑ7250</t>
  </si>
  <si>
    <t>BAÑO DE 10 LTS. C/TAPA CAT.18005A</t>
  </si>
  <si>
    <t>UTSJBÑ7248</t>
  </si>
  <si>
    <t>UTSJBÑ7249</t>
  </si>
  <si>
    <t>UTSJÑB6801</t>
  </si>
  <si>
    <t>BAÑO DE SERV.CALIENTE C/DOS OLLAS C/TAPA</t>
  </si>
  <si>
    <t>UTSJBR5321</t>
  </si>
  <si>
    <t>BAROMETRO DE COLUMNA DE MERCURIO</t>
  </si>
  <si>
    <t>UTSJFH6802</t>
  </si>
  <si>
    <t>BARRA DE SERV.FRIA A HIELO</t>
  </si>
  <si>
    <t>UTSJBL3088</t>
  </si>
  <si>
    <t>BASCULA BAME CAP. DE 140 KGS.</t>
  </si>
  <si>
    <t>UTSJBL14204</t>
  </si>
  <si>
    <t>BASCULA CON ESTADIMETRO</t>
  </si>
  <si>
    <t>UTSJOT8981</t>
  </si>
  <si>
    <t>BASCULA DE PISO CAPACIDAD 150 MGS</t>
  </si>
  <si>
    <t>UTSJOT8992</t>
  </si>
  <si>
    <t>BASE DE CUBETA DE PATADA C/RUEDAS</t>
  </si>
  <si>
    <t>UTSJOT8991</t>
  </si>
  <si>
    <t>UTSJOT13098</t>
  </si>
  <si>
    <t>BASE ENFRIADORA COOLER MASTER</t>
  </si>
  <si>
    <t>UTSJHT8280</t>
  </si>
  <si>
    <t>BASE MAGNETICA MCA.MITUTOYO</t>
  </si>
  <si>
    <t>UTSJHT8279</t>
  </si>
  <si>
    <t>UTSJHT8277</t>
  </si>
  <si>
    <t>BASE MAGNETICA UNIVERSAL MCA.MITUTOYO</t>
  </si>
  <si>
    <t>UTSJHT8278</t>
  </si>
  <si>
    <t>UTSJLP8081</t>
  </si>
  <si>
    <t>BASE PARA INDICADORES MCA.MITUTOYO</t>
  </si>
  <si>
    <t>UTSJLP8084</t>
  </si>
  <si>
    <t>UTSJLP8080</t>
  </si>
  <si>
    <t>UTSJLP8082</t>
  </si>
  <si>
    <t>UTSJLP8085</t>
  </si>
  <si>
    <t>UTSJLP8083</t>
  </si>
  <si>
    <t>UTSJOT12833</t>
  </si>
  <si>
    <t>BASE PARA LAP TOP C/BOCINAS</t>
  </si>
  <si>
    <t>UTSJOT7751</t>
  </si>
  <si>
    <t>BASE PARA TECLADO TIPO ESCRITORIO</t>
  </si>
  <si>
    <t>UTSJOT6810</t>
  </si>
  <si>
    <t>BASE PARA TV.</t>
  </si>
  <si>
    <t>UTSJBU6174</t>
  </si>
  <si>
    <t>BASE UNIVERSAL DL1013A MCA.DE LORENZO</t>
  </si>
  <si>
    <t>UTSJBU6232</t>
  </si>
  <si>
    <t>BASE UNIVERSAL P/MAQ.ELEC.1013A</t>
  </si>
  <si>
    <t>UTSJBU6231</t>
  </si>
  <si>
    <t>UTSJBU6233</t>
  </si>
  <si>
    <t>BASE UNIVERSAL P/TRES MAQ.1013B</t>
  </si>
  <si>
    <t>UTSJBU6234</t>
  </si>
  <si>
    <t>UTSJBI6222</t>
  </si>
  <si>
    <t>BATERIA DE COND.CONM.DL2108T20</t>
  </si>
  <si>
    <t>UTSJUP7569</t>
  </si>
  <si>
    <t>BATERIA RECARG.SONY NP.F960</t>
  </si>
  <si>
    <t>UTSJUP7571</t>
  </si>
  <si>
    <t>BATERIA RECARG.SONY NP-F960</t>
  </si>
  <si>
    <t>UTSJUP7572</t>
  </si>
  <si>
    <t>UTSJUP7570</t>
  </si>
  <si>
    <t>BATERIA RECARGABLE SONY NP-F960</t>
  </si>
  <si>
    <t>UTSJBAT14771</t>
  </si>
  <si>
    <t>BATIDORA ARTISAN KITCHEN</t>
  </si>
  <si>
    <t>UTSJBM11441</t>
  </si>
  <si>
    <t>BAUMANOMETRO DIGITAL MCA.OMRON MOD.HEM-7421INT</t>
  </si>
  <si>
    <t>UTSJBM3180</t>
  </si>
  <si>
    <t>BAUMANOMETRO MERCURIAL MCA. ADC</t>
  </si>
  <si>
    <t>UTSJKT17516</t>
  </si>
  <si>
    <t>BEBEDERO MODULAR</t>
  </si>
  <si>
    <t>UTSJBJ14285</t>
  </si>
  <si>
    <t>BIODIGESTOR SISTEMA BIOBOLSA</t>
  </si>
  <si>
    <t>UTSJBLO13891</t>
  </si>
  <si>
    <t>BLOCK ESCALON MOD.UK-A-026</t>
  </si>
  <si>
    <t>UTSJBLO13890</t>
  </si>
  <si>
    <t>BLOCK MOD.IIW TIPO 2 UK-A-013</t>
  </si>
  <si>
    <t>UTSJBS6313</t>
  </si>
  <si>
    <t>BOBINA PETERSEN DL2108T04 MCA.DE LORENZO</t>
  </si>
  <si>
    <t>UTSJBN6236</t>
  </si>
  <si>
    <t>BOBINADORA AUTOMAT.P/ENROLLAM.LINEALES</t>
  </si>
  <si>
    <t>UTSJBO6323</t>
  </si>
  <si>
    <t>BOBINADORA MANUAL DL1010B MCA.DE LORENZO</t>
  </si>
  <si>
    <t>UTSJBO6324</t>
  </si>
  <si>
    <t>UTSJBC14770</t>
  </si>
  <si>
    <t>BOCINA EXTERNA P/COMPUTADORA BOSE</t>
  </si>
  <si>
    <t>UTSJBC10388</t>
  </si>
  <si>
    <t>BOCINA MCA.CREATIVE MOD.T-6100 5.1 SWOOFER</t>
  </si>
  <si>
    <t>UTSJBOP16224</t>
  </si>
  <si>
    <t>BOCINA PORTATIL</t>
  </si>
  <si>
    <t>UTSJBOP16226</t>
  </si>
  <si>
    <t>UTSJBOP16227</t>
  </si>
  <si>
    <t>UTSJBOP16229</t>
  </si>
  <si>
    <t>UTSJBOP16230</t>
  </si>
  <si>
    <t>UTSJBOP16232</t>
  </si>
  <si>
    <t>UTSJBOP16225</t>
  </si>
  <si>
    <t>UTSJBOP16233</t>
  </si>
  <si>
    <t>UTSJBOP16228</t>
  </si>
  <si>
    <t>UTSJBOP16231</t>
  </si>
  <si>
    <t>UTSJBC15626</t>
  </si>
  <si>
    <t>BOCINAS</t>
  </si>
  <si>
    <t>UTSJBC11583</t>
  </si>
  <si>
    <t>BOCINAS 5.1X.540 LOGITECH</t>
  </si>
  <si>
    <t>UTSJBC0158</t>
  </si>
  <si>
    <t>BOCINAS CON SUBWOOFER MCA. PERFECT CHOICE</t>
  </si>
  <si>
    <t>UTSJBC0160</t>
  </si>
  <si>
    <t>UTSJBC0159</t>
  </si>
  <si>
    <t>UTSJBC0165</t>
  </si>
  <si>
    <t>UTSJBC0163</t>
  </si>
  <si>
    <t>UTSJBC0164</t>
  </si>
  <si>
    <t>UTSJBC0167</t>
  </si>
  <si>
    <t>UTSJBC0166</t>
  </si>
  <si>
    <t>UTSJBC0161</t>
  </si>
  <si>
    <t>BOCINAS CON SUBWOOFER MCA.PERFECT CHOICE</t>
  </si>
  <si>
    <t>UTSJBC8889</t>
  </si>
  <si>
    <t>BOCINAS LIGITECH X230 C/SUB WOOFER</t>
  </si>
  <si>
    <t>UTSJBC3272</t>
  </si>
  <si>
    <t>BOCINAS MCA. ALASKA MOD. AK340B</t>
  </si>
  <si>
    <t>UTSJBC3372</t>
  </si>
  <si>
    <t>BOCINAS MCA. ALASKA MOD. AK-430B</t>
  </si>
  <si>
    <t>UTSJEQ12179</t>
  </si>
  <si>
    <t>BOCINAS MCA.LOGITECH MOD.X-540</t>
  </si>
  <si>
    <t>UTSJUP7611</t>
  </si>
  <si>
    <t>BOCINAS P/MONITOREO DE LA MEDIA</t>
  </si>
  <si>
    <t>UTSJUP7612</t>
  </si>
  <si>
    <t>UTSJBC13997</t>
  </si>
  <si>
    <t>BOCINAS SPEAKERS F50 MCA. ACTECK</t>
  </si>
  <si>
    <t>UTSJBOM17527</t>
  </si>
  <si>
    <t>BOMBA</t>
  </si>
  <si>
    <t>UTSJBOM17524</t>
  </si>
  <si>
    <t>UTSJBOM17525</t>
  </si>
  <si>
    <t>UTSJBCE15625</t>
  </si>
  <si>
    <t>BOMBA CENTRIFUGA</t>
  </si>
  <si>
    <t>UTSJBOC15624</t>
  </si>
  <si>
    <t>UTSJMTB16211</t>
  </si>
  <si>
    <t>BOMBA CENTRIFUGA 1/2</t>
  </si>
  <si>
    <t>UTSJBW14379</t>
  </si>
  <si>
    <t>BOMBA CENTRIFUGA DE 1 1/2 HP MF 1.5 X 1.25 EVANS</t>
  </si>
  <si>
    <t>UTSJHT8402</t>
  </si>
  <si>
    <t>BOMBA DE ALTO VACIO THERMAL MOD.4</t>
  </si>
  <si>
    <t>UTSJBV17457</t>
  </si>
  <si>
    <t>BOMBA DE VACIO</t>
  </si>
  <si>
    <t>UTSJBV17458</t>
  </si>
  <si>
    <t>UTSJBV5093</t>
  </si>
  <si>
    <t>BOMBA DE VACIO 60 LTS./MINUTO FE-14-05 FELISA</t>
  </si>
  <si>
    <t>UTSJBV8467</t>
  </si>
  <si>
    <t>BOMBA DE VACIO DE 90 LTS.MCA.FELISA</t>
  </si>
  <si>
    <t>UTSJBD5288</t>
  </si>
  <si>
    <t>BOMBA DIGITAL MOD.7523-40 COLE PARMER</t>
  </si>
  <si>
    <t>UTSJLP8121</t>
  </si>
  <si>
    <t>BOMBA MANUAL P/CARGAR ACEITE</t>
  </si>
  <si>
    <t>UTSJUT6521</t>
  </si>
  <si>
    <t>BORRADOR DE MEMORIA POR LUZ ULTRAVIOLETA</t>
  </si>
  <si>
    <t>UTSJUT6522</t>
  </si>
  <si>
    <t>UTSJUT6520</t>
  </si>
  <si>
    <t>UTSJUT6523</t>
  </si>
  <si>
    <t>UTSJUT6519</t>
  </si>
  <si>
    <t>BORRADOR DE MEMORIAS POR LUZ ULTRAVIOLETA</t>
  </si>
  <si>
    <t>UTSJBB6809</t>
  </si>
  <si>
    <t>BOTE P/BASURA C/PATIN ACERO INOX.</t>
  </si>
  <si>
    <t>UTSJUP7581</t>
  </si>
  <si>
    <t>BOTONERA PASIVA JALTEK BPJ-06</t>
  </si>
  <si>
    <t>UTSJBZ10154</t>
  </si>
  <si>
    <t>BRAZO ELECTRÓNICO P/PUERTO PARALELO</t>
  </si>
  <si>
    <t>UTSJBZ15918</t>
  </si>
  <si>
    <t>BRAZO ROBOT</t>
  </si>
  <si>
    <t>UTSJHT11111</t>
  </si>
  <si>
    <t>BROQUERO 0-1/2</t>
  </si>
  <si>
    <t>UTSJHT11112</t>
  </si>
  <si>
    <t>BROQUERO 0-3/8</t>
  </si>
  <si>
    <t>UTSJHT8463</t>
  </si>
  <si>
    <t>BROQUERO 3/8</t>
  </si>
  <si>
    <t>UTSJHT8465</t>
  </si>
  <si>
    <t>BROQUERO DE 0-1/2</t>
  </si>
  <si>
    <t>UTSJBP4441</t>
  </si>
  <si>
    <t>BUTACA AZUL CON PORTALIBRO</t>
  </si>
  <si>
    <t>UTSJBP4444</t>
  </si>
  <si>
    <t>UTSJBP4447</t>
  </si>
  <si>
    <t>UTSJBP4450</t>
  </si>
  <si>
    <t>UTSJBP4458</t>
  </si>
  <si>
    <t>UTSJBP4461</t>
  </si>
  <si>
    <t>UTSJBP4464</t>
  </si>
  <si>
    <t>UTSJBP4467</t>
  </si>
  <si>
    <t>UTSJBP4470</t>
  </si>
  <si>
    <t>UTSJBP4478</t>
  </si>
  <si>
    <t>UTSJBP4481</t>
  </si>
  <si>
    <t>UTSJBP4484</t>
  </si>
  <si>
    <t>UTSJBP4487</t>
  </si>
  <si>
    <t>UTSJBP4490</t>
  </si>
  <si>
    <t>UTSJBP4493</t>
  </si>
  <si>
    <t>UTSJBP4501</t>
  </si>
  <si>
    <t>UTSJBP4504</t>
  </si>
  <si>
    <t>UTSJBP4507</t>
  </si>
  <si>
    <t>UTSJBP4510</t>
  </si>
  <si>
    <t>UTSJBP4442</t>
  </si>
  <si>
    <t>UTSJBP4445</t>
  </si>
  <si>
    <t>UTSJBP4448</t>
  </si>
  <si>
    <t>UTSJBP4451</t>
  </si>
  <si>
    <t>UTSJBP4453</t>
  </si>
  <si>
    <t>UTSJBP4454</t>
  </si>
  <si>
    <t>UTSJBP4456</t>
  </si>
  <si>
    <t>UTSJBP4457</t>
  </si>
  <si>
    <t>UTSJBP4459</t>
  </si>
  <si>
    <t>UTSJBP4460</t>
  </si>
  <si>
    <t>UTSJBP4462</t>
  </si>
  <si>
    <t>UTSJBP4465</t>
  </si>
  <si>
    <t>UTSJBP4468</t>
  </si>
  <si>
    <t>UTSJBP4471</t>
  </si>
  <si>
    <t>UTSJBP4473</t>
  </si>
  <si>
    <t>UTSJBP4474</t>
  </si>
  <si>
    <t>UTSJBP4476</t>
  </si>
  <si>
    <t>UTSJBP4477</t>
  </si>
  <si>
    <t>UTSJBP4479</t>
  </si>
  <si>
    <t>UTSJBP4480</t>
  </si>
  <si>
    <t>UTSJBP4482</t>
  </si>
  <si>
    <t>UTSJBP4483</t>
  </si>
  <si>
    <t>UTSJBP4485</t>
  </si>
  <si>
    <t>UTSJBP4488</t>
  </si>
  <si>
    <t>UTSJBP4491</t>
  </si>
  <si>
    <t>UTSJBP4494</t>
  </si>
  <si>
    <t>UTSJBP4496</t>
  </si>
  <si>
    <t>UTSJBP4497</t>
  </si>
  <si>
    <t>UTSJBP4499</t>
  </si>
  <si>
    <t>UTSJBP4500</t>
  </si>
  <si>
    <t>UTSJBP4502</t>
  </si>
  <si>
    <t>UTSJBP4503</t>
  </si>
  <si>
    <t>UTSJBP4505</t>
  </si>
  <si>
    <t>UTSJBP4508</t>
  </si>
  <si>
    <t>UTSJBP4511</t>
  </si>
  <si>
    <t>UTSJBP4443</t>
  </si>
  <si>
    <t>UTSJBP4446</t>
  </si>
  <si>
    <t>UTSJBP4449</t>
  </si>
  <si>
    <t>UTSJBP4452</t>
  </si>
  <si>
    <t>UTSJBP4455</t>
  </si>
  <si>
    <t>UTSJBP4463</t>
  </si>
  <si>
    <t>UTSJBP4466</t>
  </si>
  <si>
    <t>UTSJBP4469</t>
  </si>
  <si>
    <t>UTSJBP4472</t>
  </si>
  <si>
    <t>UTSJBP4475</t>
  </si>
  <si>
    <t>UTSJBP4486</t>
  </si>
  <si>
    <t>UTSJBP4489</t>
  </si>
  <si>
    <t>UTSJBP4492</t>
  </si>
  <si>
    <t>UTSJBP4495</t>
  </si>
  <si>
    <t>UTSJBP4498</t>
  </si>
  <si>
    <t>UTSJBP4506</t>
  </si>
  <si>
    <t>UTSJBP4509</t>
  </si>
  <si>
    <t>UTSJBP15182</t>
  </si>
  <si>
    <t>BUTACA CON PALETA</t>
  </si>
  <si>
    <t>UTSJBP15185</t>
  </si>
  <si>
    <t>UTSJBP15187</t>
  </si>
  <si>
    <t>UTSJBP15188</t>
  </si>
  <si>
    <t>UTSJBP15190</t>
  </si>
  <si>
    <t>UTSJBP15191</t>
  </si>
  <si>
    <t>UTSJBP15193</t>
  </si>
  <si>
    <t>UTSJBP15196</t>
  </si>
  <si>
    <t>UTSJBP15199</t>
  </si>
  <si>
    <t>UTSJBP15202</t>
  </si>
  <si>
    <t>UTSJBP15204</t>
  </si>
  <si>
    <t>UTSJBP15205</t>
  </si>
  <si>
    <t>UTSJBP15207</t>
  </si>
  <si>
    <t>UTSJBP15208</t>
  </si>
  <si>
    <t>UTSJBP15210</t>
  </si>
  <si>
    <t>UTSJBP15211</t>
  </si>
  <si>
    <t>UTSJBP15213</t>
  </si>
  <si>
    <t>UTSJBP15216</t>
  </si>
  <si>
    <t>UTSJBP15183</t>
  </si>
  <si>
    <t>UTSJBP15186</t>
  </si>
  <si>
    <t>UTSJBP15194</t>
  </si>
  <si>
    <t>UTSJBP15197</t>
  </si>
  <si>
    <t>UTSJBP15200</t>
  </si>
  <si>
    <t>UTSJBP15203</t>
  </si>
  <si>
    <t>UTSJBP15206</t>
  </si>
  <si>
    <t>UTSJBP15214</t>
  </si>
  <si>
    <t>UTSJBP15189</t>
  </si>
  <si>
    <t>UTSJBP15192</t>
  </si>
  <si>
    <t>UTSJBP15195</t>
  </si>
  <si>
    <t>UTSJBP15198</t>
  </si>
  <si>
    <t>UTSJBP15201</t>
  </si>
  <si>
    <t>UTSJBP15209</t>
  </si>
  <si>
    <t>UTSJBP15212</t>
  </si>
  <si>
    <t>UTSJBP15215</t>
  </si>
  <si>
    <t>UTSJBP2905</t>
  </si>
  <si>
    <t>UTSJBP2908</t>
  </si>
  <si>
    <t>UTSJBP2911</t>
  </si>
  <si>
    <t>UTSJBP2914</t>
  </si>
  <si>
    <t>UTSJBP2917</t>
  </si>
  <si>
    <t>UTSJBP2925</t>
  </si>
  <si>
    <t>UTSJBP2928</t>
  </si>
  <si>
    <t>UTSJBP2931</t>
  </si>
  <si>
    <t>UTSJBP2934</t>
  </si>
  <si>
    <t>UTSJBP2937</t>
  </si>
  <si>
    <t>UTSJBP2945</t>
  </si>
  <si>
    <t>UTSJBP2948</t>
  </si>
  <si>
    <t>UTSJBP2951</t>
  </si>
  <si>
    <t>UTSJBP2998</t>
  </si>
  <si>
    <t>UTSJBP2906</t>
  </si>
  <si>
    <t>UTSJBP2907</t>
  </si>
  <si>
    <t>UTSJBP2912</t>
  </si>
  <si>
    <t>UTSJBP2915</t>
  </si>
  <si>
    <t>UTSJBP2918</t>
  </si>
  <si>
    <t>UTSJBP2920</t>
  </si>
  <si>
    <t>UTSJBP2921</t>
  </si>
  <si>
    <t>UTSJBP2923</t>
  </si>
  <si>
    <t>UTSJBP2924</t>
  </si>
  <si>
    <t>UTSJBP2926</t>
  </si>
  <si>
    <t>UTSJBP2927</t>
  </si>
  <si>
    <t>UTSJBP2929</t>
  </si>
  <si>
    <t>UTSJBP2932</t>
  </si>
  <si>
    <t>UTSJBP2935</t>
  </si>
  <si>
    <t>UTSJBP2938</t>
  </si>
  <si>
    <t>UTSJBP2940</t>
  </si>
  <si>
    <t>UTSJBP2941</t>
  </si>
  <si>
    <t>UTSJBP2943</t>
  </si>
  <si>
    <t>UTSJBP2944</t>
  </si>
  <si>
    <t>UTSJBP2946</t>
  </si>
  <si>
    <t>UTSJBP2947</t>
  </si>
  <si>
    <t>UTSJBP2949</t>
  </si>
  <si>
    <t>UTSJBP2952</t>
  </si>
  <si>
    <t>UTSJBP2913</t>
  </si>
  <si>
    <t>UTSJBP2916</t>
  </si>
  <si>
    <t>UTSJBP2919</t>
  </si>
  <si>
    <t>UTSJBP2922</t>
  </si>
  <si>
    <t>UTSJBP2930</t>
  </si>
  <si>
    <t>UTSJBP2933</t>
  </si>
  <si>
    <t>UTSJBP2936</t>
  </si>
  <si>
    <t>UTSJBP2939</t>
  </si>
  <si>
    <t>UTSJBP2942</t>
  </si>
  <si>
    <t>UTSJBP2950</t>
  </si>
  <si>
    <t>UTSJBP3000</t>
  </si>
  <si>
    <t>BUTACA CON PALETA (SALA CONF.2 J PA)</t>
  </si>
  <si>
    <t>UTSJBP3003</t>
  </si>
  <si>
    <t>UTSJBP3006</t>
  </si>
  <si>
    <t>UTSJBP3009</t>
  </si>
  <si>
    <t>UTSJBP3011</t>
  </si>
  <si>
    <t>UTSJBP3012</t>
  </si>
  <si>
    <t>UTSJBP3014</t>
  </si>
  <si>
    <t>UTSJBP2971</t>
  </si>
  <si>
    <t>UTSJBP2972</t>
  </si>
  <si>
    <t>UTSJBP2974</t>
  </si>
  <si>
    <t>UTSJBP2975</t>
  </si>
  <si>
    <t>UTSJBP2977</t>
  </si>
  <si>
    <t>UTSJBP2980</t>
  </si>
  <si>
    <t>UTSJBP2983</t>
  </si>
  <si>
    <t>UTSJBP2986</t>
  </si>
  <si>
    <t>UTSJBP2989</t>
  </si>
  <si>
    <t>UTSJBP2991</t>
  </si>
  <si>
    <t>UTSJBP2992</t>
  </si>
  <si>
    <t>UTSJBP2994</t>
  </si>
  <si>
    <t>UTSJBP2995</t>
  </si>
  <si>
    <t>UTSJBP2997</t>
  </si>
  <si>
    <t>UTSJBP2968</t>
  </si>
  <si>
    <t>UTSJBP2967</t>
  </si>
  <si>
    <t>UTSJBP2970</t>
  </si>
  <si>
    <t>UTSJBP2978</t>
  </si>
  <si>
    <t>UTSJBP2981</t>
  </si>
  <si>
    <t>UTSJBP2984</t>
  </si>
  <si>
    <t>UTSJBP2987</t>
  </si>
  <si>
    <t>UTSJBP2990</t>
  </si>
  <si>
    <t>UTSJBP2993</t>
  </si>
  <si>
    <t>UTSJBP3001</t>
  </si>
  <si>
    <t>UTSJBP3004</t>
  </si>
  <si>
    <t>UTSJBP3007</t>
  </si>
  <si>
    <t>UTSJBP3010</t>
  </si>
  <si>
    <t>UTSJBP3013</t>
  </si>
  <si>
    <t>UTSJBP2973</t>
  </si>
  <si>
    <t>UTSJBP2976</t>
  </si>
  <si>
    <t>UTSJBP2979</t>
  </si>
  <si>
    <t>UTSJBP2982</t>
  </si>
  <si>
    <t>UTSJBP2985</t>
  </si>
  <si>
    <t>UTSJBP2988</t>
  </si>
  <si>
    <t>UTSJBP2996</t>
  </si>
  <si>
    <t>UTSJBP2999</t>
  </si>
  <si>
    <t>UTSJBP3002</t>
  </si>
  <si>
    <t>UTSJBP3005</t>
  </si>
  <si>
    <t>UTSJBP3008</t>
  </si>
  <si>
    <t>UTSJBP1656</t>
  </si>
  <si>
    <t>BUTACA CON PALETA SALA MAGNA</t>
  </si>
  <si>
    <t>UTSJBP1657</t>
  </si>
  <si>
    <t>UTSJBP1659</t>
  </si>
  <si>
    <t>UTSJBP1660</t>
  </si>
  <si>
    <t>UTSJBP1662</t>
  </si>
  <si>
    <t>UTSJBP1663</t>
  </si>
  <si>
    <t>UTSJBP1665</t>
  </si>
  <si>
    <t>UTSJBP1666</t>
  </si>
  <si>
    <t>UTSJBP1668</t>
  </si>
  <si>
    <t>UTSJBP1671</t>
  </si>
  <si>
    <t>UTSJBP1674</t>
  </si>
  <si>
    <t>UTSJBP1677</t>
  </si>
  <si>
    <t>UTSJBP1679</t>
  </si>
  <si>
    <t>UTSJBP1680</t>
  </si>
  <si>
    <t>UTSJBP1682</t>
  </si>
  <si>
    <t>UTSJBP1683</t>
  </si>
  <si>
    <t>UTSJBP1685</t>
  </si>
  <si>
    <t>UTSJBP1686</t>
  </si>
  <si>
    <t>UTSJBP1688</t>
  </si>
  <si>
    <t>UTSJBP1691</t>
  </si>
  <si>
    <t>UTSJBP1694</t>
  </si>
  <si>
    <t>UTSJBP1697</t>
  </si>
  <si>
    <t>UTSJBP1699</t>
  </si>
  <si>
    <t>UTSJBP1700</t>
  </si>
  <si>
    <t>UTSJBP1702</t>
  </si>
  <si>
    <t>UTSJBP1703</t>
  </si>
  <si>
    <t>UTSJBP1705</t>
  </si>
  <si>
    <t>UTSJBP1706</t>
  </si>
  <si>
    <t>UTSJBP1708</t>
  </si>
  <si>
    <t>UTSJBP1711</t>
  </si>
  <si>
    <t>UTSJBP1714</t>
  </si>
  <si>
    <t>UTSJBP1717</t>
  </si>
  <si>
    <t>UTSJBP1719</t>
  </si>
  <si>
    <t>UTSJBP1720</t>
  </si>
  <si>
    <t>UTSJBP1722</t>
  </si>
  <si>
    <t>UTSJBP1723</t>
  </si>
  <si>
    <t>UTSJBP1725</t>
  </si>
  <si>
    <t>UTSJBP1726</t>
  </si>
  <si>
    <t>UTSJBP1728</t>
  </si>
  <si>
    <t>UTSJBP1731</t>
  </si>
  <si>
    <t>UTSJBP1734</t>
  </si>
  <si>
    <t>UTSJBP1737</t>
  </si>
  <si>
    <t>UTSJBP1740</t>
  </si>
  <si>
    <t>UTSJBP1742</t>
  </si>
  <si>
    <t>UTSJBP1743</t>
  </si>
  <si>
    <t>UTSJBP1745</t>
  </si>
  <si>
    <t>UTSJBP1746</t>
  </si>
  <si>
    <t>UTSJBP1748</t>
  </si>
  <si>
    <t>UTSJBP1749</t>
  </si>
  <si>
    <t>UTSJBP1751</t>
  </si>
  <si>
    <t>UTSJBP1754</t>
  </si>
  <si>
    <t>UTSJBP1757</t>
  </si>
  <si>
    <t>UTSJBP1760</t>
  </si>
  <si>
    <t>UTSJBP1762</t>
  </si>
  <si>
    <t>UTSJBP1763</t>
  </si>
  <si>
    <t>UTSJBP1765</t>
  </si>
  <si>
    <t>UTSJBP1766</t>
  </si>
  <si>
    <t>UTSJBP1768</t>
  </si>
  <si>
    <t>UTSJBP1769</t>
  </si>
  <si>
    <t>UTSJBP1771</t>
  </si>
  <si>
    <t>UTSJBP1774</t>
  </si>
  <si>
    <t>UTSJBP1777</t>
  </si>
  <si>
    <t>UTSJBP1780</t>
  </si>
  <si>
    <t>UTSJBP1782</t>
  </si>
  <si>
    <t>UTSJBP1783</t>
  </si>
  <si>
    <t>UTSJBP1785</t>
  </si>
  <si>
    <t>UTSJBP1786</t>
  </si>
  <si>
    <t>UTSJBP1664</t>
  </si>
  <si>
    <t>UTSJBP1667</t>
  </si>
  <si>
    <t>UTSJBP1670</t>
  </si>
  <si>
    <t>UTSJBP1673</t>
  </si>
  <si>
    <t>UTSJBP1676</t>
  </si>
  <si>
    <t>UTSJBP1684</t>
  </si>
  <si>
    <t>UTSJBP1687</t>
  </si>
  <si>
    <t>UTSJBP1690</t>
  </si>
  <si>
    <t>UTSJBP1693</t>
  </si>
  <si>
    <t>UTSJBP1696</t>
  </si>
  <si>
    <t>UTSJBP1704</t>
  </si>
  <si>
    <t>UTSJBP1707</t>
  </si>
  <si>
    <t>UTSJBP1710</t>
  </si>
  <si>
    <t>UTSJBP1713</t>
  </si>
  <si>
    <t>UTSJBP1716</t>
  </si>
  <si>
    <t>UTSJBP1724</t>
  </si>
  <si>
    <t>UTSJBP1727</t>
  </si>
  <si>
    <t>UTSJBP1730</t>
  </si>
  <si>
    <t>UTSJBP1733</t>
  </si>
  <si>
    <t>UTSJBP1736</t>
  </si>
  <si>
    <t>UTSJBP1739</t>
  </si>
  <si>
    <t>UTSJBP1747</t>
  </si>
  <si>
    <t>UTSJBP1750</t>
  </si>
  <si>
    <t>UTSJBP1753</t>
  </si>
  <si>
    <t>UTSJBP1756</t>
  </si>
  <si>
    <t>UTSJBP1759</t>
  </si>
  <si>
    <t>UTSJBP1767</t>
  </si>
  <si>
    <t>UTSJBP1773</t>
  </si>
  <si>
    <t>UTSJBP1776</t>
  </si>
  <si>
    <t>UTSJBP1779</t>
  </si>
  <si>
    <t>UTSJBP1811</t>
  </si>
  <si>
    <t>UTSJBP1658</t>
  </si>
  <si>
    <t>UTSJBP1661</t>
  </si>
  <si>
    <t>UTSJBP1669</t>
  </si>
  <si>
    <t>UTSJBP1675</t>
  </si>
  <si>
    <t>UTSJBP1678</t>
  </si>
  <si>
    <t>UTSJBP1681</t>
  </si>
  <si>
    <t>UTSJBP1689</t>
  </si>
  <si>
    <t>UTSJBP1692</t>
  </si>
  <si>
    <t>UTSJBP1695</t>
  </si>
  <si>
    <t>UTSJBP1698</t>
  </si>
  <si>
    <t>UTSJBP1701</t>
  </si>
  <si>
    <t>UTSJBP1709</t>
  </si>
  <si>
    <t>UTSJBP1712</t>
  </si>
  <si>
    <t>UTSJBP1715</t>
  </si>
  <si>
    <t>UTSJBP1718</t>
  </si>
  <si>
    <t>UTSJBP1721</t>
  </si>
  <si>
    <t>UTSJBP1729</t>
  </si>
  <si>
    <t>UTSJBP1732</t>
  </si>
  <si>
    <t>UTSJBP1735</t>
  </si>
  <si>
    <t>UTSJBP1738</t>
  </si>
  <si>
    <t>UTSJBP1741</t>
  </si>
  <si>
    <t>UTSJBP1744</t>
  </si>
  <si>
    <t>UTSJBP1752</t>
  </si>
  <si>
    <t>UTSJBP1755</t>
  </si>
  <si>
    <t>UTSJBP1758</t>
  </si>
  <si>
    <t>UTSJBP1761</t>
  </si>
  <si>
    <t>UTSJBP1764</t>
  </si>
  <si>
    <t>UTSJBP1772</t>
  </si>
  <si>
    <t>UTSJBP1775</t>
  </si>
  <si>
    <t>UTSJBP1778</t>
  </si>
  <si>
    <t>UTSJBP1781</t>
  </si>
  <si>
    <t>UTSJBP1784</t>
  </si>
  <si>
    <t>UTSJBP8779</t>
  </si>
  <si>
    <t>BUTACA CON PALETA(VINCULACION</t>
  </si>
  <si>
    <t>UTSJBP8790</t>
  </si>
  <si>
    <t>BUTACA CON PALETA(VINCULACION)</t>
  </si>
  <si>
    <t>UTSJBP8793</t>
  </si>
  <si>
    <t>UTSJBP8796</t>
  </si>
  <si>
    <t>UTSJBP8799</t>
  </si>
  <si>
    <t>UTSJBP8802</t>
  </si>
  <si>
    <t>UTSJBP8810</t>
  </si>
  <si>
    <t>UTSJBP8813</t>
  </si>
  <si>
    <t>UTSJBP8816</t>
  </si>
  <si>
    <t>UTSJBP8819</t>
  </si>
  <si>
    <t>UTSJBP8822</t>
  </si>
  <si>
    <t>UTSJBP8830</t>
  </si>
  <si>
    <t>UTSJBP8644</t>
  </si>
  <si>
    <t>UTSJBP8647</t>
  </si>
  <si>
    <t>UTSJBP8650</t>
  </si>
  <si>
    <t>UTSJBP8656</t>
  </si>
  <si>
    <t>UTSJBP8664</t>
  </si>
  <si>
    <t>UTSJBP8667</t>
  </si>
  <si>
    <t>UTSJBP8670</t>
  </si>
  <si>
    <t>UTSJBP8673</t>
  </si>
  <si>
    <t>UTSJBP8676</t>
  </si>
  <si>
    <t>UTSJBP8684</t>
  </si>
  <si>
    <t>UTSJBP8687</t>
  </si>
  <si>
    <t>UTSJBP8690</t>
  </si>
  <si>
    <t>UTSJBP8693</t>
  </si>
  <si>
    <t>UTSJBP8696</t>
  </si>
  <si>
    <t>UTSJBP8704</t>
  </si>
  <si>
    <t>UTSJBP8707</t>
  </si>
  <si>
    <t>UTSJBP8710</t>
  </si>
  <si>
    <t>UTSJBP8713</t>
  </si>
  <si>
    <t>UTSJBP8716</t>
  </si>
  <si>
    <t>UTSJBP8719</t>
  </si>
  <si>
    <t>UTSJBP8727</t>
  </si>
  <si>
    <t>UTSJBP8730</t>
  </si>
  <si>
    <t>UTSJBP8733</t>
  </si>
  <si>
    <t>UTSJBP8736</t>
  </si>
  <si>
    <t>UTSJBP8739</t>
  </si>
  <si>
    <t>UTSJBP8747</t>
  </si>
  <si>
    <t>UTSJBP8750</t>
  </si>
  <si>
    <t>UTSJBP8753</t>
  </si>
  <si>
    <t>UTSJBP8756</t>
  </si>
  <si>
    <t>UTSJBP8759</t>
  </si>
  <si>
    <t>UTSJBP8767</t>
  </si>
  <si>
    <t>UTSJBP8773</t>
  </si>
  <si>
    <t>UTSJBP8776</t>
  </si>
  <si>
    <t>UTSJBP8637</t>
  </si>
  <si>
    <t>UTSJBP8640</t>
  </si>
  <si>
    <t>UTSJBP8642</t>
  </si>
  <si>
    <t>UTSJBP8643</t>
  </si>
  <si>
    <t>UTSJBP8645</t>
  </si>
  <si>
    <t>UTSJBP8646</t>
  </si>
  <si>
    <t>UTSJBP8648</t>
  </si>
  <si>
    <t>UTSJBP8651</t>
  </si>
  <si>
    <t>UTSJBP8654</t>
  </si>
  <si>
    <t>UTSJBP8657</t>
  </si>
  <si>
    <t>UTSJBP8659</t>
  </si>
  <si>
    <t>UTSJBP8660</t>
  </si>
  <si>
    <t>UTSJBP8662</t>
  </si>
  <si>
    <t>UTSJBP8663</t>
  </si>
  <si>
    <t>UTSJBP8665</t>
  </si>
  <si>
    <t>UTSJBP8666</t>
  </si>
  <si>
    <t>UTSJBP8668</t>
  </si>
  <si>
    <t>UTSJBP8671</t>
  </si>
  <si>
    <t>UTSJBP8674</t>
  </si>
  <si>
    <t>UTSJBP8677</t>
  </si>
  <si>
    <t>UTSJBP8679</t>
  </si>
  <si>
    <t>UTSJBP8682</t>
  </si>
  <si>
    <t>UTSJBP8683</t>
  </si>
  <si>
    <t>UTSJBP8685</t>
  </si>
  <si>
    <t>UTSJBP8686</t>
  </si>
  <si>
    <t>UTSJBP8688</t>
  </si>
  <si>
    <t>UTSJBP8691</t>
  </si>
  <si>
    <t>UTSJBP8694</t>
  </si>
  <si>
    <t>UTSJBP8697</t>
  </si>
  <si>
    <t>UTSJBP8699</t>
  </si>
  <si>
    <t>UTSJBP8700</t>
  </si>
  <si>
    <t>UTSJBP8702</t>
  </si>
  <si>
    <t>UTSJBP8703</t>
  </si>
  <si>
    <t>UTSJBP8705</t>
  </si>
  <si>
    <t>UTSJBP8706</t>
  </si>
  <si>
    <t>UTSJBP8708</t>
  </si>
  <si>
    <t>UTSJBP8709</t>
  </si>
  <si>
    <t>UTSJBP8711</t>
  </si>
  <si>
    <t>UTSJBP8714</t>
  </si>
  <si>
    <t>UTSJBP8717</t>
  </si>
  <si>
    <t>UTSJBP8720</t>
  </si>
  <si>
    <t>UTSJBP8722</t>
  </si>
  <si>
    <t>UTSJBP8723</t>
  </si>
  <si>
    <t>UTSJBP8725</t>
  </si>
  <si>
    <t>UTSJBP8726</t>
  </si>
  <si>
    <t>UTSJBP8728</t>
  </si>
  <si>
    <t>UTSJBP8729</t>
  </si>
  <si>
    <t>UTSJBP8731</t>
  </si>
  <si>
    <t>UTSJBP8734</t>
  </si>
  <si>
    <t>UTSJBP8737</t>
  </si>
  <si>
    <t>UTSJBP8740</t>
  </si>
  <si>
    <t>UTSJBP8742</t>
  </si>
  <si>
    <t>UTSJBP8743</t>
  </si>
  <si>
    <t>UTSJBP8745</t>
  </si>
  <si>
    <t>UTSJBP8746</t>
  </si>
  <si>
    <t>UTSJBP8748</t>
  </si>
  <si>
    <t>UTSJBP8749</t>
  </si>
  <si>
    <t>UTSJBP8751</t>
  </si>
  <si>
    <t>UTSJBP8754</t>
  </si>
  <si>
    <t>UTSJBP8757</t>
  </si>
  <si>
    <t>UTSJBP8760</t>
  </si>
  <si>
    <t>UTSJBP8762</t>
  </si>
  <si>
    <t>UTSJBP8763</t>
  </si>
  <si>
    <t>UTSJBP8765</t>
  </si>
  <si>
    <t>UTSJBP8766</t>
  </si>
  <si>
    <t>UTSJBP8768</t>
  </si>
  <si>
    <t>UTSJBP8769</t>
  </si>
  <si>
    <t>UTSJBP8774</t>
  </si>
  <si>
    <t>UTSJBP8777</t>
  </si>
  <si>
    <t>UTSJBP8780</t>
  </si>
  <si>
    <t>UTSJBP8782</t>
  </si>
  <si>
    <t>UTSJBP8783</t>
  </si>
  <si>
    <t>UTSJBP8785</t>
  </si>
  <si>
    <t>UTSJBP8786</t>
  </si>
  <si>
    <t>UTSJBP8788</t>
  </si>
  <si>
    <t>UTSJBP8789</t>
  </si>
  <si>
    <t>UTSJBP8791</t>
  </si>
  <si>
    <t>UTSJBP8792</t>
  </si>
  <si>
    <t>UTSJBP8794</t>
  </si>
  <si>
    <t>UTSJBP8797</t>
  </si>
  <si>
    <t>UTSJBP8800</t>
  </si>
  <si>
    <t>UTSJBP8803</t>
  </si>
  <si>
    <t>UTSJBP8805</t>
  </si>
  <si>
    <t>UTSJBP8806</t>
  </si>
  <si>
    <t>UTSJBP8808</t>
  </si>
  <si>
    <t>UTSJBP8809</t>
  </si>
  <si>
    <t>UTSJBP8811</t>
  </si>
  <si>
    <t>UTSJBP8812</t>
  </si>
  <si>
    <t>UTSJBP8814</t>
  </si>
  <si>
    <t>UTSJBP8817</t>
  </si>
  <si>
    <t>UTSJBP8820</t>
  </si>
  <si>
    <t>UTSJBP8823</t>
  </si>
  <si>
    <t>UTSJBP8825</t>
  </si>
  <si>
    <t>UTSJBP8826</t>
  </si>
  <si>
    <t>UTSJBP8828</t>
  </si>
  <si>
    <t>UTSJBP8829</t>
  </si>
  <si>
    <t>UTSJBP8831</t>
  </si>
  <si>
    <t>UTSJBP8832</t>
  </si>
  <si>
    <t>UTSJBP8638</t>
  </si>
  <si>
    <t>UTSJBP8641</t>
  </si>
  <si>
    <t>UTSJBP8649</t>
  </si>
  <si>
    <t>UTSJBP8652</t>
  </si>
  <si>
    <t>UTSJBP8655</t>
  </si>
  <si>
    <t>UTSJBP8658</t>
  </si>
  <si>
    <t>UTSJBP8661</t>
  </si>
  <si>
    <t>UTSJBP8669</t>
  </si>
  <si>
    <t>UTSJBP8672</t>
  </si>
  <si>
    <t>UTSJBP8675</t>
  </si>
  <si>
    <t>UTSJBP8678</t>
  </si>
  <si>
    <t>UTSJBP8681</t>
  </si>
  <si>
    <t>UTSJBP8689</t>
  </si>
  <si>
    <t>UTSJBP8692</t>
  </si>
  <si>
    <t>UTSJBP8695</t>
  </si>
  <si>
    <t>UTSJBP8698</t>
  </si>
  <si>
    <t>UTSJBP8701</t>
  </si>
  <si>
    <t>UTSJBP8712</t>
  </si>
  <si>
    <t>UTSJBP8715</t>
  </si>
  <si>
    <t>UTSJBP8718</t>
  </si>
  <si>
    <t>UTSJBP8721</t>
  </si>
  <si>
    <t>UTSJBP8724</t>
  </si>
  <si>
    <t>UTSJBP8732</t>
  </si>
  <si>
    <t>UTSJBP8735</t>
  </si>
  <si>
    <t>UTSJBP8738</t>
  </si>
  <si>
    <t>UTSJBP8741</t>
  </si>
  <si>
    <t>UTSJBP8744</t>
  </si>
  <si>
    <t>UTSJBP8752</t>
  </si>
  <si>
    <t>UTSJBP8755</t>
  </si>
  <si>
    <t>UTSJBP8758</t>
  </si>
  <si>
    <t>UTSJBP8761</t>
  </si>
  <si>
    <t>UTSJBP8764</t>
  </si>
  <si>
    <t>UTSJBP8772</t>
  </si>
  <si>
    <t>UTSJBP8775</t>
  </si>
  <si>
    <t>UTSJBP8778</t>
  </si>
  <si>
    <t>UTSJBP8781</t>
  </si>
  <si>
    <t>UTSJBP8784</t>
  </si>
  <si>
    <t>UTSJBP8787</t>
  </si>
  <si>
    <t>UTSJBP8795</t>
  </si>
  <si>
    <t>UTSJBP8798</t>
  </si>
  <si>
    <t>UTSJBP8801</t>
  </si>
  <si>
    <t>UTSJBP8804</t>
  </si>
  <si>
    <t>UTSJBP8807</t>
  </si>
  <si>
    <t>UTSJBP8815</t>
  </si>
  <si>
    <t>UTSJBP8818</t>
  </si>
  <si>
    <t>UTSJBP8821</t>
  </si>
  <si>
    <t>UTSJBP8824</t>
  </si>
  <si>
    <t>UTSJBP8827</t>
  </si>
  <si>
    <t>UTSJBP15658</t>
  </si>
  <si>
    <t>BUTACA ESCOLAR C/PALETA</t>
  </si>
  <si>
    <t>UTSJBP15661</t>
  </si>
  <si>
    <t>UTSJBP15664</t>
  </si>
  <si>
    <t>UTSJBP15672</t>
  </si>
  <si>
    <t>UTSJBP15675</t>
  </si>
  <si>
    <t>UTSJBP15678</t>
  </si>
  <si>
    <t>UTSJBP15681</t>
  </si>
  <si>
    <t>UTSJBP15684</t>
  </si>
  <si>
    <t>UTSJBP15692</t>
  </si>
  <si>
    <t>UTSJBP15695</t>
  </si>
  <si>
    <t>UTSJBP15698</t>
  </si>
  <si>
    <t>UTSJBP15701</t>
  </si>
  <si>
    <t>UTSJBP15704</t>
  </si>
  <si>
    <t>UTSJBP15715</t>
  </si>
  <si>
    <t>UTSJBP15718</t>
  </si>
  <si>
    <t>UTSJBP15721</t>
  </si>
  <si>
    <t>UTSJBP15724</t>
  </si>
  <si>
    <t>UTSJBP15657</t>
  </si>
  <si>
    <t>UTSJBP15660</t>
  </si>
  <si>
    <t>UTSJBP15662</t>
  </si>
  <si>
    <t>UTSJBP15663</t>
  </si>
  <si>
    <t>UTSJBP15665</t>
  </si>
  <si>
    <t>UTSJBP15666</t>
  </si>
  <si>
    <t>UTSJBP15668</t>
  </si>
  <si>
    <t>UTSJBP15669</t>
  </si>
  <si>
    <t>UTSJBP15671</t>
  </si>
  <si>
    <t>UTSJBP15674</t>
  </si>
  <si>
    <t>UTSJBP15677</t>
  </si>
  <si>
    <t>UTSJBP15680</t>
  </si>
  <si>
    <t>UTSJBP15682</t>
  </si>
  <si>
    <t>UTSJBP15683</t>
  </si>
  <si>
    <t>UTSJBP15685</t>
  </si>
  <si>
    <t>UTSJBP15686</t>
  </si>
  <si>
    <t>UTSJBP15688</t>
  </si>
  <si>
    <t>UTSJBP15689</t>
  </si>
  <si>
    <t>UTSJBP15691</t>
  </si>
  <si>
    <t>UTSJBP15694</t>
  </si>
  <si>
    <t>UTSJBP15697</t>
  </si>
  <si>
    <t>UTSJBP15700</t>
  </si>
  <si>
    <t>UTSJBP15702</t>
  </si>
  <si>
    <t>UTSJBP15703</t>
  </si>
  <si>
    <t>UTSJBP15705</t>
  </si>
  <si>
    <t>UTSJBP15706</t>
  </si>
  <si>
    <t>UTSJBP15708</t>
  </si>
  <si>
    <t>UTSJBP15709</t>
  </si>
  <si>
    <t>UTSJBP15711</t>
  </si>
  <si>
    <t>UTSJBP15712</t>
  </si>
  <si>
    <t>UTSJBP15714</t>
  </si>
  <si>
    <t>UTSJBP15717</t>
  </si>
  <si>
    <t>UTSJBP15720</t>
  </si>
  <si>
    <t>UTSJBP15723</t>
  </si>
  <si>
    <t>UTSJBP15725</t>
  </si>
  <si>
    <t>UTSJBP15656</t>
  </si>
  <si>
    <t>UTSJBP15659</t>
  </si>
  <si>
    <t>UTSJBP15667</t>
  </si>
  <si>
    <t>UTSJBP15670</t>
  </si>
  <si>
    <t>UTSJBP15673</t>
  </si>
  <si>
    <t>UTSJBP15676</t>
  </si>
  <si>
    <t>UTSJBP15679</t>
  </si>
  <si>
    <t>UTSJBP15687</t>
  </si>
  <si>
    <t>UTSJBP15690</t>
  </si>
  <si>
    <t>UTSJBP15693</t>
  </si>
  <si>
    <t>UTSJBP15696</t>
  </si>
  <si>
    <t>UTSJBP15707</t>
  </si>
  <si>
    <t>UTSJBP15710</t>
  </si>
  <si>
    <t>UTSJBP15713</t>
  </si>
  <si>
    <t>UTSJBP15716</t>
  </si>
  <si>
    <t>UTSJBP15719</t>
  </si>
  <si>
    <t>UTSJBP15722</t>
  </si>
  <si>
    <t>UTSJBP16239</t>
  </si>
  <si>
    <t>BUTACA NEGRA CON PALETA Y PARRILLA</t>
  </si>
  <si>
    <t>UTSJBP16242</t>
  </si>
  <si>
    <t>UTSJBP16245</t>
  </si>
  <si>
    <t>UTSJBP16256</t>
  </si>
  <si>
    <t>UTSJBP16259</t>
  </si>
  <si>
    <t>UTSJBP16262</t>
  </si>
  <si>
    <t>UTSJBP16238</t>
  </si>
  <si>
    <t>UTSJBP16241</t>
  </si>
  <si>
    <t>UTSJBP16243</t>
  </si>
  <si>
    <t>UTSJBP16244</t>
  </si>
  <si>
    <t>UTSJBP16246</t>
  </si>
  <si>
    <t>UTSJBP16247</t>
  </si>
  <si>
    <t>UTSJBP16249</t>
  </si>
  <si>
    <t>UTSJBP16250</t>
  </si>
  <si>
    <t>UTSJBP16252</t>
  </si>
  <si>
    <t>UTSJBP16253</t>
  </si>
  <si>
    <t>UTSJBP16255</t>
  </si>
  <si>
    <t>UTSJBP16258</t>
  </si>
  <si>
    <t>UTSJBP16261</t>
  </si>
  <si>
    <t>UTSJBP16240</t>
  </si>
  <si>
    <t>UTSJBP16248</t>
  </si>
  <si>
    <t>UTSJBP16251</t>
  </si>
  <si>
    <t>UTSJBP16254</t>
  </si>
  <si>
    <t>UTSJBP16257</t>
  </si>
  <si>
    <t>UTSJBP16260</t>
  </si>
  <si>
    <t>UTSJBP2909</t>
  </si>
  <si>
    <t>BUTACA SIN PALETA</t>
  </si>
  <si>
    <t>UTSJBP2910</t>
  </si>
  <si>
    <t>UTSJBP2969</t>
  </si>
  <si>
    <t>BUTACA SIN PALETA (SALA CONF.2 J PA)</t>
  </si>
  <si>
    <t>UTSJCF16273</t>
  </si>
  <si>
    <t>CAFETERA</t>
  </si>
  <si>
    <t>UTSJCF17424</t>
  </si>
  <si>
    <t>UTSJCF15407</t>
  </si>
  <si>
    <t>CAFETERA 40/T</t>
  </si>
  <si>
    <t>UTSJCF15728</t>
  </si>
  <si>
    <t>UTSJCF15729</t>
  </si>
  <si>
    <t>UTSJCF4169</t>
  </si>
  <si>
    <t>CAFETERA ELECTRICA P/ 25 TAZAS</t>
  </si>
  <si>
    <t>UTSJCF12136</t>
  </si>
  <si>
    <t>CAFETERA ELECTRICA P/40 TAZAS GENERAL ELECTRIC</t>
  </si>
  <si>
    <t>UTSJCF14788</t>
  </si>
  <si>
    <t>CAFETERA ELECTRICA P/42 TZS. HAMILTON BEACH MOD. 40516</t>
  </si>
  <si>
    <t>UTSJCF14787</t>
  </si>
  <si>
    <t>UTSJCF6885</t>
  </si>
  <si>
    <t>CAFETERA GENERAL ELECTRIC 42 TAZAS</t>
  </si>
  <si>
    <t>UTSJCF6606</t>
  </si>
  <si>
    <t>CAFETERA GENERAL ELECTRIC MOD.106840</t>
  </si>
  <si>
    <t>UTSJCF6575</t>
  </si>
  <si>
    <t>UTSJCF3268</t>
  </si>
  <si>
    <t>CAFETERA HAMILTON BEACH</t>
  </si>
  <si>
    <t>UTSJCF4642</t>
  </si>
  <si>
    <t>UTSJCF4719</t>
  </si>
  <si>
    <t>UTSJCF13186</t>
  </si>
  <si>
    <t>CAFETERA MCA.GENERAL ELECTRIC P/42 TAZAS</t>
  </si>
  <si>
    <t>UTSJCF13185</t>
  </si>
  <si>
    <t>UTSJCF16215</t>
  </si>
  <si>
    <t>CAFETERA URNA</t>
  </si>
  <si>
    <t>UTSJCF15970</t>
  </si>
  <si>
    <t>CAFETERA URNA 42 TZAS MOD. 40516</t>
  </si>
  <si>
    <t>UTSJTF6320</t>
  </si>
  <si>
    <t>CAJA DE ARMADO P/CONST.DE 6 TRANSFORMADORES</t>
  </si>
  <si>
    <t>UTSJTF6321</t>
  </si>
  <si>
    <t>UTSJHT8935</t>
  </si>
  <si>
    <t>CAJA DE HERRAMIENTA MCA.TRUPER</t>
  </si>
  <si>
    <t>UTSJHT8936</t>
  </si>
  <si>
    <t>UTSJHT8934</t>
  </si>
  <si>
    <t>UTSJOT3168</t>
  </si>
  <si>
    <t>CAJA MEDICA DE TRANSPORTE MCA. PLANO</t>
  </si>
  <si>
    <t>UTSJOT8954</t>
  </si>
  <si>
    <t>CAJA PESCADORA DE 3 CHAROLAS</t>
  </si>
  <si>
    <t>UTSJHT7227</t>
  </si>
  <si>
    <t>CAJA PORTA LLAVES MEDIANA</t>
  </si>
  <si>
    <t>UTSJHT7117</t>
  </si>
  <si>
    <t>CALADORA ELECTRICA BOSH MOD.GST85PBE</t>
  </si>
  <si>
    <t>UTSJOT11852</t>
  </si>
  <si>
    <t>CALCULADORA GRAFICADORA MCA.HP MOD.50G</t>
  </si>
  <si>
    <t>UTSJOT1856</t>
  </si>
  <si>
    <t>CALENTADOR MCA. LAKEWOOD MOD. 7101</t>
  </si>
  <si>
    <t>UTSJTAN15917</t>
  </si>
  <si>
    <t>CALENTADOR SOLAR</t>
  </si>
  <si>
    <t>UTSJCSP15632</t>
  </si>
  <si>
    <t>CALENTADOR SOLAR A PRESION</t>
  </si>
  <si>
    <t>UTSJCAL8250</t>
  </si>
  <si>
    <t>CALIBRADOR C/INDICADOR DE CARATULA</t>
  </si>
  <si>
    <t>UTSJCAL8248</t>
  </si>
  <si>
    <t>UTSJCAL8251</t>
  </si>
  <si>
    <t>UTSJCAL8254</t>
  </si>
  <si>
    <t>UTSJCAL8249</t>
  </si>
  <si>
    <t>UTSJCAL8252</t>
  </si>
  <si>
    <t>UTSJCAL8255</t>
  </si>
  <si>
    <t>UTSJCAL8257</t>
  </si>
  <si>
    <t>UTSJCAL8258</t>
  </si>
  <si>
    <t>UTSJCAL8253</t>
  </si>
  <si>
    <t>UTSJCAL8256</t>
  </si>
  <si>
    <t>UTSJCAL8259</t>
  </si>
  <si>
    <t>UTSJCAL0279</t>
  </si>
  <si>
    <t>CALIBRADOR C/VERNIER SATINADO</t>
  </si>
  <si>
    <t>UTSJCAL10034</t>
  </si>
  <si>
    <t>CALIBRADOR DE PROFUNDIDADES DIGITAL 0-12</t>
  </si>
  <si>
    <t>UTSJCAL10037</t>
  </si>
  <si>
    <t>UTSJCAL10040</t>
  </si>
  <si>
    <t>UTSJCAL10032</t>
  </si>
  <si>
    <t>UTSJCAL10035</t>
  </si>
  <si>
    <t>UTSJCAL10038</t>
  </si>
  <si>
    <t>UTSJCAL10041</t>
  </si>
  <si>
    <t>UTSJCAL10033</t>
  </si>
  <si>
    <t>UTSJCAL10036</t>
  </si>
  <si>
    <t>UTSJCAL10039</t>
  </si>
  <si>
    <t>UTSJCAL9878</t>
  </si>
  <si>
    <t>CALIBRADOR DIG. DE 6</t>
  </si>
  <si>
    <t>UTSJCAL9019</t>
  </si>
  <si>
    <t>CALIBRADOR DIGIMATIC CALIPER DE CD-8</t>
  </si>
  <si>
    <t>UTSJCAL8268</t>
  </si>
  <si>
    <t>CALIBRADOR ELECTRODIGITAL MOD.CD-6</t>
  </si>
  <si>
    <t>UTSJCAL8260</t>
  </si>
  <si>
    <t>UTSJCAL8261</t>
  </si>
  <si>
    <t>UTSJCAL8263</t>
  </si>
  <si>
    <t>UTSJCAL8264</t>
  </si>
  <si>
    <t>UTSJCAL8262</t>
  </si>
  <si>
    <t>UTSJCAL0282</t>
  </si>
  <si>
    <t>CALIBRADOR METRICOS DE PRECISION PIE DE REY</t>
  </si>
  <si>
    <t>UTSJCAL0289</t>
  </si>
  <si>
    <t>CALIBRADOR PARA BROCAS</t>
  </si>
  <si>
    <t>UTSJCAL8285</t>
  </si>
  <si>
    <t>CALIBRADOR TIPO VERNIER</t>
  </si>
  <si>
    <t>UTSJCAL8288</t>
  </si>
  <si>
    <t>UTSJCAL8291</t>
  </si>
  <si>
    <t>UTSJCAL8294</t>
  </si>
  <si>
    <t>UTSJCAL8297</t>
  </si>
  <si>
    <t>UTSJCAL8286</t>
  </si>
  <si>
    <t>UTSJCAL8287</t>
  </si>
  <si>
    <t>UTSJCAL8289</t>
  </si>
  <si>
    <t>UTSJCAL8292</t>
  </si>
  <si>
    <t>UTSJCAL8295</t>
  </si>
  <si>
    <t>UTSJCAL8298</t>
  </si>
  <si>
    <t>UTSJCAL8300</t>
  </si>
  <si>
    <t>UTSJCAL8301</t>
  </si>
  <si>
    <t>UTSJCAL8303</t>
  </si>
  <si>
    <t>UTSJCAL8304</t>
  </si>
  <si>
    <t>UTSJCAL8290</t>
  </si>
  <si>
    <t>UTSJCAL8293</t>
  </si>
  <si>
    <t>UTSJCAL8296</t>
  </si>
  <si>
    <t>UTSJCAL8299</t>
  </si>
  <si>
    <t>UTSJCAL8302</t>
  </si>
  <si>
    <t>UTSJCAL0278</t>
  </si>
  <si>
    <t>CALIBRADOR VERNIER DE 150 MM. MCA. STARRET</t>
  </si>
  <si>
    <t>UTSJCAL0288</t>
  </si>
  <si>
    <t>CALIBRADORES P/BROCAS</t>
  </si>
  <si>
    <t>UTSJCAL0287</t>
  </si>
  <si>
    <t>CALIBRADORES PARA DIENTES DE ENGRANES</t>
  </si>
  <si>
    <t>UTSJCD15979</t>
  </si>
  <si>
    <t>CAMARA</t>
  </si>
  <si>
    <t>UTSJCD15984</t>
  </si>
  <si>
    <t>UTSJOT12454</t>
  </si>
  <si>
    <t>CAMARA DE SEGURIDAD</t>
  </si>
  <si>
    <t>UTSJCAM10366</t>
  </si>
  <si>
    <t>CÁMARA DE TERMOGRAFÍA MCA.FLIR MOD.THERMACAM E-45</t>
  </si>
  <si>
    <t>UTSJCV10017</t>
  </si>
  <si>
    <t>CÁMARA DE VIDEO MCA.CANON MOD.XL2</t>
  </si>
  <si>
    <t>UTSJCV10015</t>
  </si>
  <si>
    <t>UTSJCV10016</t>
  </si>
  <si>
    <t>UTSJCV14947</t>
  </si>
  <si>
    <t>CAMARA DE VIDEO MCA.PANASONIC MOD.AG-AC90P</t>
  </si>
  <si>
    <t>UTSJCV7599</t>
  </si>
  <si>
    <t>CAMARA DE VIDEO MCA.SONY MOD.DSR PD100</t>
  </si>
  <si>
    <t>UTSJCV7598</t>
  </si>
  <si>
    <t>UTSJCD14881</t>
  </si>
  <si>
    <t>CAMARA DIGITAL FINEPIX T550 BCA + SD</t>
  </si>
  <si>
    <t>UTSJCD14830</t>
  </si>
  <si>
    <t>CAMARA DIGITAL FOTOGRAFICA EOS REBEL T3I</t>
  </si>
  <si>
    <t>UTSJCD14945</t>
  </si>
  <si>
    <t>CAMARA DIGITAL FOTOGRAFICA REFLEX REBEL T3I</t>
  </si>
  <si>
    <t>UTSJCD14797</t>
  </si>
  <si>
    <t>CAMARA DIGITAL MCA CANON EOS MOD REBELT3I</t>
  </si>
  <si>
    <t>UTSJCD0226</t>
  </si>
  <si>
    <t>CAMARA DIGITAL MCA. SONY MD. DSC-W5</t>
  </si>
  <si>
    <t>UTSJCD0227</t>
  </si>
  <si>
    <t>CAMARA DIGITAL MCA. SONY MOD. DSC-W5</t>
  </si>
  <si>
    <t>UTSJCD0228</t>
  </si>
  <si>
    <t>UTSJCD0230</t>
  </si>
  <si>
    <t>UTSJCD0231</t>
  </si>
  <si>
    <t>UTSJCD11153</t>
  </si>
  <si>
    <t>CAMARA DIGITAL MCA.CANON MOD.EOS REBEL XSI</t>
  </si>
  <si>
    <t>UTSJCD11152</t>
  </si>
  <si>
    <t>UTSJCD11783</t>
  </si>
  <si>
    <t>CÁMARA DIGITAL MCA.CANON MOD.SX101S</t>
  </si>
  <si>
    <t>UTSJCD11782</t>
  </si>
  <si>
    <t>CAMARA DIGITAL MCA.FUJI MOD.FINEPIX S1500</t>
  </si>
  <si>
    <t>UTSJCD11781</t>
  </si>
  <si>
    <t>UTSJCD12185</t>
  </si>
  <si>
    <t>CAMARA DIGITAL MCA.FUJI MOD.JV100</t>
  </si>
  <si>
    <t>UTSJCD11946</t>
  </si>
  <si>
    <t>CAMARA DIGITAL MCA.PANASONIC MOD.LUMIX</t>
  </si>
  <si>
    <t>UTSJCD12190</t>
  </si>
  <si>
    <t>CÁMARA DIGITAL MCA.SAMSUNG MOD.EC-PL80ZZBPLMX</t>
  </si>
  <si>
    <t>UTSJCD12217</t>
  </si>
  <si>
    <t>CAMARA DIGITAL MCA.SAMSUNG MOD.ST500</t>
  </si>
  <si>
    <t>UTSJCD11867</t>
  </si>
  <si>
    <t>CAMARA DIGITAL MCA.SONY MOD.DSC-S930</t>
  </si>
  <si>
    <t>UTSJCD14882</t>
  </si>
  <si>
    <t>CAMARA DIGITAL NIKON COOLPIX C/TARJETA SONY DE 8 GB</t>
  </si>
  <si>
    <t>UTSJCD14327</t>
  </si>
  <si>
    <t>CAMARA DIGITAL NIKON COOLPIX L810</t>
  </si>
  <si>
    <t>UTSJCD10079</t>
  </si>
  <si>
    <t>CAMARA DIGITAL OLYMPUS MOD.SP550UZ</t>
  </si>
  <si>
    <t>UTSJUP15986</t>
  </si>
  <si>
    <t>CAMARA DIGITAL PARA VIDEO</t>
  </si>
  <si>
    <t>UTSJCD8888</t>
  </si>
  <si>
    <t>CAMARA DIGITAL SONY CYBERSHOT DSC-S600</t>
  </si>
  <si>
    <t>UTSJCD9834</t>
  </si>
  <si>
    <t>CAMARA DIGITAL SONY MOD.DSC-H7</t>
  </si>
  <si>
    <t>UTSJCD13457</t>
  </si>
  <si>
    <t>CAMARA DOCUMENTAL MCA.KENAVISION MOD.7890</t>
  </si>
  <si>
    <t>UTSJCD15978</t>
  </si>
  <si>
    <t>CAMARA FOTOGRAFICA</t>
  </si>
  <si>
    <t>UTSJCD8934</t>
  </si>
  <si>
    <t>CÁMARA FOTOGRÁFICA</t>
  </si>
  <si>
    <t>UTSJUP7644</t>
  </si>
  <si>
    <t>CAMARA FOTOGRAFICA CANNON REBEL</t>
  </si>
  <si>
    <t>UTSJUP7645</t>
  </si>
  <si>
    <t>UTSJUP7831</t>
  </si>
  <si>
    <t>CAMARA FOTOGRAFICA CANON</t>
  </si>
  <si>
    <t>UTSJCD9796</t>
  </si>
  <si>
    <t>CAMARA FOTOGRAFICA DIGITAL MCA.CANON</t>
  </si>
  <si>
    <t>UTSJCD12022</t>
  </si>
  <si>
    <t>CÁMARA FOTOGRÁFICA MCA.FUJIFILM MOD.HS10</t>
  </si>
  <si>
    <t>UTSJCD11894</t>
  </si>
  <si>
    <t>CAMÁRA FUJIFILM PINEPIX S2000HD</t>
  </si>
  <si>
    <t>UTSJCD15147</t>
  </si>
  <si>
    <t>CAMARA KODAK MOD.Z981</t>
  </si>
  <si>
    <t>UTSJCD11288</t>
  </si>
  <si>
    <t>CAMARA MCA. SONY CYBESHOT W170</t>
  </si>
  <si>
    <t>UTSJCD12170</t>
  </si>
  <si>
    <t>CAMARA MCA.REFLEX 10.2 MPX MOD.DSLRA330L</t>
  </si>
  <si>
    <t>UTSJCD10367</t>
  </si>
  <si>
    <t>CAMARA MCA.SONY MOD.DSC-T300</t>
  </si>
  <si>
    <t>UTSJCD12157</t>
  </si>
  <si>
    <t>CAMARA SONY CYBERSHOT</t>
  </si>
  <si>
    <t>UTSJCAM15130</t>
  </si>
  <si>
    <t>CÁMARA TERMOGRÁFICA MCA.FLIR MOD.E6</t>
  </si>
  <si>
    <t>UTSJOT10075</t>
  </si>
  <si>
    <t>CAMARA WEB P/NOTEBOOK NX-300</t>
  </si>
  <si>
    <t>UTSJOT3085</t>
  </si>
  <si>
    <t>CAMILLA PLEGABLE</t>
  </si>
  <si>
    <t>UTSJCAR15392</t>
  </si>
  <si>
    <t>CAMILLA RÍGIDA</t>
  </si>
  <si>
    <t>UTSJCA15898</t>
  </si>
  <si>
    <t>CAMION INTERNACIONAL MODELO 2015</t>
  </si>
  <si>
    <t>UTSJVH8394</t>
  </si>
  <si>
    <t>CAMIONETA CHEVROLET VAN</t>
  </si>
  <si>
    <t>UTSJVH8939</t>
  </si>
  <si>
    <t>CAMIONETA DOBLE CABINA TIPICA NISSAN</t>
  </si>
  <si>
    <t>UTSJVH14343</t>
  </si>
  <si>
    <t>CAMIONETA HONDA CR-V EX 2013 COLOR ANTRACITA</t>
  </si>
  <si>
    <t>UTSJVH15125</t>
  </si>
  <si>
    <t>CAMIONETA MCA.DODGE MOD.JOURNEY</t>
  </si>
  <si>
    <t>UTSJVH8395</t>
  </si>
  <si>
    <t>CAMIONETA NISSAN DOBLE CABINA</t>
  </si>
  <si>
    <t>UTSJCX5183</t>
  </si>
  <si>
    <t>CAMPANA DE EXTRAC DE HUMOS TIPO CS12-7.</t>
  </si>
  <si>
    <t>UTSJCX5125</t>
  </si>
  <si>
    <t>CAMPANA DE EXTRAC. DE HUMO TIPO CS12-7</t>
  </si>
  <si>
    <t>UTSJCX5347</t>
  </si>
  <si>
    <t>CAMPANA DE EXTRAC.DE HUMOS TIPO CS12-7 FISHER</t>
  </si>
  <si>
    <t>UTSJCX5053</t>
  </si>
  <si>
    <t>CAMPANA DE EXTRAC.HUMOS TIPO CS12-7 FISHER</t>
  </si>
  <si>
    <t>UTSJCX4994</t>
  </si>
  <si>
    <t>UTSJCX5126</t>
  </si>
  <si>
    <t>CAMPANA EXTRAC. DE GASES MOD. CEG-120</t>
  </si>
  <si>
    <t>UTSJCX4890</t>
  </si>
  <si>
    <t>CAMPANA EXTRAC. DE HUMOS TIPO CS12-7 FISHER ALDER</t>
  </si>
  <si>
    <t>UTSJCX4991</t>
  </si>
  <si>
    <t>CAMPANA EXTRAC.DE HUMOS TIPO CS12-7 FISHER ALDER</t>
  </si>
  <si>
    <t>UTSJCX6805</t>
  </si>
  <si>
    <t>CAMPANA EXTRACCION DE HUMOS FIJA A LA PARED</t>
  </si>
  <si>
    <t>UTSJCÑ0205</t>
  </si>
  <si>
    <t>CAÑON DE PROYECCION MCA. EPSON MOD. S3</t>
  </si>
  <si>
    <t>UTSJCÑ0211</t>
  </si>
  <si>
    <t>UTSJCÑ0199</t>
  </si>
  <si>
    <t>UTSJCÑ0216</t>
  </si>
  <si>
    <t>UTSJCÑ0210</t>
  </si>
  <si>
    <t>UTSJCÑ0217</t>
  </si>
  <si>
    <t>UTSJCÑ0200</t>
  </si>
  <si>
    <t>UTSJCÑ0214</t>
  </si>
  <si>
    <t>UTSJCÑ0201</t>
  </si>
  <si>
    <t>UTSJCÑ0221</t>
  </si>
  <si>
    <t>UTSJCÑ0219</t>
  </si>
  <si>
    <t>UTSJCÑ0196</t>
  </si>
  <si>
    <t>UTSJCÑ0198</t>
  </si>
  <si>
    <t>UTSJCÑ0202</t>
  </si>
  <si>
    <t>UTSJCÑ0194</t>
  </si>
  <si>
    <t>UTSJCÑ0220</t>
  </si>
  <si>
    <t>CAÑON DE PROYECCION MCA.EPSON MOD. S3</t>
  </si>
  <si>
    <t>UTSJCÑ0218</t>
  </si>
  <si>
    <t>UTSJCÑ0212</t>
  </si>
  <si>
    <t>CAÑON DE PROYECCION MOD. EPSON MCA. S3</t>
  </si>
  <si>
    <t>UTSJCÑ13117</t>
  </si>
  <si>
    <t>CAÑON EPSON POWERLITE G5300</t>
  </si>
  <si>
    <t>UTSJCÑ13118</t>
  </si>
  <si>
    <t>UTSJCÑ13144</t>
  </si>
  <si>
    <t>CAÑON MCA.EPSON MOD. POWERLITES10</t>
  </si>
  <si>
    <t>UTSJCÑ13140</t>
  </si>
  <si>
    <t>UTSJCÑ13139</t>
  </si>
  <si>
    <t>UTSJCÑ13138</t>
  </si>
  <si>
    <t>UTSJCÑ13141</t>
  </si>
  <si>
    <t>UTSJCÑ13137</t>
  </si>
  <si>
    <t>UTSJCÑ1655</t>
  </si>
  <si>
    <t>CAÑON MCA.EPSON MOD.POWERLITE MOD.54C</t>
  </si>
  <si>
    <t>UTSJCÑ4056</t>
  </si>
  <si>
    <t>CAÑON MCA.EPSON MOD.POWERLITE S3</t>
  </si>
  <si>
    <t>UTSJCÑ4058</t>
  </si>
  <si>
    <t>UTSJCÑ4057</t>
  </si>
  <si>
    <t>UTSJCÑ4059</t>
  </si>
  <si>
    <t>UTSJCÑ11987</t>
  </si>
  <si>
    <t>CAÑÓN MCA.EPSON MOD.POWERLITE S8</t>
  </si>
  <si>
    <t>UTSJCÑ11986</t>
  </si>
  <si>
    <t>UTSJCÑ4758</t>
  </si>
  <si>
    <t>CAÑON MCA.VIEWSON C. MOD.PJ501</t>
  </si>
  <si>
    <t>UTSJCÑ8851</t>
  </si>
  <si>
    <t>CAÑON PANASONIC LB 50-US 2000 LUMENES</t>
  </si>
  <si>
    <t>UTSJOT13229</t>
  </si>
  <si>
    <t>CARETA AUTOMATICA P/SOLDAR MCA.AW&amp;S ROJA</t>
  </si>
  <si>
    <t>UTSJOT13230</t>
  </si>
  <si>
    <t>UTSJCES15388</t>
  </si>
  <si>
    <t>CARETA ELECTRONICA</t>
  </si>
  <si>
    <t>UTSJHT7226</t>
  </si>
  <si>
    <t>CARETAS P/SOLDAR S/MARCA</t>
  </si>
  <si>
    <t>UTSJGC6150</t>
  </si>
  <si>
    <t>CARGA CAPACITIVA DL1017C</t>
  </si>
  <si>
    <t>UTSJGC6214</t>
  </si>
  <si>
    <t>CARGA CT DL2108T10 MCA.DE LORENZO</t>
  </si>
  <si>
    <t>UTSJCI6149</t>
  </si>
  <si>
    <t>CARGA INDUCTIVA DL1017L</t>
  </si>
  <si>
    <t>UTSJGC6216</t>
  </si>
  <si>
    <t>CARGA L/C DL2108T17</t>
  </si>
  <si>
    <t>UTSJEA6306</t>
  </si>
  <si>
    <t>CARGA MECANICA Y ELECTRICAS</t>
  </si>
  <si>
    <t>UTSJCS6148</t>
  </si>
  <si>
    <t>CARGA RESISTIVA DL1017R</t>
  </si>
  <si>
    <t>UTSJGC6265</t>
  </si>
  <si>
    <t>CARGA RLC Y REOSTATOS DL1017</t>
  </si>
  <si>
    <t>UTSJGC6215</t>
  </si>
  <si>
    <t>CARGA VT DL2108T11</t>
  </si>
  <si>
    <t>UTSJUP7568</t>
  </si>
  <si>
    <t>CARGADOR DE BATERIA SONY ACV0</t>
  </si>
  <si>
    <t>UTSJOT13166</t>
  </si>
  <si>
    <t>CARGADOR DE BATERIAS GREAT PLANES</t>
  </si>
  <si>
    <t>UTSJUP7567</t>
  </si>
  <si>
    <t>CARGADOR DE BATERIAS SONY ACV0</t>
  </si>
  <si>
    <t>UTSJGS6266</t>
  </si>
  <si>
    <t>CARGAS RLC Y REOSTATOS DL1017</t>
  </si>
  <si>
    <t>UTSJGS6269</t>
  </si>
  <si>
    <t>UTSJGS6268</t>
  </si>
  <si>
    <t>UTSJGS6267</t>
  </si>
  <si>
    <t>UTSJCTA14357</t>
  </si>
  <si>
    <t>CARPA TIPO ARAÑA DE 3X3</t>
  </si>
  <si>
    <t>UTSJCTA14356</t>
  </si>
  <si>
    <t>CARPA TIPO ARAÑA DE 3X3 MTS.</t>
  </si>
  <si>
    <t>UTSJMM9039</t>
  </si>
  <si>
    <t>CARRO DE COMPUTO 2 NIVELES COLOR GRAF</t>
  </si>
  <si>
    <t>UTSJMM1830</t>
  </si>
  <si>
    <t>UTSJMM1826</t>
  </si>
  <si>
    <t>UTSJMM3191</t>
  </si>
  <si>
    <t>UTSJOT8984</t>
  </si>
  <si>
    <t>CARRO DE CURACION DE ACERO INOXIDABLE</t>
  </si>
  <si>
    <t>UTSJHT8346</t>
  </si>
  <si>
    <t>CARRO DE HERRAMIENTAS MCA.URREA</t>
  </si>
  <si>
    <t>UTSJCA6770</t>
  </si>
  <si>
    <t>CARRO P/CHAROLAS Y CUBIERTOS</t>
  </si>
  <si>
    <t>UTSJMM1612</t>
  </si>
  <si>
    <t>CARRO PARA COMPUTO DE 2 NIVELES COLOR GRAF.</t>
  </si>
  <si>
    <t>UTSJCA5538</t>
  </si>
  <si>
    <t>CARRO TRANSP.DE LIBROS C/4 COMPARTIMENTOS ARENA</t>
  </si>
  <si>
    <t>UTSJCA5539</t>
  </si>
  <si>
    <t>UTSJCA5540</t>
  </si>
  <si>
    <t>CARRO TRANSP.DE LIBROS C/4 COMPARTIMIENTOS ARENA</t>
  </si>
  <si>
    <t>UTSJCA5641</t>
  </si>
  <si>
    <t>CARRO TRANSP.DE LIBROS C/4 ENTREPAÑOS</t>
  </si>
  <si>
    <t>UTSJOT13252</t>
  </si>
  <si>
    <t>CASA ALMACENADORA</t>
  </si>
  <si>
    <t>UTSJCDA17551</t>
  </si>
  <si>
    <t>CASA DE ALMACENAJE</t>
  </si>
  <si>
    <t>UTSJOT12191</t>
  </si>
  <si>
    <t>CASCO P/SOLDAR PLATA AZUL LLAMAS</t>
  </si>
  <si>
    <t>UTSJOT11975</t>
  </si>
  <si>
    <t>CASCO PARA SOLDAR PLATA AZUL LLAMAS AW&amp;S</t>
  </si>
  <si>
    <t>UTSJOT13105</t>
  </si>
  <si>
    <t>CASCO PARA SOLDAR ROJO AW&amp;S</t>
  </si>
  <si>
    <t>UTSJHT7113</t>
  </si>
  <si>
    <t>CAUTIN DE PLUMA WELLER P/ESTAÑO</t>
  </si>
  <si>
    <t>UTSJHT7498</t>
  </si>
  <si>
    <t>CAUTIN TIPO PISTOLA WELLER</t>
  </si>
  <si>
    <t>UTSJHT7501</t>
  </si>
  <si>
    <t>UTSJHT7499</t>
  </si>
  <si>
    <t>UTSJHT7502</t>
  </si>
  <si>
    <t>UTSJHT7504</t>
  </si>
  <si>
    <t>UTSJHT7505</t>
  </si>
  <si>
    <t>UTSJHT7500</t>
  </si>
  <si>
    <t>UTSJHT7503</t>
  </si>
  <si>
    <t>UTSJHT7506</t>
  </si>
  <si>
    <t>UTSJCG6172</t>
  </si>
  <si>
    <t>CELDA DE CARGA DL2006E</t>
  </si>
  <si>
    <t>UTSJCG6406</t>
  </si>
  <si>
    <t>UTSJTL13965</t>
  </si>
  <si>
    <t>CELULAR 3G MCA.SAMSUNG MOD.S5830</t>
  </si>
  <si>
    <t>UTSJCC5099</t>
  </si>
  <si>
    <t>CENTRIFUGA CENTRA CL2 MOD.120</t>
  </si>
  <si>
    <t>UTSJKT13948</t>
  </si>
  <si>
    <t>CENTRO DE MAQUINADO VERTICAL DE 3 EJES, MCA.DYNAMACH MOD.VMC-1060</t>
  </si>
  <si>
    <t>UTSJCB0294</t>
  </si>
  <si>
    <t>CESTO DE BASURA</t>
  </si>
  <si>
    <t>UTSJCB11561</t>
  </si>
  <si>
    <t>UTSJCB11560</t>
  </si>
  <si>
    <t>UTSJCB5620</t>
  </si>
  <si>
    <t>CESTO METALICO</t>
  </si>
  <si>
    <t>UTSJCB5603</t>
  </si>
  <si>
    <t>UTSJCB3100</t>
  </si>
  <si>
    <t>UTSJCB7558</t>
  </si>
  <si>
    <t>UTSJCB4751</t>
  </si>
  <si>
    <t>UTSJCB5567</t>
  </si>
  <si>
    <t>UTSJCB3289</t>
  </si>
  <si>
    <t>UTSJCB1824</t>
  </si>
  <si>
    <t>UTSJCB3930</t>
  </si>
  <si>
    <t>UTSJCB1892</t>
  </si>
  <si>
    <t>UTSJCB1836</t>
  </si>
  <si>
    <t>UTSJCB3195</t>
  </si>
  <si>
    <t>UTSJCB1412</t>
  </si>
  <si>
    <t>UTSJCB5611</t>
  </si>
  <si>
    <t>UTSJCB4521</t>
  </si>
  <si>
    <t>UTSJCB0798</t>
  </si>
  <si>
    <t>UTSJCB3439</t>
  </si>
  <si>
    <t>UTSJCB2848</t>
  </si>
  <si>
    <t>UTSJCB4121</t>
  </si>
  <si>
    <t>UTSJCB1440</t>
  </si>
  <si>
    <t>UTSJCB7355</t>
  </si>
  <si>
    <t>UTSJCB4539</t>
  </si>
  <si>
    <t>UTSJCB0384</t>
  </si>
  <si>
    <t>UTSJCB0649</t>
  </si>
  <si>
    <t>UTSJCB1197</t>
  </si>
  <si>
    <t>UTSJCB0720</t>
  </si>
  <si>
    <t>UTSJCB0916</t>
  </si>
  <si>
    <t>UTSJCB0997</t>
  </si>
  <si>
    <t>UTSJCB1102</t>
  </si>
  <si>
    <t>UTSJCB1147</t>
  </si>
  <si>
    <t>UTSJCB1247</t>
  </si>
  <si>
    <t>UTSJCB1330</t>
  </si>
  <si>
    <t>UTSJCB0429</t>
  </si>
  <si>
    <t>UTSJCB0551</t>
  </si>
  <si>
    <t>UTSJCB0859</t>
  </si>
  <si>
    <t>UTSJCB1046</t>
  </si>
  <si>
    <t>UTSJCB0731</t>
  </si>
  <si>
    <t>UTSJCB0812</t>
  </si>
  <si>
    <t>UTSJCB0870</t>
  </si>
  <si>
    <t>UTSJCB1509</t>
  </si>
  <si>
    <t>UTSJCB4152</t>
  </si>
  <si>
    <t>UTSJCB7542</t>
  </si>
  <si>
    <t>UTSJCB3529</t>
  </si>
  <si>
    <t>UTSJCB7404</t>
  </si>
  <si>
    <t>UTSJCB3459</t>
  </si>
  <si>
    <t>UTSJCB5115</t>
  </si>
  <si>
    <t>UTSJCB4238</t>
  </si>
  <si>
    <t>UTSJCB1980</t>
  </si>
  <si>
    <t>UTSJCB2598</t>
  </si>
  <si>
    <t>UTSJCB2646</t>
  </si>
  <si>
    <t>UTSJCB8029</t>
  </si>
  <si>
    <t>UTSJCB4269</t>
  </si>
  <si>
    <t>UTSJCB4346</t>
  </si>
  <si>
    <t>UTSJCB4390</t>
  </si>
  <si>
    <t>UTSJCB4695</t>
  </si>
  <si>
    <t>UTSJCB4205</t>
  </si>
  <si>
    <t>UTSJCB4300</t>
  </si>
  <si>
    <t>UTSJCB4421</t>
  </si>
  <si>
    <t>UTSJCB2025</t>
  </si>
  <si>
    <t>UTSJCB2139</t>
  </si>
  <si>
    <t>UTSJCB2422</t>
  </si>
  <si>
    <t>UTSJCB3222</t>
  </si>
  <si>
    <t>UTSJCB3601</t>
  </si>
  <si>
    <t>UTSJCB2174</t>
  </si>
  <si>
    <t>UTSJCB2104</t>
  </si>
  <si>
    <t>UTSJCB3585</t>
  </si>
  <si>
    <t>UTSJCB1445</t>
  </si>
  <si>
    <t>UTSJCB1350</t>
  </si>
  <si>
    <t>UTSJCB3208</t>
  </si>
  <si>
    <t>UTSJCB5180</t>
  </si>
  <si>
    <t>UTSJCB4819</t>
  </si>
  <si>
    <t>UTSJCB4807</t>
  </si>
  <si>
    <t>UTSJCB4648</t>
  </si>
  <si>
    <t>UTSJCB4162</t>
  </si>
  <si>
    <t>UTSJCB2269</t>
  </si>
  <si>
    <t>UTSJCB2547</t>
  </si>
  <si>
    <t>UTSJCB3614</t>
  </si>
  <si>
    <t>UTSJCB3867</t>
  </si>
  <si>
    <t>UTSJCB3367</t>
  </si>
  <si>
    <t>UTSJCB5045</t>
  </si>
  <si>
    <t>UTSJCB2330</t>
  </si>
  <si>
    <t>UTSJCB2964</t>
  </si>
  <si>
    <t>UTSJCB3025</t>
  </si>
  <si>
    <t>UTSJCB2234</t>
  </si>
  <si>
    <t>UTSJCB2378</t>
  </si>
  <si>
    <t>UTSJCB3610</t>
  </si>
  <si>
    <t>UTSJCB4744</t>
  </si>
  <si>
    <t>UTSJCB5606</t>
  </si>
  <si>
    <t>UTSJCB4704</t>
  </si>
  <si>
    <t>UTSJCB4426</t>
  </si>
  <si>
    <t>UTSJCB4027</t>
  </si>
  <si>
    <t>UTSJCB4946</t>
  </si>
  <si>
    <t>UTSJCB4135</t>
  </si>
  <si>
    <t>UTSJCB0748</t>
  </si>
  <si>
    <t>UTSJCB3469</t>
  </si>
  <si>
    <t>UTSJCB1391</t>
  </si>
  <si>
    <t>UTSJCB1652</t>
  </si>
  <si>
    <t>UTSJCB0774</t>
  </si>
  <si>
    <t>UTSJCB4769</t>
  </si>
  <si>
    <t>UTSJCB5551</t>
  </si>
  <si>
    <t>UTSJCB5552</t>
  </si>
  <si>
    <t>UTSJCB4836</t>
  </si>
  <si>
    <t>UTSJCB0310</t>
  </si>
  <si>
    <t>UTSJCB0743</t>
  </si>
  <si>
    <t>UTSJCB1624</t>
  </si>
  <si>
    <t>UTSJCB3159</t>
  </si>
  <si>
    <t>UTSJCB1383</t>
  </si>
  <si>
    <t>UTSJCB1369</t>
  </si>
  <si>
    <t>UTSJCB0333</t>
  </si>
  <si>
    <t>UTSJCB4790</t>
  </si>
  <si>
    <t>UTSJCB4529</t>
  </si>
  <si>
    <t>UTSJCB3142</t>
  </si>
  <si>
    <t>UTSJCB3131</t>
  </si>
  <si>
    <t>UTSJCB4111</t>
  </si>
  <si>
    <t>UTSJCB4317</t>
  </si>
  <si>
    <t>UTSJCB1640</t>
  </si>
  <si>
    <t>UTSJCB7526</t>
  </si>
  <si>
    <t>UTSJCB4144</t>
  </si>
  <si>
    <t>UTSJCB7531</t>
  </si>
  <si>
    <t>UTSJCB5512</t>
  </si>
  <si>
    <t>UTSJCB5876</t>
  </si>
  <si>
    <t>UTSJCB5878</t>
  </si>
  <si>
    <t>UTSJCB5879</t>
  </si>
  <si>
    <t>UTSJCB5881</t>
  </si>
  <si>
    <t>UTSJCB5882</t>
  </si>
  <si>
    <t>UTSJCB5940</t>
  </si>
  <si>
    <t>UTSJCB5987</t>
  </si>
  <si>
    <t>UTSJCB5533</t>
  </si>
  <si>
    <t>UTSJCB5877</t>
  </si>
  <si>
    <t>UTSJCB5880</t>
  </si>
  <si>
    <t>UTSJCB5511</t>
  </si>
  <si>
    <t>UTSJCB5875</t>
  </si>
  <si>
    <t>UTSJCB5912</t>
  </si>
  <si>
    <t>UTSJCB6135</t>
  </si>
  <si>
    <t>UTSJCB4638</t>
  </si>
  <si>
    <t>UTSJCB7367</t>
  </si>
  <si>
    <t>UTSJCB4705</t>
  </si>
  <si>
    <t>UTSJCB4730</t>
  </si>
  <si>
    <t>UTSJCB4736</t>
  </si>
  <si>
    <t>UTSJCB4100</t>
  </si>
  <si>
    <t>UTSJCB0753</t>
  </si>
  <si>
    <t>UTSJCB4768</t>
  </si>
  <si>
    <t>UTSJCB4687</t>
  </si>
  <si>
    <t>UTSJCB3452</t>
  </si>
  <si>
    <t>UTSJCB0304</t>
  </si>
  <si>
    <t>UTSJCB3174</t>
  </si>
  <si>
    <t>UTSJCB3074</t>
  </si>
  <si>
    <t>UTSJCB3075</t>
  </si>
  <si>
    <t>UTSJCB1912</t>
  </si>
  <si>
    <t>UTSJCB4793</t>
  </si>
  <si>
    <t>UTSJCB3431</t>
  </si>
  <si>
    <t>UTSJCB3204</t>
  </si>
  <si>
    <t>CESTO METÁLICO</t>
  </si>
  <si>
    <t>UTSJCB11432</t>
  </si>
  <si>
    <t>CESTO METALICO COLOR ARENA</t>
  </si>
  <si>
    <t>UTSJCB11433</t>
  </si>
  <si>
    <t>UTSJCB14354</t>
  </si>
  <si>
    <t>CESTO PARA BASURA METALICO</t>
  </si>
  <si>
    <t>UTSJCB14958</t>
  </si>
  <si>
    <t>CESTO PARA BASURA METÁLICO</t>
  </si>
  <si>
    <t>UTSJCB14959</t>
  </si>
  <si>
    <t>UTSJCB14961</t>
  </si>
  <si>
    <t>UTSJCB14960</t>
  </si>
  <si>
    <t>UTSJOT3649</t>
  </si>
  <si>
    <t>CHASIS 4 PTOS. 3COM MOD. 3C10111C</t>
  </si>
  <si>
    <t>UTSJLP8142</t>
  </si>
  <si>
    <t>CILINDRO CALIBRADO P/CARGAR REFRIGERANTE</t>
  </si>
  <si>
    <t>UTSJCIL15727</t>
  </si>
  <si>
    <t>CILINDRO DE ARGON</t>
  </si>
  <si>
    <t>UTSJHT12221</t>
  </si>
  <si>
    <t>CILINDRO DE NITROGENO</t>
  </si>
  <si>
    <t>UTSJHT6422</t>
  </si>
  <si>
    <t>CILINDRO DE OXIGENO INDS.ACETILENO Y C02</t>
  </si>
  <si>
    <t>UTSJHT7693</t>
  </si>
  <si>
    <t>CILINDRO DE OXIGENO INDS.ACETILENO Y CO2</t>
  </si>
  <si>
    <t>UTSJHT6421</t>
  </si>
  <si>
    <t>UTSJLP8957</t>
  </si>
  <si>
    <t>CILINDRO PARA GAS</t>
  </si>
  <si>
    <t>UTSJCIL15303</t>
  </si>
  <si>
    <t>CILINDRO PARA GAS ARGON GRADO ULTRA ALTA PUREZA</t>
  </si>
  <si>
    <t>UTSJCIL15302</t>
  </si>
  <si>
    <t>UTSJCIL15305</t>
  </si>
  <si>
    <t>UTSJCIL15304</t>
  </si>
  <si>
    <t>UTSJCPO14790</t>
  </si>
  <si>
    <t>CILINDRO PARA OXIGENO</t>
  </si>
  <si>
    <t>UTSJCPG14789</t>
  </si>
  <si>
    <t>CILINDRO TIPO G P/1M3 PARA GAS HIDROGENO</t>
  </si>
  <si>
    <t>UTSJKT10247</t>
  </si>
  <si>
    <t>CIRCUITO CERRADO</t>
  </si>
  <si>
    <t>UTSJDS6225</t>
  </si>
  <si>
    <t>CIRCUITO DIGITAL AC/DC P/MEDICION DE SECCION</t>
  </si>
  <si>
    <t>UTSJDS6226</t>
  </si>
  <si>
    <t>UTSJDS6891</t>
  </si>
  <si>
    <t>UTSJDS6892</t>
  </si>
  <si>
    <t>UTSJDS6227</t>
  </si>
  <si>
    <t>UTSJSCH7850</t>
  </si>
  <si>
    <t>CISCO SYSTEMS CATALYST 3508XL</t>
  </si>
  <si>
    <t>UTSJHCP14786</t>
  </si>
  <si>
    <t>CIZALLA P/LAMINA Y PERFILES COMBINADA MCA BOKER</t>
  </si>
  <si>
    <t>UTSJCNC14940</t>
  </si>
  <si>
    <t>CNC 3020 ROUTER ENGRAVING MACHINE</t>
  </si>
  <si>
    <t>UTSJCO5291</t>
  </si>
  <si>
    <t>COLORIMETRO DR890 HA48470-00</t>
  </si>
  <si>
    <t>UTSJCL4990</t>
  </si>
  <si>
    <t>COLUMNA DE DESTIL. MOD.PS-DA-050 MCA. ENTROPIA H.</t>
  </si>
  <si>
    <t>UTSJCH6325</t>
  </si>
  <si>
    <t>COLUMNA PORTADORA C/TENSOR DE HILO</t>
  </si>
  <si>
    <t>UTSJCH6326</t>
  </si>
  <si>
    <t>UTSJDD0927</t>
  </si>
  <si>
    <t>COMBO DVD VHS MCA. SONY MOD. D360P</t>
  </si>
  <si>
    <t>UTSJDD0924</t>
  </si>
  <si>
    <t>COMBO DVD-VHS MCA. SONY MOD. D360 P</t>
  </si>
  <si>
    <t>UTSJDD0942</t>
  </si>
  <si>
    <t>COMBO DVD-VHS MCA. SONY MOD. D360P</t>
  </si>
  <si>
    <t>UTSJDD0939</t>
  </si>
  <si>
    <t>UTSJDD0940</t>
  </si>
  <si>
    <t>UTSJDD0943</t>
  </si>
  <si>
    <t>UTSJDD0929</t>
  </si>
  <si>
    <t>UTSJDD0928</t>
  </si>
  <si>
    <t>UTSJDD0941</t>
  </si>
  <si>
    <t>UTSJDD0926</t>
  </si>
  <si>
    <t>UTSJDD0938</t>
  </si>
  <si>
    <t>UTSJDD0934</t>
  </si>
  <si>
    <t>UTSJDD0936</t>
  </si>
  <si>
    <t>UTSJLP8079</t>
  </si>
  <si>
    <t>COMPARADOR OPTICO PJ-3000</t>
  </si>
  <si>
    <t>UTSJHT8281</t>
  </si>
  <si>
    <t>COMPAS DE PRECISION MOD.85C STARRETT</t>
  </si>
  <si>
    <t>UTSJHT8283</t>
  </si>
  <si>
    <t>UTSJHT8282</t>
  </si>
  <si>
    <t>UTSJLP7887</t>
  </si>
  <si>
    <t>COMPRESOR DE AIRE EVANS DE 3 HP</t>
  </si>
  <si>
    <t>UTSJHT8403</t>
  </si>
  <si>
    <t>COMPRESOR DE AIRE MCA.EVANS CAP.500 LTS.</t>
  </si>
  <si>
    <t>UTSJHT10023</t>
  </si>
  <si>
    <t>COMPRESOR DE AIRE PORTATIL DE 2HP MCA.SPEEDAIRE</t>
  </si>
  <si>
    <t>UTSJUP7593</t>
  </si>
  <si>
    <t>COMPRESOR LIMITADOR PUERTA ESTEREO</t>
  </si>
  <si>
    <t>UTSJHT7145</t>
  </si>
  <si>
    <t>COMPRESOR SIRVE LIGH</t>
  </si>
  <si>
    <t>UTSJOT13978</t>
  </si>
  <si>
    <t>COMPUROLLER PATRIOT WENGER</t>
  </si>
  <si>
    <t>UTSJCM4827</t>
  </si>
  <si>
    <t>COMPUTADORA ARMADA ATHLON MAGIC MULTIMEDIA</t>
  </si>
  <si>
    <t>UTSJCM0756</t>
  </si>
  <si>
    <t>COMPUTADORA COMPAQ EVO</t>
  </si>
  <si>
    <t>UTSJCM4113</t>
  </si>
  <si>
    <t>UTSJCM1372</t>
  </si>
  <si>
    <t>UTSJCM4728</t>
  </si>
  <si>
    <t>UTSJCM8171</t>
  </si>
  <si>
    <t>UTSJCM3119</t>
  </si>
  <si>
    <t>UTSJCM4707</t>
  </si>
  <si>
    <t>UTSJCM1361</t>
  </si>
  <si>
    <t>UTSJCM3584</t>
  </si>
  <si>
    <t>UTSJCM1346</t>
  </si>
  <si>
    <t>UTSJCM3102</t>
  </si>
  <si>
    <t>UTSJCM5043</t>
  </si>
  <si>
    <t>UTSJCM0751</t>
  </si>
  <si>
    <t>UTSJCM5599</t>
  </si>
  <si>
    <t>UTSJCM3210</t>
  </si>
  <si>
    <t>COMPUTADORA COMPAQ EVO 5500</t>
  </si>
  <si>
    <t>UTSJCM11072</t>
  </si>
  <si>
    <t>COMPUTADORA DE ECRITORIO MCA.HP MOD.DC7900</t>
  </si>
  <si>
    <t>UTSJCM11073</t>
  </si>
  <si>
    <t>UTSJCM11074</t>
  </si>
  <si>
    <t>UTSJCM11075</t>
  </si>
  <si>
    <t>UTSJCM11071</t>
  </si>
  <si>
    <t>UTSJCM11069</t>
  </si>
  <si>
    <t>UTSJCM11120</t>
  </si>
  <si>
    <t>COMPUTADORA DE ESC.TIPO TORRE MCA.HP MOD.DC7900</t>
  </si>
  <si>
    <t>UTSJCM11119</t>
  </si>
  <si>
    <t>UTSJCM11115</t>
  </si>
  <si>
    <t>UTSJCM11118</t>
  </si>
  <si>
    <t>UTSJCM11122</t>
  </si>
  <si>
    <t>UTSJCM11117</t>
  </si>
  <si>
    <t>UTSJCM11121</t>
  </si>
  <si>
    <t>UTSJCM11113</t>
  </si>
  <si>
    <t>UTSJCM11114</t>
  </si>
  <si>
    <t>UTSJCM15578</t>
  </si>
  <si>
    <t>COMPUTADORA DE ESCRITORIO</t>
  </si>
  <si>
    <t>UTSJCM15476</t>
  </si>
  <si>
    <t>UTSJCM15477</t>
  </si>
  <si>
    <t>UTSJCM15479</t>
  </si>
  <si>
    <t>UTSJCM15480</t>
  </si>
  <si>
    <t>UTSJCM15482</t>
  </si>
  <si>
    <t>UTSJCM15483</t>
  </si>
  <si>
    <t>UTSJCM15485</t>
  </si>
  <si>
    <t>UTSJCM15488</t>
  </si>
  <si>
    <t>UTSJCM15491</t>
  </si>
  <si>
    <t>UTSJCM15494</t>
  </si>
  <si>
    <t>UTSJCM15496</t>
  </si>
  <si>
    <t>UTSJCM15497</t>
  </si>
  <si>
    <t>UTSJCM15499</t>
  </si>
  <si>
    <t>UTSJCM15500</t>
  </si>
  <si>
    <t>UTSJCM15502</t>
  </si>
  <si>
    <t>UTSJCM15503</t>
  </si>
  <si>
    <t>UTSJCM15505</t>
  </si>
  <si>
    <t>UTSJCM15486</t>
  </si>
  <si>
    <t>UTSJCM15489</t>
  </si>
  <si>
    <t>UTSJCM15492</t>
  </si>
  <si>
    <t>UTSJCM15495</t>
  </si>
  <si>
    <t>UTSJCM15498</t>
  </si>
  <si>
    <t>UTSJCM15478</t>
  </si>
  <si>
    <t>UTSJCM15481</t>
  </si>
  <si>
    <t>UTSJCM15484</t>
  </si>
  <si>
    <t>UTSJCM15487</t>
  </si>
  <si>
    <t>UTSJCM15490</t>
  </si>
  <si>
    <t>UTSJCM15493</t>
  </si>
  <si>
    <t>UTSJCM15501</t>
  </si>
  <si>
    <t>UTSJCM15504</t>
  </si>
  <si>
    <t>UTSJCM15539</t>
  </si>
  <si>
    <t>UTSJCM15540</t>
  </si>
  <si>
    <t>UTSJCM15542</t>
  </si>
  <si>
    <t>UTSJCM15543</t>
  </si>
  <si>
    <t>UTSJCM15545</t>
  </si>
  <si>
    <t>UTSJCM15548</t>
  </si>
  <si>
    <t>UTSJCM15551</t>
  </si>
  <si>
    <t>UTSJCM15554</t>
  </si>
  <si>
    <t>UTSJCM15556</t>
  </si>
  <si>
    <t>UTSJCM15557</t>
  </si>
  <si>
    <t>UTSJCM15559</t>
  </si>
  <si>
    <t>UTSJCM15560</t>
  </si>
  <si>
    <t>UTSJCM15562</t>
  </si>
  <si>
    <t>UTSJCM15563</t>
  </si>
  <si>
    <t>UTSJCM15565</t>
  </si>
  <si>
    <t>UTSJCM15566</t>
  </si>
  <si>
    <t>UTSJCM15538</t>
  </si>
  <si>
    <t>UTSJCM15546</t>
  </si>
  <si>
    <t>UTSJCM15549</t>
  </si>
  <si>
    <t>UTSJCM15552</t>
  </si>
  <si>
    <t>UTSJCM15555</t>
  </si>
  <si>
    <t>UTSJCM15558</t>
  </si>
  <si>
    <t>UTSJCM15561</t>
  </si>
  <si>
    <t>UTSJCM15541</t>
  </si>
  <si>
    <t>UTSJCM15544</t>
  </si>
  <si>
    <t>UTSJCM15547</t>
  </si>
  <si>
    <t>UTSJCM15550</t>
  </si>
  <si>
    <t>UTSJCM15553</t>
  </si>
  <si>
    <t>UTSJCM15564</t>
  </si>
  <si>
    <t>UTSJCM15567</t>
  </si>
  <si>
    <t>UTSJCM15606</t>
  </si>
  <si>
    <t>UTSJCM15924</t>
  </si>
  <si>
    <t>UTSJCM15604</t>
  </si>
  <si>
    <t>UTSJCM15602</t>
  </si>
  <si>
    <t>UTSJCM15475</t>
  </si>
  <si>
    <t>UTSJCM17338</t>
  </si>
  <si>
    <t>UTSJCM17341</t>
  </si>
  <si>
    <t>UTSJCM17344</t>
  </si>
  <si>
    <t>UTSJCM17347</t>
  </si>
  <si>
    <t>UTSJCM17350</t>
  </si>
  <si>
    <t>UTSJCM17358</t>
  </si>
  <si>
    <t>UTSJCM17361</t>
  </si>
  <si>
    <t>UTSJCM17364</t>
  </si>
  <si>
    <t>UTSJCM17335</t>
  </si>
  <si>
    <t>UTSJCM17337</t>
  </si>
  <si>
    <t>UTSJCM17340</t>
  </si>
  <si>
    <t>UTSJCM17343</t>
  </si>
  <si>
    <t>UTSJCM17346</t>
  </si>
  <si>
    <t>UTSJCM17348</t>
  </si>
  <si>
    <t>UTSJCM17349</t>
  </si>
  <si>
    <t>UTSJCM17351</t>
  </si>
  <si>
    <t>UTSJCM17352</t>
  </si>
  <si>
    <t>UTSJCM17354</t>
  </si>
  <si>
    <t>UTSJCM17355</t>
  </si>
  <si>
    <t>UTSJCM17357</t>
  </si>
  <si>
    <t>UTSJCM17360</t>
  </si>
  <si>
    <t>UTSJCM17363</t>
  </si>
  <si>
    <t>UTSJCM17336</t>
  </si>
  <si>
    <t>UTSJCM17339</t>
  </si>
  <si>
    <t>UTSJCM17342</t>
  </si>
  <si>
    <t>UTSJCM17345</t>
  </si>
  <si>
    <t>UTSJCM17353</t>
  </si>
  <si>
    <t>UTSJCM17356</t>
  </si>
  <si>
    <t>UTSJCM17359</t>
  </si>
  <si>
    <t>UTSJCM17362</t>
  </si>
  <si>
    <t>UTSJCM15600</t>
  </si>
  <si>
    <t>UTSJCM15595</t>
  </si>
  <si>
    <t>UTSJCM15601</t>
  </si>
  <si>
    <t>UTSJCM15922</t>
  </si>
  <si>
    <t>UTSJCM15925</t>
  </si>
  <si>
    <t>UTSJCM15605</t>
  </si>
  <si>
    <t>UTSJCM15569</t>
  </si>
  <si>
    <t>UTSJCM15572</t>
  </si>
  <si>
    <t>UTSJCM15575</t>
  </si>
  <si>
    <t>UTSJCM15598</t>
  </si>
  <si>
    <t>UTSJCM15581</t>
  </si>
  <si>
    <t>UTSJCM15589</t>
  </si>
  <si>
    <t>UTSJCM15592</t>
  </si>
  <si>
    <t>UTSJCM15568</t>
  </si>
  <si>
    <t>UTSJCM15571</t>
  </si>
  <si>
    <t>UTSJCM15574</t>
  </si>
  <si>
    <t>UTSJCM15577</t>
  </si>
  <si>
    <t>UTSJCM15579</t>
  </si>
  <si>
    <t>UTSJCM15580</t>
  </si>
  <si>
    <t>UTSJCM15582</t>
  </si>
  <si>
    <t>UTSJCM15583</t>
  </si>
  <si>
    <t>UTSJCM15585</t>
  </si>
  <si>
    <t>UTSJCM15586</t>
  </si>
  <si>
    <t>UTSJCM15588</t>
  </si>
  <si>
    <t>UTSJCM15591</t>
  </si>
  <si>
    <t>UTSJCM15594</t>
  </si>
  <si>
    <t>UTSJCM15597</t>
  </si>
  <si>
    <t>UTSJCM15599</t>
  </si>
  <si>
    <t>UTSJCM15570</t>
  </si>
  <si>
    <t>UTSJCM15573</t>
  </si>
  <si>
    <t>UTSJCM15576</t>
  </si>
  <si>
    <t>UTSJCM15584</t>
  </si>
  <si>
    <t>UTSJCM15587</t>
  </si>
  <si>
    <t>UTSJCM15590</t>
  </si>
  <si>
    <t>UTSJCM15593</t>
  </si>
  <si>
    <t>UTSJCM15596</t>
  </si>
  <si>
    <t>UTSJIMA15974</t>
  </si>
  <si>
    <t>UTSJCM15923</t>
  </si>
  <si>
    <t>UTSJCM15508</t>
  </si>
  <si>
    <t>UTSJCM15511</t>
  </si>
  <si>
    <t>UTSJCM15514</t>
  </si>
  <si>
    <t>UTSJCM15516</t>
  </si>
  <si>
    <t>UTSJCM15517</t>
  </si>
  <si>
    <t>UTSJCM15519</t>
  </si>
  <si>
    <t>UTSJCM15520</t>
  </si>
  <si>
    <t>UTSJCM15522</t>
  </si>
  <si>
    <t>UTSJCM15523</t>
  </si>
  <si>
    <t>UTSJCM15525</t>
  </si>
  <si>
    <t>UTSJCM15528</t>
  </si>
  <si>
    <t>UTSJCM15531</t>
  </si>
  <si>
    <t>UTSJCM15534</t>
  </si>
  <si>
    <t>UTSJCM15536</t>
  </si>
  <si>
    <t>UTSJCM15537</t>
  </si>
  <si>
    <t>UTSJCM15506</t>
  </si>
  <si>
    <t>UTSJCM15509</t>
  </si>
  <si>
    <t>UTSJCM15512</t>
  </si>
  <si>
    <t>UTSJCM15515</t>
  </si>
  <si>
    <t>UTSJCM15518</t>
  </si>
  <si>
    <t>UTSJCM15526</t>
  </si>
  <si>
    <t>UTSJCM15529</t>
  </si>
  <si>
    <t>UTSJCM15532</t>
  </si>
  <si>
    <t>UTSJCM15535</t>
  </si>
  <si>
    <t>UTSJCM15507</t>
  </si>
  <si>
    <t>UTSJCM15510</t>
  </si>
  <si>
    <t>UTSJCM15513</t>
  </si>
  <si>
    <t>UTSJCM15521</t>
  </si>
  <si>
    <t>UTSJCM15524</t>
  </si>
  <si>
    <t>UTSJCM15527</t>
  </si>
  <si>
    <t>UTSJCM15530</t>
  </si>
  <si>
    <t>UTSJCM15533</t>
  </si>
  <si>
    <t>UTSJCM15603</t>
  </si>
  <si>
    <t>UTSJCM17553</t>
  </si>
  <si>
    <t>UTSJCM15313</t>
  </si>
  <si>
    <t>COMPUTADORA DE ESCRITORIO  DELL PRECISIÓN</t>
  </si>
  <si>
    <t>UTSJCM15314</t>
  </si>
  <si>
    <t>UTSJCM15316</t>
  </si>
  <si>
    <t>UTSJCM15319</t>
  </si>
  <si>
    <t>UTSJCM15322</t>
  </si>
  <si>
    <t>UTSJCM15325</t>
  </si>
  <si>
    <t>UTSJCM15328</t>
  </si>
  <si>
    <t>UTSJCM15330</t>
  </si>
  <si>
    <t>UTSJCM15331</t>
  </si>
  <si>
    <t>UTSJCM15333</t>
  </si>
  <si>
    <t>UTSJCM15334</t>
  </si>
  <si>
    <t>UTSJCM15336</t>
  </si>
  <si>
    <t>UTSJCM15337</t>
  </si>
  <si>
    <t>UTSJCM15339</t>
  </si>
  <si>
    <t>UTSJCM15317</t>
  </si>
  <si>
    <t>UTSJCM15320</t>
  </si>
  <si>
    <t>UTSJCM15323</t>
  </si>
  <si>
    <t>UTSJCM15326</t>
  </si>
  <si>
    <t>UTSJCM15329</t>
  </si>
  <si>
    <t>UTSJCM15332</t>
  </si>
  <si>
    <t>UTSJCM15340</t>
  </si>
  <si>
    <t>UTSJCM15315</t>
  </si>
  <si>
    <t>UTSJCM15318</t>
  </si>
  <si>
    <t>UTSJCM15324</t>
  </si>
  <si>
    <t>UTSJCM15327</t>
  </si>
  <si>
    <t>UTSJCM15335</t>
  </si>
  <si>
    <t>UTSJCM15338</t>
  </si>
  <si>
    <t>UTSJCM15341</t>
  </si>
  <si>
    <t>UTSJCM15321</t>
  </si>
  <si>
    <t>UTSJCM15312</t>
  </si>
  <si>
    <t>COMPUTADORA DE ESCRITORIO DELL PRECISIÓN</t>
  </si>
  <si>
    <t>UTSJCM14330</t>
  </si>
  <si>
    <t>COMPUTADORA DE ESCRITORIO HP AIO PAVILION TODO EN UNO DE 20</t>
  </si>
  <si>
    <t>UTSJCM14398</t>
  </si>
  <si>
    <t>COMPUTADORA DE ESCRITORIO HP DESKTOP PAVILION 500-012LA</t>
  </si>
  <si>
    <t>UTSJCM14400</t>
  </si>
  <si>
    <t>UTSJCM14412</t>
  </si>
  <si>
    <t>UTSJCM14414</t>
  </si>
  <si>
    <t>UTSJCM14418</t>
  </si>
  <si>
    <t>UTSJCM14420</t>
  </si>
  <si>
    <t>UTSJCM14406</t>
  </si>
  <si>
    <t>UTSJCM14426</t>
  </si>
  <si>
    <t>UTSJCM14432</t>
  </si>
  <si>
    <t>UTSJCM14434</t>
  </si>
  <si>
    <t>UTSJCM14438</t>
  </si>
  <si>
    <t>UTSJCM14440</t>
  </si>
  <si>
    <t>UTSJCM14452</t>
  </si>
  <si>
    <t>UTSJCM14454</t>
  </si>
  <si>
    <t>UTSJCM14446</t>
  </si>
  <si>
    <t>UTSJCM14458</t>
  </si>
  <si>
    <t>UTSJCM14460</t>
  </si>
  <si>
    <t>UTSJCM14436</t>
  </si>
  <si>
    <t>UTSJCM14444</t>
  </si>
  <si>
    <t>UTSJCM14450</t>
  </si>
  <si>
    <t>UTSJCM14404</t>
  </si>
  <si>
    <t>UTSJCM14410</t>
  </si>
  <si>
    <t>UTSJCM14424</t>
  </si>
  <si>
    <t>UTSJCM14430</t>
  </si>
  <si>
    <t>UTSJCM14442</t>
  </si>
  <si>
    <t>UTSJCM14448</t>
  </si>
  <si>
    <t>UTSJCM14402</t>
  </si>
  <si>
    <t>UTSJCM14408</t>
  </si>
  <si>
    <t>UTSJCM14422</t>
  </si>
  <si>
    <t>UTSJCM14428</t>
  </si>
  <si>
    <t>UTSJCM14725</t>
  </si>
  <si>
    <t>UTSJCM14679</t>
  </si>
  <si>
    <t>UTSJCM14707</t>
  </si>
  <si>
    <t>UTSJCM14709</t>
  </si>
  <si>
    <t>UTSJCM14721</t>
  </si>
  <si>
    <t>UTSJCM14669</t>
  </si>
  <si>
    <t>UTSJCM14671</t>
  </si>
  <si>
    <t>UTSJCM14697</t>
  </si>
  <si>
    <t>UTSJCM14687</t>
  </si>
  <si>
    <t>UTSJCM14689</t>
  </si>
  <si>
    <t>UTSJCM14675</t>
  </si>
  <si>
    <t>UTSJCM14705</t>
  </si>
  <si>
    <t>UTSJCM14693</t>
  </si>
  <si>
    <t>UTSJCM14673</t>
  </si>
  <si>
    <t>UTSJCM14691</t>
  </si>
  <si>
    <t>UTSJCM14677</t>
  </si>
  <si>
    <t>UTSJCM14727</t>
  </si>
  <si>
    <t>UTSJCM14729</t>
  </si>
  <si>
    <t>UTSJCM14713</t>
  </si>
  <si>
    <t>UTSJCM14715</t>
  </si>
  <si>
    <t>UTSJCM14695</t>
  </si>
  <si>
    <t>UTSJCM14701</t>
  </si>
  <si>
    <t>UTSJCM14703</t>
  </si>
  <si>
    <t>UTSJCM14681</t>
  </si>
  <si>
    <t>UTSJCM14683</t>
  </si>
  <si>
    <t>UTSJCM14719</t>
  </si>
  <si>
    <t>UTSJCM14699</t>
  </si>
  <si>
    <t>UTSJCM14685</t>
  </si>
  <si>
    <t>UTSJCM14717</t>
  </si>
  <si>
    <t>UTSJCM14723</t>
  </si>
  <si>
    <t>UTSJCM14711</t>
  </si>
  <si>
    <t>UTSJCM14946</t>
  </si>
  <si>
    <t>COMPUTADORA DE ESCRITORIO IMAC DE APPLE DE 27</t>
  </si>
  <si>
    <t>UTSJCM12782</t>
  </si>
  <si>
    <t>COMPUTADORA DE ESCRITORIO MCA. DELL MOD.XPS 9100</t>
  </si>
  <si>
    <t>UTSJCM9905</t>
  </si>
  <si>
    <t>COMPUTADORA DE ESCRITORIO MCA.APPLE MOD.MAC PRO MA356LL/A</t>
  </si>
  <si>
    <t>UTSJCM9908</t>
  </si>
  <si>
    <t>UTSJCM9911</t>
  </si>
  <si>
    <t>UTSJCM9914</t>
  </si>
  <si>
    <t>UTSJCM9897</t>
  </si>
  <si>
    <t>UTSJCM9898</t>
  </si>
  <si>
    <t>UTSJCM9900</t>
  </si>
  <si>
    <t>UTSJCM9901</t>
  </si>
  <si>
    <t>UTSJCM9903</t>
  </si>
  <si>
    <t>UTSJCM9904</t>
  </si>
  <si>
    <t>UTSJCM9906</t>
  </si>
  <si>
    <t>UTSJCM9915</t>
  </si>
  <si>
    <t>UTSJCM9917</t>
  </si>
  <si>
    <t>UTSJCM9918</t>
  </si>
  <si>
    <t>UTSJCM9920</t>
  </si>
  <si>
    <t>UTSJCM9921</t>
  </si>
  <si>
    <t>UTSJCM9983</t>
  </si>
  <si>
    <t>UTSJCM9896</t>
  </si>
  <si>
    <t>UTSJCM9907</t>
  </si>
  <si>
    <t>UTSJCM9910</t>
  </si>
  <si>
    <t>UTSJCM9913</t>
  </si>
  <si>
    <t>UTSJCM9919</t>
  </si>
  <si>
    <t>UTSJCM7525</t>
  </si>
  <si>
    <t>COMPUTADORA DE ESCRITORIO MCA.HP MOD.7600</t>
  </si>
  <si>
    <t>UTSJCM0029</t>
  </si>
  <si>
    <t>COMPUTADORA DE ESCRITORIO MCA.HP MOD.DC 7600</t>
  </si>
  <si>
    <t>UTSJCM0030</t>
  </si>
  <si>
    <t>UTSJCM8852</t>
  </si>
  <si>
    <t>COMPUTADORA DE ESCRITORIO MCA.HP MOD.DC5700</t>
  </si>
  <si>
    <t>UTSJCM8871</t>
  </si>
  <si>
    <t>UTSJCM8927</t>
  </si>
  <si>
    <t>UTSJCM8928</t>
  </si>
  <si>
    <t>UTSJCM8930</t>
  </si>
  <si>
    <t>UTSJCM8931</t>
  </si>
  <si>
    <t>UTSJCM8845</t>
  </si>
  <si>
    <t>UTSJCM11380</t>
  </si>
  <si>
    <t>COMPUTADORA DE ESCRITORIO MCA.HP MOD.DC5800</t>
  </si>
  <si>
    <t>UTSJCM11381</t>
  </si>
  <si>
    <t>UTSJCM11872</t>
  </si>
  <si>
    <t>COMPUTADORA DE ESCRITORIO MCA.HP MOD.DC5800, MONITOR DE 17</t>
  </si>
  <si>
    <t>UTSJCM11871</t>
  </si>
  <si>
    <t>UTSJCM11968</t>
  </si>
  <si>
    <t>COMPUTADORA DE ESCRITORIO MCA.HP MOD.DC6000</t>
  </si>
  <si>
    <t>UTSJCM11967</t>
  </si>
  <si>
    <t>UTSJCM11965</t>
  </si>
  <si>
    <t>UTSJCM11966</t>
  </si>
  <si>
    <t>UTSJCM11964</t>
  </si>
  <si>
    <t>UTSJCM0072</t>
  </si>
  <si>
    <t>COMPUTADORA DE ESCRITORIO MCA.HP MOD.DC7600</t>
  </si>
  <si>
    <t>UTSJCM0078</t>
  </si>
  <si>
    <t>UTSJCM0053</t>
  </si>
  <si>
    <t>UTSJCM0066</t>
  </si>
  <si>
    <t>UTSJCM0046</t>
  </si>
  <si>
    <t>UTSJCM0057</t>
  </si>
  <si>
    <t>UTSJCM0098</t>
  </si>
  <si>
    <t>UTSJCM0099</t>
  </si>
  <si>
    <t>UTSJCM0056</t>
  </si>
  <si>
    <t>UTSJCM0003</t>
  </si>
  <si>
    <t>UTSJCM0002</t>
  </si>
  <si>
    <t>UTSJCM0005</t>
  </si>
  <si>
    <t>UTSJCM0075</t>
  </si>
  <si>
    <t>UTSJCM0086</t>
  </si>
  <si>
    <t>UTSJCM0074</t>
  </si>
  <si>
    <t>UTSJCM6474</t>
  </si>
  <si>
    <t>UTSJCM0050</t>
  </si>
  <si>
    <t>UTSJCM0071</t>
  </si>
  <si>
    <t>UTSJCM0054</t>
  </si>
  <si>
    <t>UTSJCM0037</t>
  </si>
  <si>
    <t>UTSJCM0084</t>
  </si>
  <si>
    <t>UTSJCM0080</t>
  </si>
  <si>
    <t>UTSJCM0060</t>
  </si>
  <si>
    <t>UTSJCM0051</t>
  </si>
  <si>
    <t>UTSJCM0024</t>
  </si>
  <si>
    <t>UTSJCM0018</t>
  </si>
  <si>
    <t>UTSJCM0012</t>
  </si>
  <si>
    <t>UTSJCM0032</t>
  </si>
  <si>
    <t>UTSJCM0026</t>
  </si>
  <si>
    <t>UTSJCM6477</t>
  </si>
  <si>
    <t>UTSJCM0025</t>
  </si>
  <si>
    <t>UTSJCM0010</t>
  </si>
  <si>
    <t>UTSJCM0069</t>
  </si>
  <si>
    <t>UTSJCM0070</t>
  </si>
  <si>
    <t>UTSJCM0055</t>
  </si>
  <si>
    <t>UTSJCM0058</t>
  </si>
  <si>
    <t>UTSJCM0061</t>
  </si>
  <si>
    <t>UTSJCM0064</t>
  </si>
  <si>
    <t>UTSJCM0095</t>
  </si>
  <si>
    <t>UTSJCM0047</t>
  </si>
  <si>
    <t>UTSJCM0065</t>
  </si>
  <si>
    <t>UTSJCM0006</t>
  </si>
  <si>
    <t>UTSJCM0081</t>
  </si>
  <si>
    <t>UTSJCM0020</t>
  </si>
  <si>
    <t>UTSJCM0007</t>
  </si>
  <si>
    <t>UTSJCM0001</t>
  </si>
  <si>
    <t>UTSJCM0043</t>
  </si>
  <si>
    <t>UTSJCM0009</t>
  </si>
  <si>
    <t>UTSJCM0062</t>
  </si>
  <si>
    <t>UTSJCM0040</t>
  </si>
  <si>
    <t>UTSJCM0085</t>
  </si>
  <si>
    <t>UTSJCM0027</t>
  </si>
  <si>
    <t>UTSJCM0017</t>
  </si>
  <si>
    <t>UTSJCM6478</t>
  </si>
  <si>
    <t>UTSJCM0004</t>
  </si>
  <si>
    <t>UTSJCM0033</t>
  </si>
  <si>
    <t>UTSJCM0044</t>
  </si>
  <si>
    <t>UTSJCM0021</t>
  </si>
  <si>
    <t>UTSJCM0048</t>
  </si>
  <si>
    <t>UTSJCM0023</t>
  </si>
  <si>
    <t>UTSJCM6479</t>
  </si>
  <si>
    <t>UTSJCM0014</t>
  </si>
  <si>
    <t>UTSJCM0015</t>
  </si>
  <si>
    <t>UTSJCM0022</t>
  </si>
  <si>
    <t>UTSJCM6473</t>
  </si>
  <si>
    <t>UTSJCM0011</t>
  </si>
  <si>
    <t>UTSJCM0016</t>
  </si>
  <si>
    <t>UTSJCM0039</t>
  </si>
  <si>
    <t>UTSJCM0073</t>
  </si>
  <si>
    <t>UTSJCM0031</t>
  </si>
  <si>
    <t>UTSJCM0036</t>
  </si>
  <si>
    <t>UTSJCM0028</t>
  </si>
  <si>
    <t>UTSJCM0083</t>
  </si>
  <si>
    <t>UTSJCM0013</t>
  </si>
  <si>
    <t>UTSJCM0008</t>
  </si>
  <si>
    <t>UTSJCM0063</t>
  </si>
  <si>
    <t>UTSJCM0034</t>
  </si>
  <si>
    <t>UTSJCM0041</t>
  </si>
  <si>
    <t>UTSJCM0077</t>
  </si>
  <si>
    <t>UTSJCM9884</t>
  </si>
  <si>
    <t>COMPUTADORA DE ESCRITORIO MCA.HP MOD.DC7800</t>
  </si>
  <si>
    <t>UTSJCM9988</t>
  </si>
  <si>
    <t>UTSJCM9991</t>
  </si>
  <si>
    <t>UTSJCM9997</t>
  </si>
  <si>
    <t>UTSJCM9990</t>
  </si>
  <si>
    <t>UTSJCM9993</t>
  </si>
  <si>
    <t>UTSJCM10277</t>
  </si>
  <si>
    <t>UTSJCM10272</t>
  </si>
  <si>
    <t>UTSJCM9883</t>
  </si>
  <si>
    <t>UTSJCM10274</t>
  </si>
  <si>
    <t>UTSJCM9888</t>
  </si>
  <si>
    <t>UTSJCM10283</t>
  </si>
  <si>
    <t>UTSJCM10273</t>
  </si>
  <si>
    <t>UTSJCM10284</t>
  </si>
  <si>
    <t>UTSJCM10286</t>
  </si>
  <si>
    <t>UTSJCM10280</t>
  </si>
  <si>
    <t>UTSJCM9994</t>
  </si>
  <si>
    <t>UTSJCM10287</t>
  </si>
  <si>
    <t>UTSJCM10292</t>
  </si>
  <si>
    <t>UTSJCM10281</t>
  </si>
  <si>
    <t>UTSJCM10278</t>
  </si>
  <si>
    <t>UTSJCM9890</t>
  </si>
  <si>
    <t>UTSJCM10288</t>
  </si>
  <si>
    <t>UTSJCM10291</t>
  </si>
  <si>
    <t>UTSJCM10282</t>
  </si>
  <si>
    <t>UTSJCM10293</t>
  </si>
  <si>
    <t>UTSJCM10285</t>
  </si>
  <si>
    <t>UTSJCM10279</t>
  </si>
  <si>
    <t>UTSJCM10289</t>
  </si>
  <si>
    <t>UTSJCM9882</t>
  </si>
  <si>
    <t>UTSJCM10271</t>
  </si>
  <si>
    <t>UTSJCM10270</t>
  </si>
  <si>
    <t>UTSJCM10290</t>
  </si>
  <si>
    <t>UTSJCM10276</t>
  </si>
  <si>
    <t>UTSJCM9992</t>
  </si>
  <si>
    <t>UTSJCM9802</t>
  </si>
  <si>
    <t>UTSJCM9998</t>
  </si>
  <si>
    <t>UTSJCM10000</t>
  </si>
  <si>
    <t>UTSJCM1001</t>
  </si>
  <si>
    <t>UTSJCM9996</t>
  </si>
  <si>
    <t>UTSJCM9999</t>
  </si>
  <si>
    <t>UTSJCM9885</t>
  </si>
  <si>
    <t>UTSJCM9989</t>
  </si>
  <si>
    <t>COMPUTADORA DE ESCRITORIO MCA.HP MOD.DC-7800</t>
  </si>
  <si>
    <t>UTSJCM13104</t>
  </si>
  <si>
    <t>COMPUTADORA DE ESCRITORIO MCA.HP MOD.OMNIPC100</t>
  </si>
  <si>
    <t>UTSJCM0082</t>
  </si>
  <si>
    <t>COMPUTADORA DE ESCRITORIO MCA.HP.MOD.DC7600</t>
  </si>
  <si>
    <t>UTSJCM14364</t>
  </si>
  <si>
    <t>COMPUTADORA DE ESCRITORIO Y MONITOR HP PRO</t>
  </si>
  <si>
    <t>UTSJCM7530</t>
  </si>
  <si>
    <t>COMPUTADORA DELL OPTIPLEX GX280</t>
  </si>
  <si>
    <t>UTSJCM12155</t>
  </si>
  <si>
    <t>COMPUTADORA HACER MARCA ACERMATE</t>
  </si>
  <si>
    <t>UTSJCM4755</t>
  </si>
  <si>
    <t>COMPUTADORA HB BRIO BA-600</t>
  </si>
  <si>
    <t>UTSJCM3453</t>
  </si>
  <si>
    <t>COMPUTADORA HP 7500</t>
  </si>
  <si>
    <t>UTSJCM1880</t>
  </si>
  <si>
    <t>COMPUTADORA HP BRIO</t>
  </si>
  <si>
    <t>UTSJCM3036</t>
  </si>
  <si>
    <t>COMPUTADORA HP BRIO BA-600</t>
  </si>
  <si>
    <t>UTSJCM7520</t>
  </si>
  <si>
    <t>UTSJCM3234</t>
  </si>
  <si>
    <t>UTSJCM3052</t>
  </si>
  <si>
    <t>UTSJCM3044</t>
  </si>
  <si>
    <t>UTSJCM7835</t>
  </si>
  <si>
    <t>UTSJCM6871</t>
  </si>
  <si>
    <t>UTSJCM7455</t>
  </si>
  <si>
    <t>UTSJCM8061</t>
  </si>
  <si>
    <t>COMPUTADORA HP COMPAQ 7500</t>
  </si>
  <si>
    <t>UTSJCM7962</t>
  </si>
  <si>
    <t>UTSJCM3434</t>
  </si>
  <si>
    <t>UTSJCM8059</t>
  </si>
  <si>
    <t>UTSJCM8222</t>
  </si>
  <si>
    <t>UTSJCM4688</t>
  </si>
  <si>
    <t>UTSJCM15235</t>
  </si>
  <si>
    <t>COMPUTADORA HP ELITE DESK 705</t>
  </si>
  <si>
    <t>UTSJCM15236</t>
  </si>
  <si>
    <t>UTSJCM15177</t>
  </si>
  <si>
    <t>COMPUTADORA HP PAVILLION 500-212LA</t>
  </si>
  <si>
    <t>UTSJCM1408</t>
  </si>
  <si>
    <t>COMPUTADORA HP VECTRA XE320</t>
  </si>
  <si>
    <t>UTSJCM13052</t>
  </si>
  <si>
    <t>COMPUTADORA IMAC MOD. MC508E/A 1311</t>
  </si>
  <si>
    <t>UTSJCM14286</t>
  </si>
  <si>
    <t>COMPUTADORA LAPTOP HP PRESARIO CQ45-803LA</t>
  </si>
  <si>
    <t>UTSJCM7677</t>
  </si>
  <si>
    <t>COMPUTADORA MAC G4 MACINTOCH</t>
  </si>
  <si>
    <t>UTSJCM14284</t>
  </si>
  <si>
    <t>COMPUTADORA MACBOOK PRO 13.3</t>
  </si>
  <si>
    <t>UTSJCM11284</t>
  </si>
  <si>
    <t>COMPUTADORA MCA. APPLE IMAC LCD DE 24</t>
  </si>
  <si>
    <t>UTSJCM11282</t>
  </si>
  <si>
    <t>UTSJCM11283</t>
  </si>
  <si>
    <t>UTSJCM12993</t>
  </si>
  <si>
    <t>COMPUTADORA MCA. HP MOD. COMPAQ 6000</t>
  </si>
  <si>
    <t>UTSJCM12996</t>
  </si>
  <si>
    <t>UTSJCM13007</t>
  </si>
  <si>
    <t>UTSJCM13010</t>
  </si>
  <si>
    <t>UTSJCM13013</t>
  </si>
  <si>
    <t>UTSJCM13016</t>
  </si>
  <si>
    <t>UTSJCM13019</t>
  </si>
  <si>
    <t>UTSJCM13003</t>
  </si>
  <si>
    <t>UTSJCM12992</t>
  </si>
  <si>
    <t>UTSJCM12995</t>
  </si>
  <si>
    <t>UTSJCM12997</t>
  </si>
  <si>
    <t>UTSJCM12998</t>
  </si>
  <si>
    <t>UTSJCM13000</t>
  </si>
  <si>
    <t>UTSJCM13006</t>
  </si>
  <si>
    <t>UTSJCM13009</t>
  </si>
  <si>
    <t>UTSJCM13012</t>
  </si>
  <si>
    <t>UTSJCM13015</t>
  </si>
  <si>
    <t>UTSJCM13018</t>
  </si>
  <si>
    <t>UTSJCM13020</t>
  </si>
  <si>
    <t>UTSJCM13021</t>
  </si>
  <si>
    <t>UTSJCM12994</t>
  </si>
  <si>
    <t>UTSJCM13002</t>
  </si>
  <si>
    <t>UTSJCM13008</t>
  </si>
  <si>
    <t>UTSJCM13011</t>
  </si>
  <si>
    <t>UTSJCM13014</t>
  </si>
  <si>
    <t>UTSJCM13017</t>
  </si>
  <si>
    <t>UTSJCM12977</t>
  </si>
  <si>
    <t>UTSJCM13031</t>
  </si>
  <si>
    <t>UTSJCM13034</t>
  </si>
  <si>
    <t>UTSJCM13037</t>
  </si>
  <si>
    <t>UTSJCM13045</t>
  </si>
  <si>
    <t>UTSJCM13048</t>
  </si>
  <si>
    <t>UTSJCM13051</t>
  </si>
  <si>
    <t>UTSJCM13023</t>
  </si>
  <si>
    <t>UTSJCM13024</t>
  </si>
  <si>
    <t>UTSJCM13026</t>
  </si>
  <si>
    <t>UTSJCM13027</t>
  </si>
  <si>
    <t>UTSJCM13029</t>
  </si>
  <si>
    <t>UTSJCM13032</t>
  </si>
  <si>
    <t>UTSJCM13035</t>
  </si>
  <si>
    <t>UTSJCM13038</t>
  </si>
  <si>
    <t>UTSJCM13040</t>
  </si>
  <si>
    <t>UTSJCM13041</t>
  </si>
  <si>
    <t>UTSJCM13043</t>
  </si>
  <si>
    <t>UTSJCM13044</t>
  </si>
  <si>
    <t>UTSJCM13046</t>
  </si>
  <si>
    <t>UTSJCM13049</t>
  </si>
  <si>
    <t>UTSJCM13030</t>
  </si>
  <si>
    <t>UTSJCM13033</t>
  </si>
  <si>
    <t>UTSJCM13036</t>
  </si>
  <si>
    <t>UTSJCM13039</t>
  </si>
  <si>
    <t>UTSJCM13042</t>
  </si>
  <si>
    <t>UTSJCM13050</t>
  </si>
  <si>
    <t>UTSJCM13025</t>
  </si>
  <si>
    <t>UTSJCM13028</t>
  </si>
  <si>
    <t>UTSJCM12991</t>
  </si>
  <si>
    <t>UTSJCM12990</t>
  </si>
  <si>
    <t>UTSJCM12989</t>
  </si>
  <si>
    <t>UTSJCM12982</t>
  </si>
  <si>
    <t>UTSJCM12955</t>
  </si>
  <si>
    <t>UTSJCM12957</t>
  </si>
  <si>
    <t>UTSJCM12958</t>
  </si>
  <si>
    <t>UTSJCM12960</t>
  </si>
  <si>
    <t>UTSJCM12961</t>
  </si>
  <si>
    <t>UTSJCM12963</t>
  </si>
  <si>
    <t>UTSJCM12964</t>
  </si>
  <si>
    <t>UTSJCM12966</t>
  </si>
  <si>
    <t>UTSJCM12969</t>
  </si>
  <si>
    <t>UTSJCM12972</t>
  </si>
  <si>
    <t>UTSJCM12975</t>
  </si>
  <si>
    <t>UTSJCM12978</t>
  </si>
  <si>
    <t>UTSJCM12980</t>
  </si>
  <si>
    <t>UTSJCM12981</t>
  </si>
  <si>
    <t>UTSJCM12983</t>
  </si>
  <si>
    <t>UTSJCM12956</t>
  </si>
  <si>
    <t>UTSJCM12959</t>
  </si>
  <si>
    <t>UTSJCM12967</t>
  </si>
  <si>
    <t>UTSJCM12970</t>
  </si>
  <si>
    <t>UTSJCM12973</t>
  </si>
  <si>
    <t>UTSJCM12976</t>
  </si>
  <si>
    <t>UTSJCM12979</t>
  </si>
  <si>
    <t>UTSJCM12954</t>
  </si>
  <si>
    <t>UTSJCM12962</t>
  </si>
  <si>
    <t>UTSJCM12965</t>
  </si>
  <si>
    <t>UTSJCM12968</t>
  </si>
  <si>
    <t>UTSJCM12971</t>
  </si>
  <si>
    <t>UTSJCM12974</t>
  </si>
  <si>
    <t>UTSJCM12999</t>
  </si>
  <si>
    <t>UTSJCM12985</t>
  </si>
  <si>
    <t>UTSJCM12926</t>
  </si>
  <si>
    <t>UTSJCM12929</t>
  </si>
  <si>
    <t>UTSJCM12932</t>
  </si>
  <si>
    <t>UTSJCM12934</t>
  </si>
  <si>
    <t>UTSJCM12935</t>
  </si>
  <si>
    <t>UTSJCM12937</t>
  </si>
  <si>
    <t>UTSJCM12938</t>
  </si>
  <si>
    <t>UTSJCM12940</t>
  </si>
  <si>
    <t>UTSJCM12941</t>
  </si>
  <si>
    <t>UTSJCM12943</t>
  </si>
  <si>
    <t>UTSJCM12944</t>
  </si>
  <si>
    <t>UTSJCM12946</t>
  </si>
  <si>
    <t>UTSJCM12924</t>
  </si>
  <si>
    <t>UTSJCM12927</t>
  </si>
  <si>
    <t>UTSJCM12930</t>
  </si>
  <si>
    <t>UTSJCM12933</t>
  </si>
  <si>
    <t>UTSJCM12936</t>
  </si>
  <si>
    <t>UTSJCM12925</t>
  </si>
  <si>
    <t>UTSJCM12928</t>
  </si>
  <si>
    <t>UTSJCM12931</t>
  </si>
  <si>
    <t>UTSJCM12939</t>
  </si>
  <si>
    <t>UTSJCM12942</t>
  </si>
  <si>
    <t>UTSJCM12945</t>
  </si>
  <si>
    <t>UTSJCM13022</t>
  </si>
  <si>
    <t>UTSJCM12987</t>
  </si>
  <si>
    <t>UTSJCM12984</t>
  </si>
  <si>
    <t>UTSJCM4308</t>
  </si>
  <si>
    <t>COMPUTADORA MCA. HP MOD. EVO</t>
  </si>
  <si>
    <t>UTSJCM15070</t>
  </si>
  <si>
    <t>COMPUTADORA MCA. HP MOD.6305</t>
  </si>
  <si>
    <t>UTSJCM15069</t>
  </si>
  <si>
    <t>UTSJCM15061</t>
  </si>
  <si>
    <t>UTSJCM15062</t>
  </si>
  <si>
    <t>UTSJCM15063</t>
  </si>
  <si>
    <t>UTSJCM15005</t>
  </si>
  <si>
    <t>UTSJCM15008</t>
  </si>
  <si>
    <t>UTSJCM15011</t>
  </si>
  <si>
    <t>UTSJCM15014</t>
  </si>
  <si>
    <t>UTSJCM15017</t>
  </si>
  <si>
    <t>UTSJCM15020</t>
  </si>
  <si>
    <t>UTSJCM15057</t>
  </si>
  <si>
    <t>UTSJCM15059</t>
  </si>
  <si>
    <t>UTSJCM15056</t>
  </si>
  <si>
    <t>UTSJCM15073</t>
  </si>
  <si>
    <t>UTSJCM14998</t>
  </si>
  <si>
    <t>UTSJCM14999</t>
  </si>
  <si>
    <t>UTSJCM15001</t>
  </si>
  <si>
    <t>UTSJCM15002</t>
  </si>
  <si>
    <t>UTSJCM15004</t>
  </si>
  <si>
    <t>UTSJCM15007</t>
  </si>
  <si>
    <t>UTSJCM15010</t>
  </si>
  <si>
    <t>UTSJCM15013</t>
  </si>
  <si>
    <t>UTSJCM15015</t>
  </si>
  <si>
    <t>UTSJCM15016</t>
  </si>
  <si>
    <t>UTSJCM15018</t>
  </si>
  <si>
    <t>UTSJCM15019</t>
  </si>
  <si>
    <t>UTSJCM15021</t>
  </si>
  <si>
    <t>UTSJCM15022</t>
  </si>
  <si>
    <t>UTSJCM15000</t>
  </si>
  <si>
    <t>UTSJCM15003</t>
  </si>
  <si>
    <t>UTSJCM15006</t>
  </si>
  <si>
    <t>UTSJCM15009</t>
  </si>
  <si>
    <t>UTSJCM15012</t>
  </si>
  <si>
    <t>UTSJCM15023</t>
  </si>
  <si>
    <t>UTSJCM15053</t>
  </si>
  <si>
    <t>UTSJCM14975</t>
  </si>
  <si>
    <t>UTSJCM14976</t>
  </si>
  <si>
    <t>UTSJCM14978</t>
  </si>
  <si>
    <t>UTSJCM14979</t>
  </si>
  <si>
    <t>UTSJCM14981</t>
  </si>
  <si>
    <t>UTSJCM14982</t>
  </si>
  <si>
    <t>UTSJCM14984</t>
  </si>
  <si>
    <t>UTSJCM14987</t>
  </si>
  <si>
    <t>UTSJCM14990</t>
  </si>
  <si>
    <t>UTSJCM14993</t>
  </si>
  <si>
    <t>UTSJCM14995</t>
  </si>
  <si>
    <t>UTSJCM14996</t>
  </si>
  <si>
    <t>UTSJCM15054</t>
  </si>
  <si>
    <t>UTSJCM14974</t>
  </si>
  <si>
    <t>UTSJCM14977</t>
  </si>
  <si>
    <t>UTSJCM14985</t>
  </si>
  <si>
    <t>UTSJCM14988</t>
  </si>
  <si>
    <t>UTSJCM14991</t>
  </si>
  <si>
    <t>UTSJCM14994</t>
  </si>
  <si>
    <t>UTSJCM14997</t>
  </si>
  <si>
    <t>UTSJCM15071</t>
  </si>
  <si>
    <t>UTSJCM14980</t>
  </si>
  <si>
    <t>UTSJCM14983</t>
  </si>
  <si>
    <t>UTSJCM14986</t>
  </si>
  <si>
    <t>UTSJCM14989</t>
  </si>
  <si>
    <t>UTSJCM14992</t>
  </si>
  <si>
    <t>UTSJCM15072</t>
  </si>
  <si>
    <t>UTSJCM15052</t>
  </si>
  <si>
    <t>UTSJCM15055</t>
  </si>
  <si>
    <t>UTSJCM15068</t>
  </si>
  <si>
    <t>UTSJCM15065</t>
  </si>
  <si>
    <t>UTSJCM15058</t>
  </si>
  <si>
    <t>UTSJCM15024</t>
  </si>
  <si>
    <t>UTSJCM15025</t>
  </si>
  <si>
    <t>UTSJCM15027</t>
  </si>
  <si>
    <t>UTSJCM15030</t>
  </si>
  <si>
    <t>UTSJCM15033</t>
  </si>
  <si>
    <t>UTSJCM15036</t>
  </si>
  <si>
    <t>UTSJCM15038</t>
  </si>
  <si>
    <t>UTSJCM15039</t>
  </si>
  <si>
    <t>UTSJCM15041</t>
  </si>
  <si>
    <t>UTSJCM15042</t>
  </si>
  <si>
    <t>UTSJCM15044</t>
  </si>
  <si>
    <t>UTSJCM15045</t>
  </si>
  <si>
    <t>UTSJCM15047</t>
  </si>
  <si>
    <t>UTSJCM15050</t>
  </si>
  <si>
    <t>UTSJCM15060</t>
  </si>
  <si>
    <t>UTSJCM15028</t>
  </si>
  <si>
    <t>UTSJCM15031</t>
  </si>
  <si>
    <t>UTSJCM15034</t>
  </si>
  <si>
    <t>UTSJCM15037</t>
  </si>
  <si>
    <t>UTSJCM15040</t>
  </si>
  <si>
    <t>UTSJCM15048</t>
  </si>
  <si>
    <t>UTSJCM15051</t>
  </si>
  <si>
    <t>UTSJCM15026</t>
  </si>
  <si>
    <t>UTSJCM15029</t>
  </si>
  <si>
    <t>UTSJCM15032</t>
  </si>
  <si>
    <t>UTSJCM15035</t>
  </si>
  <si>
    <t>UTSJCM15043</t>
  </si>
  <si>
    <t>UTSJCM15046</t>
  </si>
  <si>
    <t>UTSJCM15049</t>
  </si>
  <si>
    <t>UTSJCM15064</t>
  </si>
  <si>
    <t>UTSJCM15067</t>
  </si>
  <si>
    <t>UTSJCM15066</t>
  </si>
  <si>
    <t>UTSJCM11911</t>
  </si>
  <si>
    <t>COMPUTADORA MCA.APPLE MOD.MAC PRO</t>
  </si>
  <si>
    <t>UTSJCM11312</t>
  </si>
  <si>
    <t>COMPUTADORA MCA.HP BRIO BA-600</t>
  </si>
  <si>
    <t>UTSJCM11313</t>
  </si>
  <si>
    <t>UTSJCM12835</t>
  </si>
  <si>
    <t>COMPUTADORA MCA.HP MOD.COMPAQ 6000</t>
  </si>
  <si>
    <t>UTSJCM12837</t>
  </si>
  <si>
    <t>UTSJCM12947</t>
  </si>
  <si>
    <t>UTSJCM12950</t>
  </si>
  <si>
    <t>UTSJCM12953</t>
  </si>
  <si>
    <t>UTSJCM12949</t>
  </si>
  <si>
    <t>UTSJCM12952</t>
  </si>
  <si>
    <t>UTSJCM12948</t>
  </si>
  <si>
    <t>UTSJCM12951</t>
  </si>
  <si>
    <t>UTSJCM12834</t>
  </si>
  <si>
    <t>UTSJCM12836</t>
  </si>
  <si>
    <t>UTSJCM10450</t>
  </si>
  <si>
    <t>COMPUTADORA MCA.HP MOD.DC5800</t>
  </si>
  <si>
    <t>UTSJCM11383</t>
  </si>
  <si>
    <t>UTSJCM11386</t>
  </si>
  <si>
    <t>UTSJCM11389</t>
  </si>
  <si>
    <t>UTSJCM11392</t>
  </si>
  <si>
    <t>UTSJCM11394</t>
  </si>
  <si>
    <t>UTSJCM11395</t>
  </si>
  <si>
    <t>UTSJCM11397</t>
  </si>
  <si>
    <t>UTSJCM11398</t>
  </si>
  <si>
    <t>UTSJCM11400</t>
  </si>
  <si>
    <t>UTSJCM11401</t>
  </si>
  <si>
    <t>UTSJCM11403</t>
  </si>
  <si>
    <t>UTSJCM11404</t>
  </si>
  <si>
    <t>UTSJCM11384</t>
  </si>
  <si>
    <t>UTSJCM11387</t>
  </si>
  <si>
    <t>UTSJCM11390</t>
  </si>
  <si>
    <t>UTSJCM11393</t>
  </si>
  <si>
    <t>UTSJCM11396</t>
  </si>
  <si>
    <t>UTSJCM11399</t>
  </si>
  <si>
    <t>UTSJCM11382</t>
  </si>
  <si>
    <t>UTSJCM11385</t>
  </si>
  <si>
    <t>UTSJCM11391</t>
  </si>
  <si>
    <t>UTSJCM11402</t>
  </si>
  <si>
    <t>UTSJCM11405</t>
  </si>
  <si>
    <t>UTSJCM11914</t>
  </si>
  <si>
    <t>COMPUTADORA MCA.HP MOD.DC7900 DESKTOP</t>
  </si>
  <si>
    <t>UTSJCM12894</t>
  </si>
  <si>
    <t>COMPUTADORA MCA.HP WORKSTATION Z400 C/MONITOR LCD</t>
  </si>
  <si>
    <t>UTSJCM12895</t>
  </si>
  <si>
    <t>UTSJCM12897</t>
  </si>
  <si>
    <t>UTSJCM12898</t>
  </si>
  <si>
    <t>UTSJCM12900</t>
  </si>
  <si>
    <t>UTSJCM12901</t>
  </si>
  <si>
    <t>UTSJCM12903</t>
  </si>
  <si>
    <t>UTSJCM12906</t>
  </si>
  <si>
    <t>UTSJCM12909</t>
  </si>
  <si>
    <t>UTSJCM12912</t>
  </si>
  <si>
    <t>UTSJCM12914</t>
  </si>
  <si>
    <t>UTSJCM12915</t>
  </si>
  <si>
    <t>UTSJCM12917</t>
  </si>
  <si>
    <t>UTSJCM12918</t>
  </si>
  <si>
    <t>UTSJCM12920</t>
  </si>
  <si>
    <t>UTSJCM12921</t>
  </si>
  <si>
    <t>UTSJCM12923</t>
  </si>
  <si>
    <t>UTSJCM12896</t>
  </si>
  <si>
    <t>UTSJCM12904</t>
  </si>
  <si>
    <t>UTSJCM12907</t>
  </si>
  <si>
    <t>UTSJCM12910</t>
  </si>
  <si>
    <t>UTSJCM12913</t>
  </si>
  <si>
    <t>UTSJCM12916</t>
  </si>
  <si>
    <t>UTSJCM12899</t>
  </si>
  <si>
    <t>UTSJCM12902</t>
  </si>
  <si>
    <t>UTSJCM12905</t>
  </si>
  <si>
    <t>UTSJCM12908</t>
  </si>
  <si>
    <t>UTSJCM12911</t>
  </si>
  <si>
    <t>UTSJCM12919</t>
  </si>
  <si>
    <t>UTSJCM12922</t>
  </si>
  <si>
    <t>UTSJCM6610</t>
  </si>
  <si>
    <t>COMPUTADORA MCA.IBM MOD.NETVISTA</t>
  </si>
  <si>
    <t>UTSJCM5221</t>
  </si>
  <si>
    <t>UTSJCM3953</t>
  </si>
  <si>
    <t>UTSJCM3955</t>
  </si>
  <si>
    <t>UTSJCM3948</t>
  </si>
  <si>
    <t>UTSJCM3957</t>
  </si>
  <si>
    <t>UTSJCM6900</t>
  </si>
  <si>
    <t>UTSJCM1812</t>
  </si>
  <si>
    <t>UTSJCM3950</t>
  </si>
  <si>
    <t>UTSJCM6624</t>
  </si>
  <si>
    <t>UTSJCM6621</t>
  </si>
  <si>
    <t>UTSJCM3970</t>
  </si>
  <si>
    <t>UTSJCM3969</t>
  </si>
  <si>
    <t>UTSJCM0277</t>
  </si>
  <si>
    <t>COMPUTADORA MCA.LANIX MOD.BRAIN 3090</t>
  </si>
  <si>
    <t>UTSJCM0272</t>
  </si>
  <si>
    <t>UTSJCM0274</t>
  </si>
  <si>
    <t>UTSJCM0275</t>
  </si>
  <si>
    <t>UTSJCM0273</t>
  </si>
  <si>
    <t>UTSJCM0276</t>
  </si>
  <si>
    <t>UTSJCM3549</t>
  </si>
  <si>
    <t>COMPUTADORA MCA.LANIX MOD.GENESIS 2700</t>
  </si>
  <si>
    <t>UTSJCM4694</t>
  </si>
  <si>
    <t>UTSJCM3553</t>
  </si>
  <si>
    <t>UTSJCM3555</t>
  </si>
  <si>
    <t>UTSJCM3558</t>
  </si>
  <si>
    <t>UTSJCM3559</t>
  </si>
  <si>
    <t>UTSJCM3567</t>
  </si>
  <si>
    <t>UTSJCM3572</t>
  </si>
  <si>
    <t>UTSJCM4831</t>
  </si>
  <si>
    <t>UTSJCM3562</t>
  </si>
  <si>
    <t>UTSJCM3554</t>
  </si>
  <si>
    <t>UTSJCM3557</t>
  </si>
  <si>
    <t>UTSJCM0739</t>
  </si>
  <si>
    <t>COMPUTADORA MCA.LANIX MOD.TITAN 2700</t>
  </si>
  <si>
    <t>UTSJCM7684</t>
  </si>
  <si>
    <t>UTSJCM4559</t>
  </si>
  <si>
    <t>UTSJCM4561</t>
  </si>
  <si>
    <t>UTSJCM4570</t>
  </si>
  <si>
    <t>UTSJCM4573</t>
  </si>
  <si>
    <t>UTSJCM4579</t>
  </si>
  <si>
    <t>UTSJCM4582</t>
  </si>
  <si>
    <t>UTSJCM7685</t>
  </si>
  <si>
    <t>UTSJCM2702</t>
  </si>
  <si>
    <t>UTSJCM2714</t>
  </si>
  <si>
    <t>UTSJCM2717</t>
  </si>
  <si>
    <t>UTSJCM2720</t>
  </si>
  <si>
    <t>UTSJCM0781</t>
  </si>
  <si>
    <t>UTSJCM4571</t>
  </si>
  <si>
    <t>UTSJCM4577</t>
  </si>
  <si>
    <t>UTSJCM2712</t>
  </si>
  <si>
    <t>UTSJCM2715</t>
  </si>
  <si>
    <t>UTSJCM2706</t>
  </si>
  <si>
    <t>UTSJCM2704</t>
  </si>
  <si>
    <t>UTSJCM2707</t>
  </si>
  <si>
    <t>UTSJCM2718</t>
  </si>
  <si>
    <t>UTSJCM4563</t>
  </si>
  <si>
    <t>UTSJCM2705</t>
  </si>
  <si>
    <t>UTSJCM2709</t>
  </si>
  <si>
    <t>UTSJCM5179</t>
  </si>
  <si>
    <t>UTSJCM4569</t>
  </si>
  <si>
    <t>UTSJCM4564</t>
  </si>
  <si>
    <t>UTSJCM7883</t>
  </si>
  <si>
    <t>COMPUTADORA MCA.LANIX MOD.TITAN 3070(CNC)</t>
  </si>
  <si>
    <t>UTSJCM7885</t>
  </si>
  <si>
    <t>UTSJCM7886</t>
  </si>
  <si>
    <t>UTSJCM7869</t>
  </si>
  <si>
    <t>UTSJCM7870</t>
  </si>
  <si>
    <t>UTSJCM0811</t>
  </si>
  <si>
    <t>COMPUTADORA MCALANIX MOD.GENESIS 2700</t>
  </si>
  <si>
    <t>UTSJCM4103</t>
  </si>
  <si>
    <t>COMPUTADORA MCALANIX MOD.TITAN 3070</t>
  </si>
  <si>
    <t>UTSJCM7408</t>
  </si>
  <si>
    <t>UTSJCP3193</t>
  </si>
  <si>
    <t>COMPUTADORA PORTATIL ACER TRAVELMATE 254ELC</t>
  </si>
  <si>
    <t>UTSJCP4674</t>
  </si>
  <si>
    <t>COMPUTADORA PORTATIL HP COMPAQ NX6120</t>
  </si>
  <si>
    <t>UTSJCP1926</t>
  </si>
  <si>
    <t>COMPUTADORA PORTATIL HP PAVILION DV1000</t>
  </si>
  <si>
    <t>UTSJCP0122</t>
  </si>
  <si>
    <t>COMPUTADORA PORTATIL MCA. HP MOD. NX6120</t>
  </si>
  <si>
    <t>UTSJCP0113</t>
  </si>
  <si>
    <t>UTSJCP0130</t>
  </si>
  <si>
    <t>UTSJCP0129</t>
  </si>
  <si>
    <t>UTSJCP0119</t>
  </si>
  <si>
    <t>UTSJCP0121</t>
  </si>
  <si>
    <t>UTSJCP0120</t>
  </si>
  <si>
    <t>UTSJCP0132</t>
  </si>
  <si>
    <t>UTSJCP0125</t>
  </si>
  <si>
    <t>UTSJCP0131</t>
  </si>
  <si>
    <t>UTSJCP0124</t>
  </si>
  <si>
    <t>UTSJCP11790</t>
  </si>
  <si>
    <t>COMPUTADORA PORTATIL MCA.DELL MOD.VOSTRO 1720</t>
  </si>
  <si>
    <t>UTSJCP9824</t>
  </si>
  <si>
    <t>COMPUTADORA PORTATIL MCA.HP MOD.6515B</t>
  </si>
  <si>
    <t>UTSJCP9827</t>
  </si>
  <si>
    <t>UTSJCP9831</t>
  </si>
  <si>
    <t>UTSJCP9826</t>
  </si>
  <si>
    <t>UTSJCP9823</t>
  </si>
  <si>
    <t>UTSJCP9818</t>
  </si>
  <si>
    <t>UTSJCP9886</t>
  </si>
  <si>
    <t>COMPUTADORA PORTATIL MCA.HP MOD.6910P</t>
  </si>
  <si>
    <t>UTSJCP9893</t>
  </si>
  <si>
    <t>UTSJCP9894</t>
  </si>
  <si>
    <t>UTSJCP6356</t>
  </si>
  <si>
    <t>COMPUTADORA PORTATIL MCA.HP MOD.NX6320</t>
  </si>
  <si>
    <t>UTSJCP6336</t>
  </si>
  <si>
    <t>UTSJCP6355</t>
  </si>
  <si>
    <t>UTSJCP6347</t>
  </si>
  <si>
    <t>UTSJCP10462</t>
  </si>
  <si>
    <t>COMPUTADORA PORTATIL MCA.HP MOD.PAVILION DV5</t>
  </si>
  <si>
    <t>UTSJCP8955</t>
  </si>
  <si>
    <t>COMPUTADORA PORTATIL MCA.HP MOD.T5500</t>
  </si>
  <si>
    <t>UTSJCP14195</t>
  </si>
  <si>
    <t>COMPUTADORA PORTATIL MCA.LENOVO MOD.Y480</t>
  </si>
  <si>
    <t>UTSJCP13102</t>
  </si>
  <si>
    <t>COMPUTADORA PORTATIL MCA.TOSHIBA MOD.A665S</t>
  </si>
  <si>
    <t>UTSJCP14942</t>
  </si>
  <si>
    <t>COMPUTADORA PORTATIL PAVILION 14</t>
  </si>
  <si>
    <t>UTSJCP3231</t>
  </si>
  <si>
    <t>COMPUTADORA PORTATIL TOSHIBA SATELITE</t>
  </si>
  <si>
    <t>UTSJCP4667</t>
  </si>
  <si>
    <t>UTSJCP1360</t>
  </si>
  <si>
    <t>COMPUTADORA PORTATIL TRAVEL MATE ACER MOD.4150</t>
  </si>
  <si>
    <t>UTSJCM15166</t>
  </si>
  <si>
    <t>COMPUTADORA TOUCH HP PAVILLION 21-H005</t>
  </si>
  <si>
    <t>UTSJCM16142</t>
  </si>
  <si>
    <t>COMPUTADORA WORKSTATION MARCA HP.</t>
  </si>
  <si>
    <t>UTSJCM16150</t>
  </si>
  <si>
    <t>UTSJCM16153</t>
  </si>
  <si>
    <t>UTSJCM16156</t>
  </si>
  <si>
    <t>UTSJCM16159</t>
  </si>
  <si>
    <t>UTSJCM16170</t>
  </si>
  <si>
    <t>UTSJCM16140</t>
  </si>
  <si>
    <t>UTSJCM16141</t>
  </si>
  <si>
    <t>UTSJCM16143</t>
  </si>
  <si>
    <t>UTSJCM16144</t>
  </si>
  <si>
    <t>UTSJCM16146</t>
  </si>
  <si>
    <t>UTSJCM16147</t>
  </si>
  <si>
    <t>UTSJCM16149</t>
  </si>
  <si>
    <t>UTSJCM16152</t>
  </si>
  <si>
    <t>UTSJCM16155</t>
  </si>
  <si>
    <t>UTSJCM16158</t>
  </si>
  <si>
    <t>UTSJCM16160</t>
  </si>
  <si>
    <t>UTSJCM16161</t>
  </si>
  <si>
    <t>UTSJCM16163</t>
  </si>
  <si>
    <t>UTSJCM16164</t>
  </si>
  <si>
    <t>UTSJCM16166</t>
  </si>
  <si>
    <t>UTSJCM16167</t>
  </si>
  <si>
    <t>UTSJCM16169</t>
  </si>
  <si>
    <t>UTSJCM16145</t>
  </si>
  <si>
    <t>UTSJCM16148</t>
  </si>
  <si>
    <t>UTSJCM16151</t>
  </si>
  <si>
    <t>UTSJCM16154</t>
  </si>
  <si>
    <t>UTSJCM16157</t>
  </si>
  <si>
    <t>UTSJCM16165</t>
  </si>
  <si>
    <t>UTSJCM16168</t>
  </si>
  <si>
    <t>UTSJCM16162</t>
  </si>
  <si>
    <t>UTSJCM13001</t>
  </si>
  <si>
    <t>COMUTADORA MCA.HP MOD. COMPAQ 6000</t>
  </si>
  <si>
    <t>UTSJCM13004</t>
  </si>
  <si>
    <t>UTSJCM13005</t>
  </si>
  <si>
    <t>UTSJCN3533</t>
  </si>
  <si>
    <t>CONCENTRADOR DE 12 PTOS. 3COM SUPER STRACK</t>
  </si>
  <si>
    <t>UTSJCN7515</t>
  </si>
  <si>
    <t>CONCENTRADOR DE 16 PTOS.CNET</t>
  </si>
  <si>
    <t>UTSJDC6182</t>
  </si>
  <si>
    <t>CONDENSADOR DE LA LINEA DE TRANSMISION</t>
  </si>
  <si>
    <t>UTSJDC6181</t>
  </si>
  <si>
    <t>UTSJDC6300</t>
  </si>
  <si>
    <t>CONDENSADOR DL2627 MCA.DE LORENZO</t>
  </si>
  <si>
    <t>UTSJOT1590</t>
  </si>
  <si>
    <t>CONECTOR 1/4 P/ENSAM. DE MESA DE JUNTAS</t>
  </si>
  <si>
    <t>UTSJOT1592</t>
  </si>
  <si>
    <t>UTSJOT1591</t>
  </si>
  <si>
    <t>UTSJOT1593</t>
  </si>
  <si>
    <t>CONECTOR 1/4 P/ENSAM.DE MESA DE JUNTAS</t>
  </si>
  <si>
    <t>UTSJMF2904</t>
  </si>
  <si>
    <t>CONECTOR DE FIBRA SX TRANSCEIVER GLC-SX-MM</t>
  </si>
  <si>
    <t>UTSJRD13425</t>
  </si>
  <si>
    <t>CONGELADOR VERTICAL 2 PTAS.MCA.TORREY MOD.CV-32</t>
  </si>
  <si>
    <t>UTSJCE4107</t>
  </si>
  <si>
    <t>CONJUNTO EJECUTIVO CUBIERTA PENINSULA</t>
  </si>
  <si>
    <t>UTSJCE4128</t>
  </si>
  <si>
    <t>UTSJCE4759</t>
  </si>
  <si>
    <t>UTSJCE4096</t>
  </si>
  <si>
    <t>UTSJCE4114</t>
  </si>
  <si>
    <t>UTSJCE4740</t>
  </si>
  <si>
    <t>UTSJCE4822</t>
  </si>
  <si>
    <t>UTSJCE4349</t>
  </si>
  <si>
    <t>UTSJCE4690</t>
  </si>
  <si>
    <t>UTSJCE4731</t>
  </si>
  <si>
    <t>UTSJCE4310</t>
  </si>
  <si>
    <t>UTSJCE4138</t>
  </si>
  <si>
    <t>UTSJCE4158</t>
  </si>
  <si>
    <t>UTSJCE4832</t>
  </si>
  <si>
    <t>UTSJCE4147</t>
  </si>
  <si>
    <t>UTSJCE4722</t>
  </si>
  <si>
    <t>UTSJCE4698</t>
  </si>
  <si>
    <t>UTSJCE4682</t>
  </si>
  <si>
    <t>UTSJCE4809</t>
  </si>
  <si>
    <t>CONJUNTO EJECUTIVO HAKEN C/LIBRERO HORIZONTAL</t>
  </si>
  <si>
    <t>UTSJCE9016</t>
  </si>
  <si>
    <t>CONJUNTO EJECUTIVO,CUBIERTA GOTA</t>
  </si>
  <si>
    <t>UTSJLL6692</t>
  </si>
  <si>
    <t>CONMUTADOR ESTRELLA TRIANGULO</t>
  </si>
  <si>
    <t>UTSJPU6303</t>
  </si>
  <si>
    <t>CONMUTADOR P/DISPARO DE PULSOS DL2631</t>
  </si>
  <si>
    <t>UTSJSJ17481</t>
  </si>
  <si>
    <t>CONO HOLDER</t>
  </si>
  <si>
    <t>UTSJFE6108</t>
  </si>
  <si>
    <t>CONTADOR DE COLONIAS ELECTRONICO CONTEO</t>
  </si>
  <si>
    <t>UTSJCJ3630</t>
  </si>
  <si>
    <t>CONTRABAJO CON ESTUCHE Y FUNDA</t>
  </si>
  <si>
    <t>UTSJCAB14358</t>
  </si>
  <si>
    <t>CONTROL DE ASISTENCIA BIOMETRICO</t>
  </si>
  <si>
    <t>UTSJCAB14360</t>
  </si>
  <si>
    <t>UTSJCAB14363</t>
  </si>
  <si>
    <t>UTSJCAB14361</t>
  </si>
  <si>
    <t>UTSJCAB14359</t>
  </si>
  <si>
    <t>UTSJCAB14362</t>
  </si>
  <si>
    <t>UTSJCACI15383</t>
  </si>
  <si>
    <t>CONTROL DE ASISTENCIA CON IMPRESORA</t>
  </si>
  <si>
    <t>UTSJCACI15384</t>
  </si>
  <si>
    <t>UTSJUP7585</t>
  </si>
  <si>
    <t>CONTROL DE FOCO VARIZOOM VZ-PRO-L</t>
  </si>
  <si>
    <t>UTSJUP7584</t>
  </si>
  <si>
    <t>UTSJFC6244</t>
  </si>
  <si>
    <t>CONTROL DE VELOCIDAD CA FRECUENCIA VARIABLE</t>
  </si>
  <si>
    <t>UTSJFC6245</t>
  </si>
  <si>
    <t>CONTROL DE VELOCIDAD DE LOS MOTORES CC</t>
  </si>
  <si>
    <t>UTSJOG6510</t>
  </si>
  <si>
    <t>CONTROL Y REGULADOR DE CAUDAL FESTO</t>
  </si>
  <si>
    <t>UTSJOG6511</t>
  </si>
  <si>
    <t>CONTROL Y REGULADOR DE NIVEL FESTO</t>
  </si>
  <si>
    <t>UTSJOG6512</t>
  </si>
  <si>
    <t>CONTROL Y REGULADOR DE PRESION FESTO</t>
  </si>
  <si>
    <t>UTSJOG6513</t>
  </si>
  <si>
    <t>CONTROL Y REGULADOR DE TEMP. FESTO</t>
  </si>
  <si>
    <t>UTSJCFH14731</t>
  </si>
  <si>
    <t>CONTROLADOR DE FLUJO MASICO PARA HIDROGENO C/ CABLE PARA CONECTAR</t>
  </si>
  <si>
    <t>UTSJCFM14668</t>
  </si>
  <si>
    <t>CONTROLADOR DE FLUJO MASICO PARA OXIGENO</t>
  </si>
  <si>
    <t>UTSJPX10486</t>
  </si>
  <si>
    <t>CONTROLADOR LOG.PROG.PLC MCA.ALLEN BRANLEY</t>
  </si>
  <si>
    <t>UTSJPX10489</t>
  </si>
  <si>
    <t>UTSJPX10492</t>
  </si>
  <si>
    <t>UTSJPX10484</t>
  </si>
  <si>
    <t>UTSJPX10485</t>
  </si>
  <si>
    <t>UTSJPX10487</t>
  </si>
  <si>
    <t>UTSJPX10488</t>
  </si>
  <si>
    <t>UTSJPX10490</t>
  </si>
  <si>
    <t>UTSJPX10483</t>
  </si>
  <si>
    <t>UTSJPX10491</t>
  </si>
  <si>
    <t>UTSJPX6506</t>
  </si>
  <si>
    <t>CONTROLADOR LOGICO PROGR.C/PROCESADOR</t>
  </si>
  <si>
    <t>UTSJDP6296</t>
  </si>
  <si>
    <t>CONTROLADOR PID DL2622 MCA.DE LORENZO</t>
  </si>
  <si>
    <t>UTSJPX6503</t>
  </si>
  <si>
    <t>CONTROLADOR PROG.MICROLOGIX 1000</t>
  </si>
  <si>
    <t>UTSJPX6501</t>
  </si>
  <si>
    <t>CONTROLADOR PROGR.MICROLOGIX 1000</t>
  </si>
  <si>
    <t>UTSJPX6504</t>
  </si>
  <si>
    <t>UTSJPX6505</t>
  </si>
  <si>
    <t>UTSJPX6502</t>
  </si>
  <si>
    <t>UTSJCTRA15410</t>
  </si>
  <si>
    <t>CONTROLADORA</t>
  </si>
  <si>
    <t>UTSJFV6381</t>
  </si>
  <si>
    <t>CONVERTIDOR DE FRECUENCIA DL2646</t>
  </si>
  <si>
    <t>UTSJSCH12140</t>
  </si>
  <si>
    <t>CONVERTIDOR TFC-1000MSC 550M 850MM</t>
  </si>
  <si>
    <t>UTSJSCH12139</t>
  </si>
  <si>
    <t>UTSJUP7697</t>
  </si>
  <si>
    <t>CORDON DE PARCHEO MCA. CANARE</t>
  </si>
  <si>
    <t>UTSJUP7695</t>
  </si>
  <si>
    <t>UTSJUP7696</t>
  </si>
  <si>
    <t>UTSJUP7700</t>
  </si>
  <si>
    <t>CORDON DE PARCHEO MCA.CANARE</t>
  </si>
  <si>
    <t>UTSJUP7698</t>
  </si>
  <si>
    <t>UTSJUP7699</t>
  </si>
  <si>
    <t>UTSJUP7701</t>
  </si>
  <si>
    <t>UTSJUP7694</t>
  </si>
  <si>
    <t>UTSJHT7151</t>
  </si>
  <si>
    <t>CORTADOR DE AZULEJO TRUPER 15-3/4</t>
  </si>
  <si>
    <t>UTSJCOR17522</t>
  </si>
  <si>
    <t>CORTADOR DE DISCO</t>
  </si>
  <si>
    <t>UTSJCOR17505</t>
  </si>
  <si>
    <t>CORTADORA DE DISCO</t>
  </si>
  <si>
    <t>UTSJLP8182</t>
  </si>
  <si>
    <t>UTSJHT13951</t>
  </si>
  <si>
    <t>CORTADORA DE METAL GCO 2000</t>
  </si>
  <si>
    <t>UTSJHT14236</t>
  </si>
  <si>
    <t>CORTADORA DE PLASMA MCA.CUT60 MOD.EW60974-1</t>
  </si>
  <si>
    <t>UTSJCGL14251</t>
  </si>
  <si>
    <t>CORTADORA, GRABADORA LASER DE 540W</t>
  </si>
  <si>
    <t>UTSJXS7843</t>
  </si>
  <si>
    <t>CPU DELL POWERREDGE 700(SERVIDOR)</t>
  </si>
  <si>
    <t>UTSJXS7842</t>
  </si>
  <si>
    <t>CPU HP SERVER TC2120(SERVIDOR)</t>
  </si>
  <si>
    <t>UTSJCM11993</t>
  </si>
  <si>
    <t>CPU MCA. HP MOD.DX2400</t>
  </si>
  <si>
    <t>UTSJCM11992</t>
  </si>
  <si>
    <t>UTSJCM12533</t>
  </si>
  <si>
    <t>CPU MCA.DESKTOP MOD. 6005 PRO</t>
  </si>
  <si>
    <t>UTSJCM10439</t>
  </si>
  <si>
    <t>CPU MCA.HP MOD.DC5800</t>
  </si>
  <si>
    <t>UTSJCM10438</t>
  </si>
  <si>
    <t>UTSJCM11674</t>
  </si>
  <si>
    <t>CPU MCA.HP MOD.DC5800 MINITORRE</t>
  </si>
  <si>
    <t>UTSJCM11676</t>
  </si>
  <si>
    <t>UTSJCM11692</t>
  </si>
  <si>
    <t>UTSJCM11684</t>
  </si>
  <si>
    <t>UTSJCM11695</t>
  </si>
  <si>
    <t>UTSJCM11686</t>
  </si>
  <si>
    <t>UTSJCM11687</t>
  </si>
  <si>
    <t>UTSJCM11689</t>
  </si>
  <si>
    <t>UTSJCM11690</t>
  </si>
  <si>
    <t>UTSJCM11675</t>
  </si>
  <si>
    <t>UTSJCM11693</t>
  </si>
  <si>
    <t>UTSJCM11679</t>
  </si>
  <si>
    <t>UTSJCM11682</t>
  </si>
  <si>
    <t>UTSJCM11688</t>
  </si>
  <si>
    <t>UTSJCM11696</t>
  </si>
  <si>
    <t>UTSJCM11680</t>
  </si>
  <si>
    <t>UTSJCM11694</t>
  </si>
  <si>
    <t>UTSJCM11697</t>
  </si>
  <si>
    <t>UTSJCM11685</t>
  </si>
  <si>
    <t>UTSJCM11678</t>
  </si>
  <si>
    <t>UTSJCM11681</t>
  </si>
  <si>
    <t>UTSJCM11677</t>
  </si>
  <si>
    <t>UTSJCM11691</t>
  </si>
  <si>
    <t>UTSJCM11988</t>
  </si>
  <si>
    <t>CPU MCA.HP MOD.DX2400</t>
  </si>
  <si>
    <t>UTSJCM10336</t>
  </si>
  <si>
    <t>CPU MCA.MITAC MOD.C-MITACPRO-11350</t>
  </si>
  <si>
    <t>UTSJXS4347</t>
  </si>
  <si>
    <t>CPU PARA SERVIDOR HP WORKSTATION XW 4200</t>
  </si>
  <si>
    <t>UTSJCR11855</t>
  </si>
  <si>
    <t>CREDENZA DE 1.40X0.40X0.75 COLOR HAYA</t>
  </si>
  <si>
    <t>UTSJCR11854</t>
  </si>
  <si>
    <t>UTSJCR7334</t>
  </si>
  <si>
    <t>CREDENZA DE 1.40X0.52 MCA.GEBESA</t>
  </si>
  <si>
    <t>UTSJCR7333</t>
  </si>
  <si>
    <t>UTSJCR7335</t>
  </si>
  <si>
    <t>UTSJCR7336</t>
  </si>
  <si>
    <t>UTSJCR11174</t>
  </si>
  <si>
    <t>CREDENZA DE 1.4X0.52X82.5</t>
  </si>
  <si>
    <t>UTSJCR11176</t>
  </si>
  <si>
    <t>UTSJCR11177</t>
  </si>
  <si>
    <t>UTSJCR11175</t>
  </si>
  <si>
    <t>UTSJCR1850</t>
  </si>
  <si>
    <t>CREDENZA DE MADERA</t>
  </si>
  <si>
    <t>UTSJCR4658</t>
  </si>
  <si>
    <t>UTSJCR10556</t>
  </si>
  <si>
    <t>CREDENZA DE MADERA DE 1.40X0.50X0.75 MTS.</t>
  </si>
  <si>
    <t>UTSJCR10557</t>
  </si>
  <si>
    <t>UTSJCR10552</t>
  </si>
  <si>
    <t>UTSJCR10554</t>
  </si>
  <si>
    <t>UTSJCR10559</t>
  </si>
  <si>
    <t>UTSJCR10558</t>
  </si>
  <si>
    <t>UTSJCR10553</t>
  </si>
  <si>
    <t>UTSJCR10555</t>
  </si>
  <si>
    <t>UTSJCR14320</t>
  </si>
  <si>
    <t>CREDENZA EJECUTIVA FABRICADA EN MELANINA DE 28 Y 16MM DE 1.40X52X82. COLOR ARCE CON GRIS</t>
  </si>
  <si>
    <t>UTSJCR11898</t>
  </si>
  <si>
    <t>CREDENZA EJECUTIVOA DE 1.40X0.50X0.75 COLOR ARCE</t>
  </si>
  <si>
    <t>UTSJCR14218</t>
  </si>
  <si>
    <t>CREDENZA EMPOTRADA DOS PUERTAS</t>
  </si>
  <si>
    <t>UTSJCR3266</t>
  </si>
  <si>
    <t>CREDENZA METALICA</t>
  </si>
  <si>
    <t>UTSJCR5593</t>
  </si>
  <si>
    <t>UTSJCR4857</t>
  </si>
  <si>
    <t>UTSJCR5514</t>
  </si>
  <si>
    <t>UTSJCR7415</t>
  </si>
  <si>
    <t>UTSJCR0804</t>
  </si>
  <si>
    <t>UTSJCR7363</t>
  </si>
  <si>
    <t>UTSJCR1421</t>
  </si>
  <si>
    <t>UTSJCR1860</t>
  </si>
  <si>
    <t>UTSJCR7371</t>
  </si>
  <si>
    <t>UTSJCR5105</t>
  </si>
  <si>
    <t>UTSJCR5106</t>
  </si>
  <si>
    <t>UTSJCR7964</t>
  </si>
  <si>
    <t>UTSJCR3322</t>
  </si>
  <si>
    <t>UTSJCR3296</t>
  </si>
  <si>
    <t>UTSJCR3155</t>
  </si>
  <si>
    <t>UTSJCR3350</t>
  </si>
  <si>
    <t>UTSJCR8113</t>
  </si>
  <si>
    <t>UTSJCR8157</t>
  </si>
  <si>
    <t>UTSJCR5170</t>
  </si>
  <si>
    <t>UTSJCR0776</t>
  </si>
  <si>
    <t>UTSJCR8003</t>
  </si>
  <si>
    <t>UTSJCR0773</t>
  </si>
  <si>
    <t>UTSJCR8208</t>
  </si>
  <si>
    <t>UTSJCR4029</t>
  </si>
  <si>
    <t>UTSJCR4939</t>
  </si>
  <si>
    <t>UTSJCR4940</t>
  </si>
  <si>
    <t>UTSJCR5220</t>
  </si>
  <si>
    <t>UTSJCR8411</t>
  </si>
  <si>
    <t>UTSJCR0327</t>
  </si>
  <si>
    <t>UTSJCR0794</t>
  </si>
  <si>
    <t>UTSJCR0764</t>
  </si>
  <si>
    <t>UTSJCR0752</t>
  </si>
  <si>
    <t>UTSJCR4750</t>
  </si>
  <si>
    <t>UTSJCR3321</t>
  </si>
  <si>
    <t>UTSJCR0864</t>
  </si>
  <si>
    <t>UTSJCR4717</t>
  </si>
  <si>
    <t>UTSJCR4716</t>
  </si>
  <si>
    <t>UTSJCR0791</t>
  </si>
  <si>
    <t>UTSJCR5543</t>
  </si>
  <si>
    <t>UTSJCR7447</t>
  </si>
  <si>
    <t>UTSJCR3129</t>
  </si>
  <si>
    <t>UTSJCT5190</t>
  </si>
  <si>
    <t>CROMATOGRAFO DE GASES PERKIN ELMER</t>
  </si>
  <si>
    <t>UTSJSCL17482</t>
  </si>
  <si>
    <t>CROMATOGRAFO DE LIQUIDOS</t>
  </si>
  <si>
    <t>UTSJNC6164</t>
  </si>
  <si>
    <t>CRONOMETRO DLCRON DL DLCRON</t>
  </si>
  <si>
    <t>UTSJNC6691</t>
  </si>
  <si>
    <t>UTSJOT15134</t>
  </si>
  <si>
    <t>CRUCETA PARA CUATRO USUARIOS</t>
  </si>
  <si>
    <t>UTSJOT8989</t>
  </si>
  <si>
    <t>CUBETA DE PATADA DE ACERO INOX.12 L.</t>
  </si>
  <si>
    <t>UTSJOT8990</t>
  </si>
  <si>
    <t>CUBETA DE PATADA DE ACERO INOX.12 LTS.</t>
  </si>
  <si>
    <t>UTSJCU5994</t>
  </si>
  <si>
    <t>CUBIERTA AUXILIAR IZQ. DE 90X60</t>
  </si>
  <si>
    <t>UTSJXA8959</t>
  </si>
  <si>
    <t>CUBIERTA DE ACERO INOX.T-304 CAL.18</t>
  </si>
  <si>
    <t>UTSJLP8181</t>
  </si>
  <si>
    <t>DEBASTADORA DE BANDA C/GAB.</t>
  </si>
  <si>
    <t>UTSJUP7594</t>
  </si>
  <si>
    <t>DECK MARANTZ DE DOBLE CASSETTE</t>
  </si>
  <si>
    <t>UTSJSER15299</t>
  </si>
  <si>
    <t>DELL POWER EDGE R720</t>
  </si>
  <si>
    <t>UTSJDN5349</t>
  </si>
  <si>
    <t>DEMINERALIZADOR DE AGUA MCA.BAMSTEAD MOD.D8961</t>
  </si>
  <si>
    <t>UTSJHT13341</t>
  </si>
  <si>
    <t>DESBRAZADORA MCA.STHL MOD.FS55</t>
  </si>
  <si>
    <t>UTSJDBZ17547</t>
  </si>
  <si>
    <t>DESBROZADORA</t>
  </si>
  <si>
    <t>UTSJDES16126</t>
  </si>
  <si>
    <t>DESMALEZADORA</t>
  </si>
  <si>
    <t>UTSJDES16127</t>
  </si>
  <si>
    <t>UTSJDEA17407</t>
  </si>
  <si>
    <t>DESPACHADADOR DE AGUA</t>
  </si>
  <si>
    <t>UTSJDEA17529</t>
  </si>
  <si>
    <t>DESPACHADOR DE AGUA</t>
  </si>
  <si>
    <t>UTSJNF4028</t>
  </si>
  <si>
    <t>DESPACHADOR DE AGUA MCA. PURESA</t>
  </si>
  <si>
    <t>UTSJFUD14970</t>
  </si>
  <si>
    <t>DETERMINADOR DEL PUNTO DE FUSIÓN</t>
  </si>
  <si>
    <t>UTSJHT8469</t>
  </si>
  <si>
    <t>DIABLITO P/CARGA(INFORMATICA)</t>
  </si>
  <si>
    <t>UTSJDM0134</t>
  </si>
  <si>
    <t>DIADEMA LOGITECH INTERNET CHAT HEADSET</t>
  </si>
  <si>
    <t>UTSJDM0135</t>
  </si>
  <si>
    <t>UTSJUP7602</t>
  </si>
  <si>
    <t>DIADEMA P/RADIOCOMUNICACION</t>
  </si>
  <si>
    <t>UTSJUP7600</t>
  </si>
  <si>
    <t>UTSJUP7601</t>
  </si>
  <si>
    <t>UTSJDI6279</t>
  </si>
  <si>
    <t>DIODO DE SILICIO DL2602 MCA.DE LORENCO</t>
  </si>
  <si>
    <t>UTSJPN13178</t>
  </si>
  <si>
    <t>DIRECTORIO C/MARCO DE 1</t>
  </si>
  <si>
    <t>UTSJOD15972</t>
  </si>
  <si>
    <t>DISCO DURO</t>
  </si>
  <si>
    <t>UTSJOD15957</t>
  </si>
  <si>
    <t>UTSJXS15909</t>
  </si>
  <si>
    <t>UTSJXS15911</t>
  </si>
  <si>
    <t>UTSJXS15912</t>
  </si>
  <si>
    <t>UTSJXS15910</t>
  </si>
  <si>
    <t>UTSJXS15913</t>
  </si>
  <si>
    <t>UTSJOD15956</t>
  </si>
  <si>
    <t>UTSJOD16108</t>
  </si>
  <si>
    <t>UTSJDIS15387</t>
  </si>
  <si>
    <t>UTSJOD15973</t>
  </si>
  <si>
    <t>UTSJOD16099</t>
  </si>
  <si>
    <t>UTSJOD16100</t>
  </si>
  <si>
    <t>UTSJOD15628</t>
  </si>
  <si>
    <t>UTSJOD15627</t>
  </si>
  <si>
    <t>UTSJOD14212</t>
  </si>
  <si>
    <t>DISCO DURO 2TB 3.5 MCA.VERBATIM</t>
  </si>
  <si>
    <t>UTSJOD13991</t>
  </si>
  <si>
    <t>DISCO DURO 500GB MCA.SEAGATE</t>
  </si>
  <si>
    <t>UTSJOD13992</t>
  </si>
  <si>
    <t>UTSJOD13995</t>
  </si>
  <si>
    <t>UTSJOD13994</t>
  </si>
  <si>
    <t>UTSJOD13437</t>
  </si>
  <si>
    <t>DISCO DURO DE 1 TB MCA. ADATA</t>
  </si>
  <si>
    <t>UTSJOD15081</t>
  </si>
  <si>
    <t>DISCO DURO DE 1TB MCA.PASSPORT</t>
  </si>
  <si>
    <t>UTSJOD12214</t>
  </si>
  <si>
    <t>DISCO DURO DE 1TB MCA.SAMSUNG MOD.STORY STATION</t>
  </si>
  <si>
    <t>UTSJOD12213</t>
  </si>
  <si>
    <t>UTSJOD15226</t>
  </si>
  <si>
    <t>DISCO DURO DE 2 TB PORTATIL</t>
  </si>
  <si>
    <t>UTSJOD15217</t>
  </si>
  <si>
    <t>DISCO DURO DE 4TB MCA.SEAGATE</t>
  </si>
  <si>
    <t>UTSJOD14835</t>
  </si>
  <si>
    <t>DISCO DURO DE 500 GB SEAGATE</t>
  </si>
  <si>
    <t>UTSJDIS14373</t>
  </si>
  <si>
    <t>DISCO DURO ESTRERNO ADATA DE 1TB</t>
  </si>
  <si>
    <t>UTSJOD12216</t>
  </si>
  <si>
    <t>DISCO DURO EXT. DE 1TB MCA.VERBATIM</t>
  </si>
  <si>
    <t>UTSJOD11908</t>
  </si>
  <si>
    <t>DISCO DURO EXTERMO HITACHI</t>
  </si>
  <si>
    <t>UTSJOD15920</t>
  </si>
  <si>
    <t>DISCO DURO EXTERNO</t>
  </si>
  <si>
    <t>UTSJDDHDD16214</t>
  </si>
  <si>
    <t>UTSJOD13091</t>
  </si>
  <si>
    <t>DISCO DURO EXTERNO 1TB MCA. SAMSUNG MOD.DU010EB/G6</t>
  </si>
  <si>
    <t>UTSJOD11285</t>
  </si>
  <si>
    <t>DISCO DURO EXTERNO 1TB SEAGATE 3.5</t>
  </si>
  <si>
    <t>UTSJOD14194</t>
  </si>
  <si>
    <t>DISCO DURO EXTERNO 500GB 2.5 SEAGATE</t>
  </si>
  <si>
    <t>UTSJOD14193</t>
  </si>
  <si>
    <t>UTSJDIS14329</t>
  </si>
  <si>
    <t>DISCO DURO EXTERNO ADATASH142.5 USB 3.0/2.0 CONTRA GOLPES, AGUA. NEGRO/ROJO</t>
  </si>
  <si>
    <t>UTSJOD14220</t>
  </si>
  <si>
    <t>DISCO DURO EXTERNO DE 1 TB</t>
  </si>
  <si>
    <t>UTSJOD13999</t>
  </si>
  <si>
    <t>UTSJOD13998</t>
  </si>
  <si>
    <t>UTSJOD14000</t>
  </si>
  <si>
    <t>UTSJDIS14747</t>
  </si>
  <si>
    <t>DISCO DURO EXTERNO DE 1TB ADATA</t>
  </si>
  <si>
    <t>UTSJOD13119</t>
  </si>
  <si>
    <t>DISCO DURO EXTERNO DE 1TB MCA. IOMEGA PRESTIGE</t>
  </si>
  <si>
    <t>UTSJDIS14748</t>
  </si>
  <si>
    <t>DISCO DURO EXTERNO DE 2TB VERBATIM</t>
  </si>
  <si>
    <t>UTSJOD14355</t>
  </si>
  <si>
    <t>UTSJOD11944</t>
  </si>
  <si>
    <t>DISCO DURO EXTERNO IOMEGA DE 1TB</t>
  </si>
  <si>
    <t>UTSJOD11906</t>
  </si>
  <si>
    <t>DISCO DURO EXTERNO IOMEGA PRESTIGE</t>
  </si>
  <si>
    <t>UTSJOD11308</t>
  </si>
  <si>
    <t>DISCO DURO EXTERNO MCA.IOMEGA EGO</t>
  </si>
  <si>
    <t>UTSJOD11856</t>
  </si>
  <si>
    <t>DISCO DURO EXTERNO MCA.WESTERN NGO.</t>
  </si>
  <si>
    <t>UTSJOD11907</t>
  </si>
  <si>
    <t>DISCO DURO EXTERNO SEAGATE FREE AGENT</t>
  </si>
  <si>
    <t>UTSJOD11868</t>
  </si>
  <si>
    <t>DISCO DURO MCA. IOMEGA EGO</t>
  </si>
  <si>
    <t>UTSJOD15169</t>
  </si>
  <si>
    <t>DISCO DURO MCA.ADATA 500 GB</t>
  </si>
  <si>
    <t>UTSJOD10395</t>
  </si>
  <si>
    <t>DISCO DURO MCA.SIMPLETECH MOD.PININFARINA</t>
  </si>
  <si>
    <t>UTSJOD10394</t>
  </si>
  <si>
    <t>UTSJOD14234</t>
  </si>
  <si>
    <t>DISCO DURO MINISTATION 500GB</t>
  </si>
  <si>
    <t>UTSJOT9877</t>
  </si>
  <si>
    <t>DISCO DURO PORTATIL EXTERNO DE 2.5</t>
  </si>
  <si>
    <t>UTSJOD13986</t>
  </si>
  <si>
    <t>DISCO DURO WD 2.5</t>
  </si>
  <si>
    <t>UTSJDEA17533</t>
  </si>
  <si>
    <t>DISPENSADOR DE AGUA</t>
  </si>
  <si>
    <t>UTSJDEA17534</t>
  </si>
  <si>
    <t>UTSJEN14246</t>
  </si>
  <si>
    <t>DISPENSADOR ELECTRICO PARA AGUA, TEMPERATURA CALIENTE Y FRIA</t>
  </si>
  <si>
    <t>UTSJDK14283</t>
  </si>
  <si>
    <t>DISPLAY PORTATIL DEMO CON COPETE Y MALETIN DE VIAJE</t>
  </si>
  <si>
    <t>UTSJFV10475</t>
  </si>
  <si>
    <t>DISPLAY VISUALIZADOR INTERFACE HUMANA</t>
  </si>
  <si>
    <t>UTSJFV10473</t>
  </si>
  <si>
    <t>UTSJFV10476</t>
  </si>
  <si>
    <t>UTSJFV10474</t>
  </si>
  <si>
    <t>UTSJFV10477</t>
  </si>
  <si>
    <t>UTSJDISTA15966</t>
  </si>
  <si>
    <t>DISTANCIOMETRO LASER</t>
  </si>
  <si>
    <t>UTSJUP7586</t>
  </si>
  <si>
    <t>DISTRIB.DE AUDIO Y VIDEO PANASONIC</t>
  </si>
  <si>
    <t>UTSJUP7832</t>
  </si>
  <si>
    <t>DISTRIBUIDOR AMPLIFICADOR DE AUDIO</t>
  </si>
  <si>
    <t>UTSJDO6305</t>
  </si>
  <si>
    <t>DIVISOR DE VOLTAJE 20:1 DL2634 MCA.DE LORENZO</t>
  </si>
  <si>
    <t>UTSJHT15124</t>
  </si>
  <si>
    <t>DOBLADORA P/TUBO HIDRAULICA</t>
  </si>
  <si>
    <t>UTSJDB6180</t>
  </si>
  <si>
    <t>DOBLE BARRA C/CUATRO SECCIONADORES</t>
  </si>
  <si>
    <t>UTSJDB6179</t>
  </si>
  <si>
    <t>DOBLE BARRA C/DOS SECCIONADORES</t>
  </si>
  <si>
    <t>UTSJDF6194</t>
  </si>
  <si>
    <t>DOBLE FRECUENCIMETRO DL2109T16/2</t>
  </si>
  <si>
    <t>UTSJDV6195</t>
  </si>
  <si>
    <t>DOBLE VOLTIMETRO DL2109T17/2</t>
  </si>
  <si>
    <t>UTSJDR12028</t>
  </si>
  <si>
    <t>DUROMETRO ASKER EX-C</t>
  </si>
  <si>
    <t>UTSJDR12029</t>
  </si>
  <si>
    <t>UTSJDR12030</t>
  </si>
  <si>
    <t>DUROMETRO ASKER EX-D</t>
  </si>
  <si>
    <t>UTSJDR12031</t>
  </si>
  <si>
    <t>UTSJDR8834</t>
  </si>
  <si>
    <t>DUROMETRO DUREZAS ANALOGO SHORE</t>
  </si>
  <si>
    <t>UTSJDR5294</t>
  </si>
  <si>
    <t>UTSJDR12027</t>
  </si>
  <si>
    <t>DUROMETRO IM-EXA</t>
  </si>
  <si>
    <t>UTSJLP8075</t>
  </si>
  <si>
    <t>DUROMETRO ROCKWELL MOD.ATK-600</t>
  </si>
  <si>
    <t>UTSJRP15931</t>
  </si>
  <si>
    <t>DVD</t>
  </si>
  <si>
    <t>UTSJDD5910</t>
  </si>
  <si>
    <t>DVD HOME THEATER MCA. LG MOD.LG-S587M</t>
  </si>
  <si>
    <t>UTSJDD2880</t>
  </si>
  <si>
    <t>DVD MCA. COLUMBIA MOD. C2010</t>
  </si>
  <si>
    <t>UTSJDD7812</t>
  </si>
  <si>
    <t>DVD SONY MOD.RDR-VX500</t>
  </si>
  <si>
    <t>UTSJEL5295</t>
  </si>
  <si>
    <t>ELECTRODO COMBINADO PARA PH 8102-BN</t>
  </si>
  <si>
    <t>UTSJDTA14387</t>
  </si>
  <si>
    <t>EM DOBLADORA DE TUBO, ANGULO, PERFIL,TS AL CANTO Y PTR</t>
  </si>
  <si>
    <t>UTSJAC17530</t>
  </si>
  <si>
    <t>ENFRIADOR</t>
  </si>
  <si>
    <t>UTSJNF1920</t>
  </si>
  <si>
    <t>ENFRIADOR DE AGUA MCA. PURESA</t>
  </si>
  <si>
    <t>UTSJNF1883</t>
  </si>
  <si>
    <t>UTSJNF4319</t>
  </si>
  <si>
    <t>UTSJNF5988</t>
  </si>
  <si>
    <t>ENFRIADOR GENERAL ELECTRIC</t>
  </si>
  <si>
    <t>UTSJNF6574</t>
  </si>
  <si>
    <t>ENFRIADOR MCA. PURESA</t>
  </si>
  <si>
    <t>UTSJNF4091</t>
  </si>
  <si>
    <t>UTSJNF4757</t>
  </si>
  <si>
    <t>UTSJEN13226</t>
  </si>
  <si>
    <t>UTSJNF4786</t>
  </si>
  <si>
    <t>UTSJNF3233</t>
  </si>
  <si>
    <t>UTSJEN11954</t>
  </si>
  <si>
    <t>ENFRIADOR MCA.CONFORT ROYAL MOD.RA-1300</t>
  </si>
  <si>
    <t>UTSJEN10763</t>
  </si>
  <si>
    <t>ENFRIADOR MCA.GE MOD.GXCF05D2</t>
  </si>
  <si>
    <t>UTSJEN10759</t>
  </si>
  <si>
    <t>UTSJEN10762</t>
  </si>
  <si>
    <t>UTSJEN10761</t>
  </si>
  <si>
    <t>UTSJEN11953</t>
  </si>
  <si>
    <t>ENFRIADOR MCA.GENERAL ELECTRIC MOD.GXCF05D3</t>
  </si>
  <si>
    <t>UTSJNF10249</t>
  </si>
  <si>
    <t>ENFRIADOR MCA.PURESA MOD.PH-500</t>
  </si>
  <si>
    <t>UTSJNF10248</t>
  </si>
  <si>
    <t>UTSJEN13187</t>
  </si>
  <si>
    <t>ENFRIADOR MOD.HC-500 MCA.PURESA</t>
  </si>
  <si>
    <t>UTSJNF7837</t>
  </si>
  <si>
    <t>ENFRIADOR PURESA</t>
  </si>
  <si>
    <t>UTSJOT10436</t>
  </si>
  <si>
    <t>ENGARGOLADORA DE ARILLO METÁLICO HD-32 ZEBRA</t>
  </si>
  <si>
    <t>UTSJGG1921</t>
  </si>
  <si>
    <t>ENGARGOLADORA MCA. KOMBO GBC</t>
  </si>
  <si>
    <t>UTSJOT8471</t>
  </si>
  <si>
    <t>ENMICADORA GBC HEATSEAL MOD.95</t>
  </si>
  <si>
    <t>UTSJOT14973</t>
  </si>
  <si>
    <t>ENMICADORA MCA. GBC USO RUDO</t>
  </si>
  <si>
    <t>UTSJENB15224</t>
  </si>
  <si>
    <t>ENTRENADOR DE BIOCOMBUSTIBLE</t>
  </si>
  <si>
    <t>UTSJEES15159</t>
  </si>
  <si>
    <t>ENTRENADOR DE ENERGÍA SOLAR FOTOVOLTAICA</t>
  </si>
  <si>
    <t>UTSJEC5232</t>
  </si>
  <si>
    <t>ENTRENADOR DE MICROCONTROLADOR MOD.PIC2000 DT8</t>
  </si>
  <si>
    <t>UTSJEC5233</t>
  </si>
  <si>
    <t>UTSJFOR17295</t>
  </si>
  <si>
    <t>ENTRENADOR DE RED FORFINET</t>
  </si>
  <si>
    <t>UTSJFOR17296</t>
  </si>
  <si>
    <t>UTSJIR6420</t>
  </si>
  <si>
    <t>ENTRENADOR DE TRANSDUCTORES E INSTRUMENTACION</t>
  </si>
  <si>
    <t>UTSJEME15174</t>
  </si>
  <si>
    <t>ENTRENADOR MODULAR DE ENERGÍA SOLAR</t>
  </si>
  <si>
    <t>UTSJEME15161</t>
  </si>
  <si>
    <t>ENTRENADOR MODULAR EN ENERGÍA SOLAR</t>
  </si>
  <si>
    <t>UTSJEC5094</t>
  </si>
  <si>
    <t>ENTRENADORES DE MICROCONTROLADOR MOD.PIC2000 DT8</t>
  </si>
  <si>
    <t>UTSJEC5231</t>
  </si>
  <si>
    <t>UTSJEC5230</t>
  </si>
  <si>
    <t>ENTRENADORES DE MICROCONTROLADOR MOD.PIC2000DT8</t>
  </si>
  <si>
    <t>UTSJOT10409</t>
  </si>
  <si>
    <t>EQUIPO COMPLETO DE LAB.DE QUIMICA</t>
  </si>
  <si>
    <t>UTSJAC13455</t>
  </si>
  <si>
    <t>EQUIPO DE AIRE ACONDICIONADO MCA.CARRIER MOD.53RSC243C</t>
  </si>
  <si>
    <t>UTSJAC13456</t>
  </si>
  <si>
    <t>UTSJAC16121</t>
  </si>
  <si>
    <t>EQUIPO DE AIRE ACONDICIONADO MINISPLIT DE 2 TONELADAS</t>
  </si>
  <si>
    <t>UTSJAC16122</t>
  </si>
  <si>
    <t>UTSJEIF17548</t>
  </si>
  <si>
    <t>EQUIPO DE INDICE DE FLUIDEZ</t>
  </si>
  <si>
    <t>UTSJLP7990</t>
  </si>
  <si>
    <t>EQUIPO DE OXIGENO Y ACETILENO</t>
  </si>
  <si>
    <t>UTSJLP7991</t>
  </si>
  <si>
    <t>UTSJLP8174</t>
  </si>
  <si>
    <t>EQUIPO DE PRUEBAS P/VIGAS RECTAS</t>
  </si>
  <si>
    <t>UTSJUP7680</t>
  </si>
  <si>
    <t>EQUIPO DE RADIOCOMUNICACION P/3 PERSONAS</t>
  </si>
  <si>
    <t>UTSJUP7678</t>
  </si>
  <si>
    <t>UTSJUP7679</t>
  </si>
  <si>
    <t>UTSJEQ10130</t>
  </si>
  <si>
    <t>EQUIPO DE SONIDO MCA.LEXSEN MOD.PASSENGER</t>
  </si>
  <si>
    <t>UTSJEQ12175</t>
  </si>
  <si>
    <t>EQUIPO DE SONIDO MCA.LOGITECH MOD.X-530</t>
  </si>
  <si>
    <t>UTSJEQ14242</t>
  </si>
  <si>
    <t>EQUIPO DE SONIDO MCA.YAMAHA</t>
  </si>
  <si>
    <t>UTSJUL11300</t>
  </si>
  <si>
    <t>EQUIPO DE ULTRASONIDO MCA.SITESCAN MOD.TG110-DL</t>
  </si>
  <si>
    <t>UTSJUL11301</t>
  </si>
  <si>
    <t>UTSJEDH15160</t>
  </si>
  <si>
    <t>EQUIPO DIDÁCTICO HÍBRIDO</t>
  </si>
  <si>
    <t>UTSJKT13617</t>
  </si>
  <si>
    <t>EQUIPO GREENTECH</t>
  </si>
  <si>
    <t>UTSJEI3299</t>
  </si>
  <si>
    <t>EQUIPO INSSTAND</t>
  </si>
  <si>
    <t>UTSJRT5054</t>
  </si>
  <si>
    <t>EQUIPO P/ESTUDIO DE REACTORES MOD.RQ-DT-100</t>
  </si>
  <si>
    <t>UTSJCM14941</t>
  </si>
  <si>
    <t>EQUIPO PERIFERICO PARA CNC 320 ROUTER (COMPUTADORA)</t>
  </si>
  <si>
    <t>UTSJOT6951</t>
  </si>
  <si>
    <t>ESCALERA CHICA DE TIJERA</t>
  </si>
  <si>
    <t>UTSJOT7510</t>
  </si>
  <si>
    <t>ESCALERA CUPRUM CHICA</t>
  </si>
  <si>
    <t>UTSJOT6137</t>
  </si>
  <si>
    <t>ESCALERA CUPRUM DE 1.22 DE ALTURA</t>
  </si>
  <si>
    <t>UTSJOT7511</t>
  </si>
  <si>
    <t>ESCALERA CUPRUM GRANDE</t>
  </si>
  <si>
    <t>UTSJHT15133</t>
  </si>
  <si>
    <t>ESCALERA DE ALUMINIO CUPRUM</t>
  </si>
  <si>
    <t>UTSJHT14230</t>
  </si>
  <si>
    <t>ESCALERA DE EXT.ALUMINIO MCA.CUPRUM 5.18 MTS.</t>
  </si>
  <si>
    <t>UTSJHT7174</t>
  </si>
  <si>
    <t>ESCALERA DE EXTENSION CUPRUM</t>
  </si>
  <si>
    <t>UTSJHT7172</t>
  </si>
  <si>
    <t>ESCALERA DE TIJERA CUPRUM MOD.608-3</t>
  </si>
  <si>
    <t>UTSJHT13340</t>
  </si>
  <si>
    <t>ESCALERA DE TIJERA DE 1.83 MTS.</t>
  </si>
  <si>
    <t>UTSJHT8361</t>
  </si>
  <si>
    <t>ESCALERA DE TIJERA DOBLE CUPRUM</t>
  </si>
  <si>
    <t>UTSJHT13339</t>
  </si>
  <si>
    <t>ESCALERA DE TIJERA SENCILLA CUPRUM</t>
  </si>
  <si>
    <t>UTSJHT9038</t>
  </si>
  <si>
    <t>ESCALERA MULTI-POSIC. INDS.DE 16 PELDAÑOS ALUMINIO CAP.113 KGS.</t>
  </si>
  <si>
    <t>UTSJHT7173</t>
  </si>
  <si>
    <t>ESCALERA RECTA CUPRUM MOD.G13318</t>
  </si>
  <si>
    <t>UTSJSC14332</t>
  </si>
  <si>
    <t>ESCANER HP CAMA PLANA 4800X9600 DPI DIAPOSITIVA L2698A</t>
  </si>
  <si>
    <t>UTSJSC14333</t>
  </si>
  <si>
    <t>UTSJSC14334</t>
  </si>
  <si>
    <t>UTSJSC14331</t>
  </si>
  <si>
    <t>UTSJSC10069</t>
  </si>
  <si>
    <t>ESCANER HP SCANJET G3010 MOD.L1985A</t>
  </si>
  <si>
    <t>UTSJSC13971</t>
  </si>
  <si>
    <t>ESCANER MCA.EPSON MOD.V330</t>
  </si>
  <si>
    <t>UTSJSC12451</t>
  </si>
  <si>
    <t>ESCANER MCA.HP MOD.SCANJET G3110</t>
  </si>
  <si>
    <t>UTSJSC11287</t>
  </si>
  <si>
    <t>ESCANER MCA.HP SCANJET MOD.G3110</t>
  </si>
  <si>
    <t>UTSJSC11701</t>
  </si>
  <si>
    <t>ESCANNER MCA.HP MOD.G4050</t>
  </si>
  <si>
    <t>UTSJEM5547</t>
  </si>
  <si>
    <t>ESCRITORIIO METALICO UN PEDESTAL</t>
  </si>
  <si>
    <t>UTSJEE15617</t>
  </si>
  <si>
    <t>ESCRITORIO</t>
  </si>
  <si>
    <t>UTSJEE15616</t>
  </si>
  <si>
    <t>UTSJEM4299</t>
  </si>
  <si>
    <t>ESCRITORIO ( MESA DE TRABAJO 1.50X75)</t>
  </si>
  <si>
    <t>UTSJEM4387</t>
  </si>
  <si>
    <t>UTSJEM4418</t>
  </si>
  <si>
    <t>UTSJEM4753</t>
  </si>
  <si>
    <t>ESCRITORIO (MESA DE TRABAJO 1.50X60.X75)</t>
  </si>
  <si>
    <t>UTSJEM4235</t>
  </si>
  <si>
    <t>ESCRITORIO (MESA DE TRABAJO 1.50X75)</t>
  </si>
  <si>
    <t>UTSJEM4202</t>
  </si>
  <si>
    <t>UTSJEM4266</t>
  </si>
  <si>
    <t>UTSJEM4713</t>
  </si>
  <si>
    <t>UTSJEM3928</t>
  </si>
  <si>
    <t>ESCRITORIO (MESA DE TRABAJO DE 1.50 X 75)</t>
  </si>
  <si>
    <t>UTSJEM3779</t>
  </si>
  <si>
    <t>UTSJEM3869</t>
  </si>
  <si>
    <t>UTSJEM3716</t>
  </si>
  <si>
    <t>UTSJEM3749</t>
  </si>
  <si>
    <t>UTSJEM3813</t>
  </si>
  <si>
    <t>UTSJEM3842</t>
  </si>
  <si>
    <t>UTSJEM3873</t>
  </si>
  <si>
    <t>UTSJEM3685</t>
  </si>
  <si>
    <t>UTSJEM7337</t>
  </si>
  <si>
    <t>ESCRITORIO C/ADIT.EJEC.DER.MCA.GEBESA</t>
  </si>
  <si>
    <t>UTSJEM7339</t>
  </si>
  <si>
    <t>ESCRITORIO C/ADIT.SECRET IZQ.</t>
  </si>
  <si>
    <t>UTSJEM7350</t>
  </si>
  <si>
    <t>ESCRITORIO C/ADIT.SECRET.DER</t>
  </si>
  <si>
    <t>UTSJEM7344</t>
  </si>
  <si>
    <t>ESCRITORIO C/ADIT.SECRET.DER.</t>
  </si>
  <si>
    <t>UTSJEM7345</t>
  </si>
  <si>
    <t>UTSJEM7349</t>
  </si>
  <si>
    <t>UTSJEM7352</t>
  </si>
  <si>
    <t>UTSJEM7346</t>
  </si>
  <si>
    <t>UTSJEM7347</t>
  </si>
  <si>
    <t>UTSJEM7351</t>
  </si>
  <si>
    <t>UTSJEM7340</t>
  </si>
  <si>
    <t>ESCRITORIO C/ADIT.SECRET.IZQ.</t>
  </si>
  <si>
    <t>UTSJEM7341</t>
  </si>
  <si>
    <t>UTSJEM7338</t>
  </si>
  <si>
    <t>UTSJEM7342</t>
  </si>
  <si>
    <t>UTSJES14879</t>
  </si>
  <si>
    <t>ESCRITORIO C/ADITAMENTO SECRETARIAL DERECHO DE 1.70X1.70X0.75 MTS</t>
  </si>
  <si>
    <t>UTSJES14878</t>
  </si>
  <si>
    <t>UTSJES14880</t>
  </si>
  <si>
    <t>UTSJEM1876</t>
  </si>
  <si>
    <t>ESCRITORIO C/PEDEST. Y ADITAMENTO</t>
  </si>
  <si>
    <t>UTSJES10601</t>
  </si>
  <si>
    <t>ESCRITORIO C/PORTATECLADO DE 1.20X0.60X0.75</t>
  </si>
  <si>
    <t>UTSJES10609</t>
  </si>
  <si>
    <t>UTSJES10612</t>
  </si>
  <si>
    <t>UTSJES10615</t>
  </si>
  <si>
    <t>UTSJES10618</t>
  </si>
  <si>
    <t>UTSJES10621</t>
  </si>
  <si>
    <t>UTSJES10632</t>
  </si>
  <si>
    <t>UTSJES10635</t>
  </si>
  <si>
    <t>UTSJES10602</t>
  </si>
  <si>
    <t>UTSJES10604</t>
  </si>
  <si>
    <t>UTSJES10605</t>
  </si>
  <si>
    <t>UTSJES10607</t>
  </si>
  <si>
    <t>UTSJES10608</t>
  </si>
  <si>
    <t>UTSJES10610</t>
  </si>
  <si>
    <t>UTSJES10611</t>
  </si>
  <si>
    <t>UTSJES10613</t>
  </si>
  <si>
    <t>UTSJES10616</t>
  </si>
  <si>
    <t>UTSJES10619</t>
  </si>
  <si>
    <t>UTSJES10622</t>
  </si>
  <si>
    <t>UTSJES10624</t>
  </si>
  <si>
    <t>UTSJES10625</t>
  </si>
  <si>
    <t>UTSJES10627</t>
  </si>
  <si>
    <t>UTSJES10628</t>
  </si>
  <si>
    <t>UTSJES10630</t>
  </si>
  <si>
    <t>UTSJES10631</t>
  </si>
  <si>
    <t>UTSJES10633</t>
  </si>
  <si>
    <t>UTSJES10634</t>
  </si>
  <si>
    <t>UTSJES10603</t>
  </si>
  <si>
    <t>UTSJES10606</t>
  </si>
  <si>
    <t>UTSJES10614</t>
  </si>
  <si>
    <t>UTSJES10617</t>
  </si>
  <si>
    <t>UTSJES10620</t>
  </si>
  <si>
    <t>UTSJES10623</t>
  </si>
  <si>
    <t>UTSJES10626</t>
  </si>
  <si>
    <t>UTSJES10629</t>
  </si>
  <si>
    <t>UTSJES15135</t>
  </si>
  <si>
    <t>ESCRITORIO DE 1.20X0.60X0.75 C/CAJONERA</t>
  </si>
  <si>
    <t>UTSJES1443</t>
  </si>
  <si>
    <t>ESCRITORIO DE MADERA (CEA)</t>
  </si>
  <si>
    <t>UTSJES3351</t>
  </si>
  <si>
    <t>ESCRITORIO DE MADERA 2 PEDESTALES</t>
  </si>
  <si>
    <t>UTSJEM1864</t>
  </si>
  <si>
    <t>UTSJES3602</t>
  </si>
  <si>
    <t>UTSJES4645</t>
  </si>
  <si>
    <t>UTSJEM6896</t>
  </si>
  <si>
    <t>ESCRITORIO DE MADERA C/ADIT.(CEA)</t>
  </si>
  <si>
    <t>UTSJES10212</t>
  </si>
  <si>
    <t>ESCRITORIO DE MADERA DE 1.35X0.75X0.75</t>
  </si>
  <si>
    <t>UTSJES10208</t>
  </si>
  <si>
    <t>UTSJES10211</t>
  </si>
  <si>
    <t>UTSJES10206</t>
  </si>
  <si>
    <t>UTSJES10207</t>
  </si>
  <si>
    <t>UTSJES10210</t>
  </si>
  <si>
    <t>UTSJES10209</t>
  </si>
  <si>
    <t>UTSJEM3212</t>
  </si>
  <si>
    <t>ESCRITORIO DE MADERA DOBLE PEDESTAL</t>
  </si>
  <si>
    <t>UTSJES3186</t>
  </si>
  <si>
    <t>UTSJES3374</t>
  </si>
  <si>
    <t>ESCRITORIO DE MADERA PED. DER.</t>
  </si>
  <si>
    <t>UTSJEM3139</t>
  </si>
  <si>
    <t>ESCRITORIO DE MADERA.</t>
  </si>
  <si>
    <t>UTSJEM7353</t>
  </si>
  <si>
    <t>ESCRITORIO DIR.C/CREDENZA Y LIBRERO</t>
  </si>
  <si>
    <t>UTSJES4662</t>
  </si>
  <si>
    <t>ESCRITORIO DOS PEDESTALES DE MADERA</t>
  </si>
  <si>
    <t>UTSJMEE16555</t>
  </si>
  <si>
    <t>ESCRITORIO EJECUTIVO</t>
  </si>
  <si>
    <t>UTSJEM1848</t>
  </si>
  <si>
    <t>ESCRITORIO EJECUTIVO MCA. PM STEELE</t>
  </si>
  <si>
    <t>UTSJES15138</t>
  </si>
  <si>
    <t>ESCRITORIO EN L</t>
  </si>
  <si>
    <t>UTSJES15137</t>
  </si>
  <si>
    <t>UTSJES15139</t>
  </si>
  <si>
    <t>UTSJES15141</t>
  </si>
  <si>
    <t>UTSJES15142</t>
  </si>
  <si>
    <t>UTSJES15140</t>
  </si>
  <si>
    <t>UTSJEM10062</t>
  </si>
  <si>
    <t>ESCRITORIO GRIS-NGO BASICO MOD.40932</t>
  </si>
  <si>
    <t>UTSJEM0768</t>
  </si>
  <si>
    <t>ESCRITORIO MADERA 1 PEDESTAL</t>
  </si>
  <si>
    <t>UTSJEM1433</t>
  </si>
  <si>
    <t>ESCRITORIO MET. C/ADIT. PIROCA</t>
  </si>
  <si>
    <t>UTSJEM7101</t>
  </si>
  <si>
    <t>ESCRITORIO MET.PED.IZQ.C/ADIT.DER.</t>
  </si>
  <si>
    <t>UTSJEM1334</t>
  </si>
  <si>
    <t>ESCRITORIO METALICO</t>
  </si>
  <si>
    <t>UTSJEM1373</t>
  </si>
  <si>
    <t>UTSJEM0328</t>
  </si>
  <si>
    <t>UTSJEM15378</t>
  </si>
  <si>
    <t>UTSJEM0726</t>
  </si>
  <si>
    <t>UTSJEM3154</t>
  </si>
  <si>
    <t>ESCRITORIO METALICO 1 PED. C/ADIT. DER.</t>
  </si>
  <si>
    <t>UTSJEM3111</t>
  </si>
  <si>
    <t>ESCRITORIO METALICO 1 PED. DER C/ADIT.IZQ.</t>
  </si>
  <si>
    <t>UTSJEM4787</t>
  </si>
  <si>
    <t>ESCRITORIO METALICO 1 PEDESTA. 1.50X75X75</t>
  </si>
  <si>
    <t>UTSJEM3577</t>
  </si>
  <si>
    <t>ESCRITORIO METALICO 1 PEDESTAL</t>
  </si>
  <si>
    <t>UTSJEM0293</t>
  </si>
  <si>
    <t>UTSJEM0740</t>
  </si>
  <si>
    <t>UTSJEM3034</t>
  </si>
  <si>
    <t>ESCRITORIO METALICO 1 PEDESTAL DER.</t>
  </si>
  <si>
    <t>UTSJEM3042</t>
  </si>
  <si>
    <t>ESCRITORIO METALICO 1 PEDESTAL IZQ.</t>
  </si>
  <si>
    <t>UTSJEM4074</t>
  </si>
  <si>
    <t>ESCRITORIO METALICO 1.20X75 MCA. DAASA</t>
  </si>
  <si>
    <t>UTSJEM4081</t>
  </si>
  <si>
    <t>UTSJEM4062</t>
  </si>
  <si>
    <t>UTSJEM4078</t>
  </si>
  <si>
    <t>UTSJEM4066</t>
  </si>
  <si>
    <t>UTSJEM3934</t>
  </si>
  <si>
    <t>UTSJEM4082</t>
  </si>
  <si>
    <t>UTSJEM4070</t>
  </si>
  <si>
    <t>UTSJEM3423</t>
  </si>
  <si>
    <t>ESCRITORIO METALICO 2 PED.</t>
  </si>
  <si>
    <t>UTSJEM1367</t>
  </si>
  <si>
    <t>ESCRITORIO METALICO 2 PEDESTALES</t>
  </si>
  <si>
    <t>UTSJEM0782</t>
  </si>
  <si>
    <t>UTSJEM3076</t>
  </si>
  <si>
    <t>UTSJEM1363</t>
  </si>
  <si>
    <t>UTSJEM1388</t>
  </si>
  <si>
    <t>UTSJEM3029</t>
  </si>
  <si>
    <t>UTSJEM1380</t>
  </si>
  <si>
    <t>UTSJEM0733</t>
  </si>
  <si>
    <t>UTSJEM0746</t>
  </si>
  <si>
    <t>UTSJEM3625</t>
  </si>
  <si>
    <t>UTSJEM3037</t>
  </si>
  <si>
    <t>UTSJEM3450</t>
  </si>
  <si>
    <t>UTSJEM1381</t>
  </si>
  <si>
    <t>UTSJEM3281</t>
  </si>
  <si>
    <t>UTSJEM0801</t>
  </si>
  <si>
    <t>UTSJEM3273</t>
  </si>
  <si>
    <t>UTSJEM3077</t>
  </si>
  <si>
    <t>UTSJEM0760</t>
  </si>
  <si>
    <t>UTSJEM3175</t>
  </si>
  <si>
    <t>UTSJEM4024</t>
  </si>
  <si>
    <t>UTSJEM0777</t>
  </si>
  <si>
    <t>UTSJEM0863</t>
  </si>
  <si>
    <t>UTSJEM1636</t>
  </si>
  <si>
    <t>UTSJEM3587</t>
  </si>
  <si>
    <t>UTSJEM3060</t>
  </si>
  <si>
    <t>UTSJEM1400</t>
  </si>
  <si>
    <t>UTSJEM1813</t>
  </si>
  <si>
    <t>UTSJEM1341</t>
  </si>
  <si>
    <t>ESCRITORIO METALICO 2 PEDS. 4 CAJ.PM STEELE</t>
  </si>
  <si>
    <t>UTSJEM1425</t>
  </si>
  <si>
    <t>ESCRITORIO METALICO ADI. IZQ.</t>
  </si>
  <si>
    <t>UTSJEM5529</t>
  </si>
  <si>
    <t>ESCRITORIO METALICO C/ADIT. IZQ.</t>
  </si>
  <si>
    <t>UTSJEM6908</t>
  </si>
  <si>
    <t>ESCRITORIO METALICO C/ADIT.DER.</t>
  </si>
  <si>
    <t>UTSJEM0301</t>
  </si>
  <si>
    <t>ESCRITORIO METALICO C/ADIT.DERECHO PM STEELE</t>
  </si>
  <si>
    <t>UTSJEM5549</t>
  </si>
  <si>
    <t>ESCRITORIO METALICO C/ADITAMENTO DER.</t>
  </si>
  <si>
    <t>UTSJEM5576</t>
  </si>
  <si>
    <t>UTSJEM5583</t>
  </si>
  <si>
    <t>ESCRITORIO METALICO C/ADITAMENTO IZQ.</t>
  </si>
  <si>
    <t>UTSJEM3329</t>
  </si>
  <si>
    <t>ESCRITORIO METALICO C/PED. DER.</t>
  </si>
  <si>
    <t>UTSJEM0754</t>
  </si>
  <si>
    <t>ESCRITORIO METALICO CAPCE PED. IZQ.</t>
  </si>
  <si>
    <t>UTSJEM3196</t>
  </si>
  <si>
    <t>ESCRITORIO METALICO CON PED. ADIT/IZQ.</t>
  </si>
  <si>
    <t>UTSJEM4845</t>
  </si>
  <si>
    <t>ESCRITORIO METALICO DE 2 PEDESTALES</t>
  </si>
  <si>
    <t>UTSJEM4846</t>
  </si>
  <si>
    <t>UTSJEM3460</t>
  </si>
  <si>
    <t>ESCRITORIO METALICO DOBLE PED.</t>
  </si>
  <si>
    <t>UTSJEM3045</t>
  </si>
  <si>
    <t>ESCRITORIO METALICO DOBLE PEDESTAL</t>
  </si>
  <si>
    <t>UTSJEM3424</t>
  </si>
  <si>
    <t>UTSJEM3056</t>
  </si>
  <si>
    <t>UTSJEM3064</t>
  </si>
  <si>
    <t>UTSJEM3353</t>
  </si>
  <si>
    <t>UTSJEM3207</t>
  </si>
  <si>
    <t>UTSJEM3125</t>
  </si>
  <si>
    <t>UTSJEM3464</t>
  </si>
  <si>
    <t>ESCRITORIO METALICO DOPLE PEDESTAL</t>
  </si>
  <si>
    <t>UTSJEM5618</t>
  </si>
  <si>
    <t>ESCRITORIO METALICO DOS PEDESTALES</t>
  </si>
  <si>
    <t>UTSJEM8216</t>
  </si>
  <si>
    <t>UTSJEM6942</t>
  </si>
  <si>
    <t>UTSJEM6941</t>
  </si>
  <si>
    <t>UTSJEM7449</t>
  </si>
  <si>
    <t>UTSJEM5215</t>
  </si>
  <si>
    <t>UTSJEM7414</t>
  </si>
  <si>
    <t>UTSJEM3593</t>
  </si>
  <si>
    <t>UTSJEM6876</t>
  </si>
  <si>
    <t>UTSJEM6579</t>
  </si>
  <si>
    <t>UTSJEM7359</t>
  </si>
  <si>
    <t>UTSJEM7533</t>
  </si>
  <si>
    <t>UTSJEM7522</t>
  </si>
  <si>
    <t>UTSJEM8159</t>
  </si>
  <si>
    <t>UTSJEM7963</t>
  </si>
  <si>
    <t>UTSJEM5040</t>
  </si>
  <si>
    <t>UTSJEM8062</t>
  </si>
  <si>
    <t>UTSJEM6552</t>
  </si>
  <si>
    <t>UTSJEM7412</t>
  </si>
  <si>
    <t>UTSJEM4941</t>
  </si>
  <si>
    <t>UTSJEM8407</t>
  </si>
  <si>
    <t>UTSJEM0787</t>
  </si>
  <si>
    <t>UTSJEM6943</t>
  </si>
  <si>
    <t>UTSJEM3599</t>
  </si>
  <si>
    <t>UTSJEM8190</t>
  </si>
  <si>
    <t>UTSJEM4859</t>
  </si>
  <si>
    <t>UTSJEM8052</t>
  </si>
  <si>
    <t>UTSJEM7554</t>
  </si>
  <si>
    <t>UTSJEM7450</t>
  </si>
  <si>
    <t>UTSJEM5226</t>
  </si>
  <si>
    <t>UTSJEM3429</t>
  </si>
  <si>
    <t>ESCRITORIO METALICO PED. DER</t>
  </si>
  <si>
    <t>UTSJEM3334</t>
  </si>
  <si>
    <t>ESCRITORIO METALICO PED. DER. ADIT. IZQ.</t>
  </si>
  <si>
    <t>UTSJEM0807</t>
  </si>
  <si>
    <t>ESCRITORIO METALICO PED. DER. MCA. GERMANY</t>
  </si>
  <si>
    <t>UTSJEM1413</t>
  </si>
  <si>
    <t>ESCRITORIO METALICO PED. IZQ. ADIT. DER.</t>
  </si>
  <si>
    <t>UTSJEM3288</t>
  </si>
  <si>
    <t>ESCRITORIO METALICO PED.DER C/ADIT. IZQ.</t>
  </si>
  <si>
    <t>UTSJEM3096</t>
  </si>
  <si>
    <t>ESCRITORIO METALICO PED.DER. C/ADIT. IZQ.</t>
  </si>
  <si>
    <t>UTSJEM2850</t>
  </si>
  <si>
    <t>ESCRITORIO METALICO PEDESTA. DER.</t>
  </si>
  <si>
    <t>UTSJEM0793</t>
  </si>
  <si>
    <t>ESCRITORIO METALICO PEDESTAL IZQ.</t>
  </si>
  <si>
    <t>UTSJEM0309</t>
  </si>
  <si>
    <t>ESCRITORIO METALICO PM STEELE MOD.5001</t>
  </si>
  <si>
    <t>UTSJEM14761</t>
  </si>
  <si>
    <t>ESCRITORIO METALICO SECRETARIALC/PEDESTAL DERECHO DE 1.10X0.75X0.75 MTS.</t>
  </si>
  <si>
    <t>UTSJEM5939</t>
  </si>
  <si>
    <t>ESCRITORIO METALICO UN PED. C/ADITA. DER</t>
  </si>
  <si>
    <t>UTSJEM7624</t>
  </si>
  <si>
    <t>ESCRITORIO METALICO UN PEDESTAL</t>
  </si>
  <si>
    <t>UTSJEM6567</t>
  </si>
  <si>
    <t>UTSJEM5565</t>
  </si>
  <si>
    <t>UTSJEM8212</t>
  </si>
  <si>
    <t>UTSJEM7381</t>
  </si>
  <si>
    <t>UTSJEM7384</t>
  </si>
  <si>
    <t>UTSJEM7382</t>
  </si>
  <si>
    <t>UTSJEM5110</t>
  </si>
  <si>
    <t>UTSJEM7383</t>
  </si>
  <si>
    <t>UTSJEM5178</t>
  </si>
  <si>
    <t>UTSJEM5254</t>
  </si>
  <si>
    <t>UTSJEM4774</t>
  </si>
  <si>
    <t>UTSJEM5548</t>
  </si>
  <si>
    <t>UTSJEM5177</t>
  </si>
  <si>
    <t>UTSJEM6560</t>
  </si>
  <si>
    <t>UTSJEM7372</t>
  </si>
  <si>
    <t>UTSJEM7364</t>
  </si>
  <si>
    <t>UTSJEM7549</t>
  </si>
  <si>
    <t>UTSJEM7058</t>
  </si>
  <si>
    <t>UTSJEM6555</t>
  </si>
  <si>
    <t>UTSJEM7380</t>
  </si>
  <si>
    <t>UTSJEM6564</t>
  </si>
  <si>
    <t>UTSJEM1616</t>
  </si>
  <si>
    <t>ESCRITORIO MODULO HAKEN C/LIBRERO SUP.</t>
  </si>
  <si>
    <t>UTSJEM9961</t>
  </si>
  <si>
    <t>ESCRITORIO P/PC DE 1.20X0.60X0.75</t>
  </si>
  <si>
    <t>UTSJEM9957</t>
  </si>
  <si>
    <t>UTSJEM9965</t>
  </si>
  <si>
    <t>UTSJEM9968</t>
  </si>
  <si>
    <t>UTSJEM9971</t>
  </si>
  <si>
    <t>UTSJEM9974</t>
  </si>
  <si>
    <t>UTSJEM9977</t>
  </si>
  <si>
    <t>UTSJEM9963</t>
  </si>
  <si>
    <t>UTSJEM9964</t>
  </si>
  <si>
    <t>UTSJEM9966</t>
  </si>
  <si>
    <t>UTSJEM9967</t>
  </si>
  <si>
    <t>UTSJEM9969</t>
  </si>
  <si>
    <t>UTSJEM9972</t>
  </si>
  <si>
    <t>UTSJEM9975</t>
  </si>
  <si>
    <t>UTSJEM9978</t>
  </si>
  <si>
    <t>UTSJEM9955</t>
  </si>
  <si>
    <t>UTSJEM9958</t>
  </si>
  <si>
    <t>UTSJEM9960</t>
  </si>
  <si>
    <t>UTSJEM9956</t>
  </si>
  <si>
    <t>UTSJEM9959</t>
  </si>
  <si>
    <t>UTSJEM9962</t>
  </si>
  <si>
    <t>UTSJEM9970</t>
  </si>
  <si>
    <t>UTSJEM9973</t>
  </si>
  <si>
    <t>UTSJEM9976</t>
  </si>
  <si>
    <t>UTSJEM9979</t>
  </si>
  <si>
    <t>UTSJMC6880</t>
  </si>
  <si>
    <t>ESCRITORIO PARA COMPUTADORA 3 NIVELES</t>
  </si>
  <si>
    <t>UTSJMT16554</t>
  </si>
  <si>
    <t>ESCRITORIO PARA PROFESOR</t>
  </si>
  <si>
    <t>UTSJMT16553</t>
  </si>
  <si>
    <t>UTSJMT16551</t>
  </si>
  <si>
    <t>UTSJMT16544</t>
  </si>
  <si>
    <t>UTSJMT16545</t>
  </si>
  <si>
    <t>UTSJMT16549</t>
  </si>
  <si>
    <t>UTSJMT16552</t>
  </si>
  <si>
    <t>UTSJMT16550</t>
  </si>
  <si>
    <t>UTSJMT16548</t>
  </si>
  <si>
    <t>UTSJMT16546</t>
  </si>
  <si>
    <t>UTSJMT16547</t>
  </si>
  <si>
    <t>UTSJEM18209</t>
  </si>
  <si>
    <t>UTSJEE16556</t>
  </si>
  <si>
    <t>ESCRITORIO SECRETARIAL</t>
  </si>
  <si>
    <t>UTSJEE14319</t>
  </si>
  <si>
    <t>ESCRITORIO SECRETARIAL EN</t>
  </si>
  <si>
    <t>UTSJEM4745</t>
  </si>
  <si>
    <t>ESCRITORIO UN PEDESTAL 1.50X75.X75</t>
  </si>
  <si>
    <t>UTSJEM4533</t>
  </si>
  <si>
    <t>ESCRITORIO UN PEDESTAL 1.50X75X75</t>
  </si>
  <si>
    <t>UTSJEM4422</t>
  </si>
  <si>
    <t>UTSJEM4522</t>
  </si>
  <si>
    <t>UTSJEM4430</t>
  </si>
  <si>
    <t>UTSJEM4847</t>
  </si>
  <si>
    <t>ESCRITORIOI (MESA DE TRABAJO 1.50X.75)</t>
  </si>
  <si>
    <t>UTSJHT8231</t>
  </si>
  <si>
    <t>ESCUADRA DE COMBINACION MOD.CMST2-12C</t>
  </si>
  <si>
    <t>UTSJHT8234</t>
  </si>
  <si>
    <t>UTSJHT8229</t>
  </si>
  <si>
    <t>UTSJHT8232</t>
  </si>
  <si>
    <t>UTSJHT8235</t>
  </si>
  <si>
    <t>UTSJHT8237</t>
  </si>
  <si>
    <t>UTSJHT8238</t>
  </si>
  <si>
    <t>UTSJHT8240</t>
  </si>
  <si>
    <t>UTSJHT8241</t>
  </si>
  <si>
    <t>UTSJHT8230</t>
  </si>
  <si>
    <t>UTSJHT8236</t>
  </si>
  <si>
    <t>UTSJHT8239</t>
  </si>
  <si>
    <t>UTSJHT7198</t>
  </si>
  <si>
    <t>ESCUADRA TRUPER DE 11"</t>
  </si>
  <si>
    <t>UTSJHT0283</t>
  </si>
  <si>
    <t>ESCUADRAS DE COMBINACION</t>
  </si>
  <si>
    <t>UTSJOT8979</t>
  </si>
  <si>
    <t>ESFINGOMANOMETRO P/AD WILCH ALLYN</t>
  </si>
  <si>
    <t>UTSJESM17506</t>
  </si>
  <si>
    <t>ESMERIL</t>
  </si>
  <si>
    <t>UTSJTAL17471</t>
  </si>
  <si>
    <t>ESMERIL ANGULAR</t>
  </si>
  <si>
    <t>UTSJTAL17472</t>
  </si>
  <si>
    <t>UTSJTAL17470</t>
  </si>
  <si>
    <t>UTSJHT11326</t>
  </si>
  <si>
    <t>ESMERIL DE BANCO DE 6</t>
  </si>
  <si>
    <t>UTSJHT15104</t>
  </si>
  <si>
    <t>ESMERIL DE BANCO MCA. DEWALT</t>
  </si>
  <si>
    <t>UTSJHT7224</t>
  </si>
  <si>
    <t>ESMERIL DE BANCO TRUPER 3/4 HP</t>
  </si>
  <si>
    <t>UTSJLP7993</t>
  </si>
  <si>
    <t>ESMERIL ELECTRICO DE PISO</t>
  </si>
  <si>
    <t>UTSJESD17537</t>
  </si>
  <si>
    <t>ESMERILADORA</t>
  </si>
  <si>
    <t>UTSJHT8348</t>
  </si>
  <si>
    <t>ESMERILADORA ANGULAR 7</t>
  </si>
  <si>
    <t>UTSJHT8349</t>
  </si>
  <si>
    <t>ESMERILADORA ANGULAR 9</t>
  </si>
  <si>
    <t>UTSJHT7125</t>
  </si>
  <si>
    <t>ESMERILADORA MCA.BOSCH MOD.1752</t>
  </si>
  <si>
    <t>UTSJHT13256</t>
  </si>
  <si>
    <t>ESMERILADORA MCA.BOSH MOD. GWS8-115</t>
  </si>
  <si>
    <t>UTSJEF15615</t>
  </si>
  <si>
    <t>ESPECTROFOTOMETRO</t>
  </si>
  <si>
    <t>UTSJEF5191</t>
  </si>
  <si>
    <t>ESPECTROFOTOMETRO DR4000V HA48100-00</t>
  </si>
  <si>
    <t>UTSJKL9895</t>
  </si>
  <si>
    <t>ESPECTROFOTÓMETRO ULTRAVIOLETA PERKINELMER MOD.LAMBDA 25</t>
  </si>
  <si>
    <t>UTSJEF11239</t>
  </si>
  <si>
    <t>ESPECTRÒMETRO SPECTRUM C/INTERFEROMETRO</t>
  </si>
  <si>
    <t>UTSJEPE15309</t>
  </si>
  <si>
    <t>ESTACIÓN DE PRUEBAS PARA ESTUDIOS DE CELDAS</t>
  </si>
  <si>
    <t>UTSJHT8461</t>
  </si>
  <si>
    <t>ESTACION PARA SOLDAR Y CORTE</t>
  </si>
  <si>
    <t>UTSJOT8982</t>
  </si>
  <si>
    <t>ESTADIMETRO METALICO PARA PARED</t>
  </si>
  <si>
    <t>UTSJUP7815</t>
  </si>
  <si>
    <t>ESTANTE COLOR NEGRO ISLA VIDEO</t>
  </si>
  <si>
    <t>UTSJAN14839</t>
  </si>
  <si>
    <t>ESTANTE CROMADO DE 5 REPISAS</t>
  </si>
  <si>
    <t>UTSJAN14842</t>
  </si>
  <si>
    <t>UTSJAN14838</t>
  </si>
  <si>
    <t>UTSJAN14841</t>
  </si>
  <si>
    <t>UTSJAN14837</t>
  </si>
  <si>
    <t>UTSJAN14840</t>
  </si>
  <si>
    <t>UTSJEB11932</t>
  </si>
  <si>
    <t>ESTANTE FRUTERO C/CUBIERTA 2 NIVELES,6 DIV.</t>
  </si>
  <si>
    <t>UTSJEG5248</t>
  </si>
  <si>
    <t>ESTANTE GABINETE DE PISO ECP-90 MCA GID</t>
  </si>
  <si>
    <t>UTSJEG5241</t>
  </si>
  <si>
    <t>ESTANTE GABINETE DE PISO ECP-90 MCA.GID</t>
  </si>
  <si>
    <t>UTSJEG5244</t>
  </si>
  <si>
    <t>UTSJEG5247</t>
  </si>
  <si>
    <t>UTSJEG5250</t>
  </si>
  <si>
    <t>UTSJEG5253</t>
  </si>
  <si>
    <t>UTSJEG5251</t>
  </si>
  <si>
    <t>UTSJEG5234</t>
  </si>
  <si>
    <t>UTSJEG5236</t>
  </si>
  <si>
    <t>UTSJEG5237</t>
  </si>
  <si>
    <t>UTSJEG5239</t>
  </si>
  <si>
    <t>UTSJEG5240</t>
  </si>
  <si>
    <t>UTSJEG5242</t>
  </si>
  <si>
    <t>UTSJEG5243</t>
  </si>
  <si>
    <t>UTSJEG5245</t>
  </si>
  <si>
    <t>UTSJEG5235</t>
  </si>
  <si>
    <t>UTSJEG5238</t>
  </si>
  <si>
    <t>UTSJEG5246</t>
  </si>
  <si>
    <t>UTSJEG5249</t>
  </si>
  <si>
    <t>UTSJEG5252</t>
  </si>
  <si>
    <t>UTSJEB6596</t>
  </si>
  <si>
    <t>ESTANTE LIBRERO DOBLE</t>
  </si>
  <si>
    <t>UTSJEB6582</t>
  </si>
  <si>
    <t>UTSJEB6087</t>
  </si>
  <si>
    <t>ESTANTE LIBRERO DOBLE 2100X870X600</t>
  </si>
  <si>
    <t>UTSJEB6102</t>
  </si>
  <si>
    <t>UTSJEB6101</t>
  </si>
  <si>
    <t>UTSJEB6000</t>
  </si>
  <si>
    <t>UTSJEB6001</t>
  </si>
  <si>
    <t>UTSJEB5999</t>
  </si>
  <si>
    <t>UTSJEB6003</t>
  </si>
  <si>
    <t>UTSJEB6004</t>
  </si>
  <si>
    <t>UTSJEB6006</t>
  </si>
  <si>
    <t>UTSJEB6007</t>
  </si>
  <si>
    <t>UTSJEB6009</t>
  </si>
  <si>
    <t>UTSJEB6010</t>
  </si>
  <si>
    <t>UTSJEB6012</t>
  </si>
  <si>
    <t>UTSJEB6015</t>
  </si>
  <si>
    <t>UTSJEB6018</t>
  </si>
  <si>
    <t>UTSJEB6021</t>
  </si>
  <si>
    <t>UTSJEB6023</t>
  </si>
  <si>
    <t>UTSJEB6024</t>
  </si>
  <si>
    <t>UTSJEB6026</t>
  </si>
  <si>
    <t>UTSJEB6027</t>
  </si>
  <si>
    <t>UTSJEB6029</t>
  </si>
  <si>
    <t>UTSJEB6030</t>
  </si>
  <si>
    <t>UTSJEB5995</t>
  </si>
  <si>
    <t>UTSJEB6076</t>
  </si>
  <si>
    <t>UTSJEB6079</t>
  </si>
  <si>
    <t>UTSJEB6082</t>
  </si>
  <si>
    <t>UTSJEB6085</t>
  </si>
  <si>
    <t>UTSJEB6088</t>
  </si>
  <si>
    <t>UTSJEB6090</t>
  </si>
  <si>
    <t>UTSJEB6091</t>
  </si>
  <si>
    <t>UTSJEB6093</t>
  </si>
  <si>
    <t>UTSJEB6094</t>
  </si>
  <si>
    <t>UTSJEB6096</t>
  </si>
  <si>
    <t>UTSJEB6099</t>
  </si>
  <si>
    <t>UTSJEB6002</t>
  </si>
  <si>
    <t>UTSJEB6013</t>
  </si>
  <si>
    <t>UTSJEB6016</t>
  </si>
  <si>
    <t>UTSJEB6019</t>
  </si>
  <si>
    <t>UTSJEB6022</t>
  </si>
  <si>
    <t>UTSJEB6025</t>
  </si>
  <si>
    <t>UTSJEB6077</t>
  </si>
  <si>
    <t>UTSJEB6080</t>
  </si>
  <si>
    <t>UTSJEB6083</t>
  </si>
  <si>
    <t>UTSJEB6086</t>
  </si>
  <si>
    <t>UTSJEB6089</t>
  </si>
  <si>
    <t>UTSJEB6097</t>
  </si>
  <si>
    <t>UTSJEB6100</t>
  </si>
  <si>
    <t>UTSJEB6005</t>
  </si>
  <si>
    <t>UTSJEB6008</t>
  </si>
  <si>
    <t>UTSJEB6011</t>
  </si>
  <si>
    <t>UTSJEB6014</t>
  </si>
  <si>
    <t>UTSJEB6017</t>
  </si>
  <si>
    <t>UTSJEB6020</t>
  </si>
  <si>
    <t>UTSJEB6028</t>
  </si>
  <si>
    <t>UTSJEB6031</t>
  </si>
  <si>
    <t>UTSJEB6075</t>
  </si>
  <si>
    <t>UTSJEB6078</t>
  </si>
  <si>
    <t>UTSJEB6081</t>
  </si>
  <si>
    <t>UTSJEB6084</t>
  </si>
  <si>
    <t>UTSJEB6092</t>
  </si>
  <si>
    <t>UTSJEB6095</t>
  </si>
  <si>
    <t>UTSJEB6098</t>
  </si>
  <si>
    <t>UTSJEB14198</t>
  </si>
  <si>
    <t>ESTANTE LIBRERO DOBLE, USO RUDO</t>
  </si>
  <si>
    <t>UTSJEB14199</t>
  </si>
  <si>
    <t>UTSJEB5560</t>
  </si>
  <si>
    <t>ESTANTE LIBRERO SENCILLO 2100X870X260</t>
  </si>
  <si>
    <t>UTSJEB5561</t>
  </si>
  <si>
    <t>UTSJEB6104</t>
  </si>
  <si>
    <t>UTSJEB5998</t>
  </si>
  <si>
    <t>UTSJEB6032</t>
  </si>
  <si>
    <t>UTSJEB6035</t>
  </si>
  <si>
    <t>UTSJEB6038</t>
  </si>
  <si>
    <t>UTSJEB6041</t>
  </si>
  <si>
    <t>UTSJEB6043</t>
  </si>
  <si>
    <t>UTSJEB6044</t>
  </si>
  <si>
    <t>UTSJEB6046</t>
  </si>
  <si>
    <t>UTSJEB6047</t>
  </si>
  <si>
    <t>UTSJEB6049</t>
  </si>
  <si>
    <t>UTSJEB6050</t>
  </si>
  <si>
    <t>UTSJEB5537</t>
  </si>
  <si>
    <t>UTSJEB5562</t>
  </si>
  <si>
    <t>UTSJEB5997</t>
  </si>
  <si>
    <t>UTSJEB6034</t>
  </si>
  <si>
    <t>UTSJEB6037</t>
  </si>
  <si>
    <t>UTSJEB6040</t>
  </si>
  <si>
    <t>UTSJEB6048</t>
  </si>
  <si>
    <t>UTSJEB6103</t>
  </si>
  <si>
    <t>UTSJEB5996</t>
  </si>
  <si>
    <t>UTSJEB6033</t>
  </si>
  <si>
    <t>UTSJEB6036</t>
  </si>
  <si>
    <t>UTSJEB6039</t>
  </si>
  <si>
    <t>UTSJEB6042</t>
  </si>
  <si>
    <t>UTSJEB6045</t>
  </si>
  <si>
    <t>UTSJEB5563</t>
  </si>
  <si>
    <t>UTSJAN17165</t>
  </si>
  <si>
    <t>ESTANTE METALICO</t>
  </si>
  <si>
    <t>UTSJAN17164</t>
  </si>
  <si>
    <t>UTSJAN17141</t>
  </si>
  <si>
    <t>UTSJAN17149</t>
  </si>
  <si>
    <t>UTSJAN17152</t>
  </si>
  <si>
    <t>UTSJAN17155</t>
  </si>
  <si>
    <t>UTSJAN17158</t>
  </si>
  <si>
    <t>UTSJAN17161</t>
  </si>
  <si>
    <t>UTSJAN17140</t>
  </si>
  <si>
    <t>UTSJAN17142</t>
  </si>
  <si>
    <t>UTSJAN17143</t>
  </si>
  <si>
    <t>UTSJAN17145</t>
  </si>
  <si>
    <t>UTSJAN17146</t>
  </si>
  <si>
    <t>UTSJAN17148</t>
  </si>
  <si>
    <t>UTSJAN17151</t>
  </si>
  <si>
    <t>UTSJAN17154</t>
  </si>
  <si>
    <t>UTSJAN17157</t>
  </si>
  <si>
    <t>UTSJAN17159</t>
  </si>
  <si>
    <t>UTSJAN17160</t>
  </si>
  <si>
    <t>UTSJAN17162</t>
  </si>
  <si>
    <t>UTSJAN17163</t>
  </si>
  <si>
    <t>UTSJAN17144</t>
  </si>
  <si>
    <t>UTSJAN17147</t>
  </si>
  <si>
    <t>UTSJAN17150</t>
  </si>
  <si>
    <t>UTSJAN17153</t>
  </si>
  <si>
    <t>UTSJAN17156</t>
  </si>
  <si>
    <t>UTSJAN17138</t>
  </si>
  <si>
    <t>UTSJAN17139</t>
  </si>
  <si>
    <t>UTSJAN17564</t>
  </si>
  <si>
    <t>UTSJAN17565</t>
  </si>
  <si>
    <t>UTSJAN13357</t>
  </si>
  <si>
    <t>ESTANTE METALICO DE 91X45 DE 2.21 ALTO</t>
  </si>
  <si>
    <t>UTSJAN13358</t>
  </si>
  <si>
    <t>UTSJAN13360</t>
  </si>
  <si>
    <t>UTSJAN13359</t>
  </si>
  <si>
    <t>UTSJAN14801</t>
  </si>
  <si>
    <t>ESTANTE METALICO TIPO ESQUELETO DE 0.83X0.45 X 1.00 MTS. COLOR ARENA</t>
  </si>
  <si>
    <t>UTSJAN14804</t>
  </si>
  <si>
    <t>UTSJAN14807</t>
  </si>
  <si>
    <t>UTSJAN14809</t>
  </si>
  <si>
    <t>UTSJAN14810</t>
  </si>
  <si>
    <t>UTSJAN14813</t>
  </si>
  <si>
    <t>UTSJAN14815</t>
  </si>
  <si>
    <t>UTSJAN14802</t>
  </si>
  <si>
    <t>UTSJAN14805</t>
  </si>
  <si>
    <t>UTSJAN14808</t>
  </si>
  <si>
    <t>UTSJAN14811</t>
  </si>
  <si>
    <t>UTSJAN14819</t>
  </si>
  <si>
    <t>UTSJAN14803</t>
  </si>
  <si>
    <t>UTSJAN14806</t>
  </si>
  <si>
    <t>UTSJAN14814</t>
  </si>
  <si>
    <t>UTSJAN14820</t>
  </si>
  <si>
    <t>UTSJAN14816</t>
  </si>
  <si>
    <t>UTSJAN14818</t>
  </si>
  <si>
    <t>UTSJAN14812</t>
  </si>
  <si>
    <t>UTSJAN14817</t>
  </si>
  <si>
    <t>UTSJER6059</t>
  </si>
  <si>
    <t>ESTANTE REVISTERO SENCILLO 2100X870X240</t>
  </si>
  <si>
    <t>UTSJER6062</t>
  </si>
  <si>
    <t>UTSJER6065</t>
  </si>
  <si>
    <t>UTSJER6068</t>
  </si>
  <si>
    <t>UTSJER6071</t>
  </si>
  <si>
    <t>UTSJER6051</t>
  </si>
  <si>
    <t>UTSJER6052</t>
  </si>
  <si>
    <t>UTSJER6054</t>
  </si>
  <si>
    <t>UTSJER6055</t>
  </si>
  <si>
    <t>UTSJER6057</t>
  </si>
  <si>
    <t>UTSJER6058</t>
  </si>
  <si>
    <t>UTSJER6060</t>
  </si>
  <si>
    <t>UTSJER6061</t>
  </si>
  <si>
    <t>UTSJER6063</t>
  </si>
  <si>
    <t>UTSJER6066</t>
  </si>
  <si>
    <t>UTSJER6069</t>
  </si>
  <si>
    <t>UTSJER6072</t>
  </si>
  <si>
    <t>UTSJER6074</t>
  </si>
  <si>
    <t>UTSJER6070</t>
  </si>
  <si>
    <t>UTSJER6073</t>
  </si>
  <si>
    <t>UTSJER6056</t>
  </si>
  <si>
    <t>UTSJER6064</t>
  </si>
  <si>
    <t>UTSJER6067</t>
  </si>
  <si>
    <t>UTSJER6053</t>
  </si>
  <si>
    <t>UTSJEV5049</t>
  </si>
  <si>
    <t>ESTANTE VITRINA MIXTO EVM-12 MCA. GID</t>
  </si>
  <si>
    <t>UTSJEV5050</t>
  </si>
  <si>
    <t>UTSJEV5121</t>
  </si>
  <si>
    <t>UTSJEV5122</t>
  </si>
  <si>
    <t>UTSJEV5186</t>
  </si>
  <si>
    <t>UTSJEV5346</t>
  </si>
  <si>
    <t>UTSJEV5187</t>
  </si>
  <si>
    <t>UTSJEV4949</t>
  </si>
  <si>
    <t>UTSJEV4950</t>
  </si>
  <si>
    <t>UTSJEV4948</t>
  </si>
  <si>
    <t>UTSJEV5001</t>
  </si>
  <si>
    <t>UTSJEV4886</t>
  </si>
  <si>
    <t>UTSJEV4887</t>
  </si>
  <si>
    <t>UTSJOT8980</t>
  </si>
  <si>
    <t>ESTETOSCOPIO COLOR NEGRO LYTTMAN</t>
  </si>
  <si>
    <t>UTSJET3081</t>
  </si>
  <si>
    <t>ESTETOSCOPIO LITTMANN</t>
  </si>
  <si>
    <t>UTSJCB9761</t>
  </si>
  <si>
    <t>ESTRUCTURA DE CESTOS DE BASURA</t>
  </si>
  <si>
    <t>UTSJXX14225</t>
  </si>
  <si>
    <t>ESTRUCTURA EXPOFLEX</t>
  </si>
  <si>
    <t>UTSJXX14226</t>
  </si>
  <si>
    <t>UTSJXX15167</t>
  </si>
  <si>
    <t>ESTRUCTURA FLEXO C/GRAFITO EN TELA</t>
  </si>
  <si>
    <t>UTSJCB9760</t>
  </si>
  <si>
    <t>ESTRUCTURAS CON CESTOS DE BASURA</t>
  </si>
  <si>
    <t>UTSJCB9762</t>
  </si>
  <si>
    <t>ESTRUCTURAS DE CESTOS DE BASURA</t>
  </si>
  <si>
    <t>UTSJCB9765</t>
  </si>
  <si>
    <t>UTSJCB9768</t>
  </si>
  <si>
    <t>UTSJCB9763</t>
  </si>
  <si>
    <t>UTSJCB9766</t>
  </si>
  <si>
    <t>UTSJCB9764</t>
  </si>
  <si>
    <t>UTSJCB9767</t>
  </si>
  <si>
    <t>UTSJCB9773</t>
  </si>
  <si>
    <t>UTSJED3178</t>
  </si>
  <si>
    <t>ESTUCHE DE DIAGNOSTICO MCA. WETCH ALLYN</t>
  </si>
  <si>
    <t>UTSJHT4170</t>
  </si>
  <si>
    <t>ESTUCHE DE HERRAMIENTA MCA. URREA A41UKM1</t>
  </si>
  <si>
    <t>UTSJEO6803</t>
  </si>
  <si>
    <t>ESTUFA C/DOS QUEMADORES TRIPLE</t>
  </si>
  <si>
    <t>UTSJEO6804</t>
  </si>
  <si>
    <t>ESTUFA CON 6 QUEMADORES METALICOS</t>
  </si>
  <si>
    <t>UTSJXX11136</t>
  </si>
  <si>
    <t>EXPO FLEX TELA</t>
  </si>
  <si>
    <t>UTSJXX9771</t>
  </si>
  <si>
    <t>UTSJXX9772</t>
  </si>
  <si>
    <t>UTSJXX9770</t>
  </si>
  <si>
    <t>UTSJXX10410</t>
  </si>
  <si>
    <t>EXPO FLEX TELA 3X3</t>
  </si>
  <si>
    <t>UTSJXX10411</t>
  </si>
  <si>
    <t>UTSJXX11137</t>
  </si>
  <si>
    <t>UTSJXX14247</t>
  </si>
  <si>
    <t>EXPO FLEX TELA CHICO</t>
  </si>
  <si>
    <t>UTSJCL13616</t>
  </si>
  <si>
    <t>EXTRACCIÓN LÍQUIDO-LÍQUIDO EN COLUMNA, MCA.GENERATORIS</t>
  </si>
  <si>
    <t>UTSJCL13615</t>
  </si>
  <si>
    <t>EXTRACCIÓN SÓLIDA-LIQUIDO MCA.GENERATORIS MOD.PS-ES-005</t>
  </si>
  <si>
    <t>UTSJEX6769</t>
  </si>
  <si>
    <t>EXTRACTOR COCIRE DE 3/4 P/CAMPANA</t>
  </si>
  <si>
    <t>UTSJEX15654</t>
  </si>
  <si>
    <t>EXTRACTOR DE JUGOS</t>
  </si>
  <si>
    <t>UTSJEX5331</t>
  </si>
  <si>
    <t>EXTRACTOR DE JUGOS INDUS. MCA. JUGO-MEX</t>
  </si>
  <si>
    <t>UTSJHT8337</t>
  </si>
  <si>
    <t>EXTRACTOR DE POLEAS 10 1/2</t>
  </si>
  <si>
    <t>UTSJHT8338</t>
  </si>
  <si>
    <t>EXTRACTOR DE POLEAS 11</t>
  </si>
  <si>
    <t>UTSJHT8340</t>
  </si>
  <si>
    <t>EXTRACTOR DE POLEAS 12</t>
  </si>
  <si>
    <t>UTSJHT8341</t>
  </si>
  <si>
    <t>EXTRACTOR DE POLEAS 15 1/4</t>
  </si>
  <si>
    <t>UTSJHT8342</t>
  </si>
  <si>
    <t>EXTRACTOR DE POLEAS 3</t>
  </si>
  <si>
    <t>UTSJHT8381</t>
  </si>
  <si>
    <t>EXTRACTOR DE POLEAS 6</t>
  </si>
  <si>
    <t>UTSJHT8336</t>
  </si>
  <si>
    <t>EXTRACTOR DE POLEAS 8</t>
  </si>
  <si>
    <t>UTSJEP9015</t>
  </si>
  <si>
    <t>FABRICACIÓN DE MESA P/ESTUDIO EN CIRCULO</t>
  </si>
  <si>
    <t>UTSJFX3651</t>
  </si>
  <si>
    <t>FAX BROTHER MOD. 255 EQUIPO CEA</t>
  </si>
  <si>
    <t>UTSJFI6309</t>
  </si>
  <si>
    <t>FILTRO EMI DL2640 MCA.DE LOREZO</t>
  </si>
  <si>
    <t>UTSJFJ5293</t>
  </si>
  <si>
    <t>FLUJOMETRO COLD PARMER</t>
  </si>
  <si>
    <t>UTSJSCH12138</t>
  </si>
  <si>
    <t>FORTIANALYZER MOD.FL-100B-U</t>
  </si>
  <si>
    <t>UTSJSCH12137</t>
  </si>
  <si>
    <t>FORTIGATE MOD.FG-3108B</t>
  </si>
  <si>
    <t>UTSJFOR17526</t>
  </si>
  <si>
    <t>FORTINET</t>
  </si>
  <si>
    <t>UTSJFOR15240</t>
  </si>
  <si>
    <t>FORTINET FG-800-BDL HARDWARE PLUS 7X4</t>
  </si>
  <si>
    <t>UTSJTQ11363</t>
  </si>
  <si>
    <t>FOTO TACOMETRO MCA.EXTECH MOD.461700</t>
  </si>
  <si>
    <t>UTSJTQ11364</t>
  </si>
  <si>
    <t>UTSJTQ11362</t>
  </si>
  <si>
    <t>UTSJLP8393</t>
  </si>
  <si>
    <t>FRAGUA C/VENTILADOR FORMA RECTANGULAR</t>
  </si>
  <si>
    <t>UTSJGO6768</t>
  </si>
  <si>
    <t>FREGADERO DOBLE CON LAMBRIN DE 0.15 M</t>
  </si>
  <si>
    <t>UTSJFR6248</t>
  </si>
  <si>
    <t>FRENO A CORRIENTES PARASITAS 1019M</t>
  </si>
  <si>
    <t>UTSJFR6247</t>
  </si>
  <si>
    <t>UTSJFM6154</t>
  </si>
  <si>
    <t>FRENO MAGNETICO DE POLVO DL1019P</t>
  </si>
  <si>
    <t>UTSJFRE7994</t>
  </si>
  <si>
    <t>FRESADOR UNIVERSAL MCA. ARSENAL</t>
  </si>
  <si>
    <t>UTSJFRE10370</t>
  </si>
  <si>
    <t>FRESADORA MCA.TITANIUM MOD.THV-50S</t>
  </si>
  <si>
    <t>UTSJRD1853</t>
  </si>
  <si>
    <t>FRIGOBAR MCA. MABE MOD. RM04BM</t>
  </si>
  <si>
    <t>UTSJRD10744</t>
  </si>
  <si>
    <t>FRIGOBAR MCA.GENERAL ELECTRIC DE 4´</t>
  </si>
  <si>
    <t>UTSJRD3094</t>
  </si>
  <si>
    <t>FRIGOBAR MCA.SANYO MOD.SR-1730W</t>
  </si>
  <si>
    <t>UTSJFD6415</t>
  </si>
  <si>
    <t>FUENTE DE ALIMENTACION 0A-60V A 6 AMP</t>
  </si>
  <si>
    <t>UTSJFD6413</t>
  </si>
  <si>
    <t>UTSJFD6414</t>
  </si>
  <si>
    <t>UTSJFD6416</t>
  </si>
  <si>
    <t>UTSJFD6408</t>
  </si>
  <si>
    <t>FUENTE DE ALIMENTACION 0A-60V A 6AMP</t>
  </si>
  <si>
    <t>UTSJFD6410</t>
  </si>
  <si>
    <t>UTSJFD6411</t>
  </si>
  <si>
    <t>UTSJFD6409</t>
  </si>
  <si>
    <t>UTSJFD6412</t>
  </si>
  <si>
    <t>UTSJFD6289</t>
  </si>
  <si>
    <t>FUENTE DE ALIMENTACION DC DL2613</t>
  </si>
  <si>
    <t>UTSJFD7261</t>
  </si>
  <si>
    <t>FUENTE DE ALIMENTACION DUAL 0-30V A 3 AMP.</t>
  </si>
  <si>
    <t>UTSJFD6417</t>
  </si>
  <si>
    <t>UTSJFD6366</t>
  </si>
  <si>
    <t>FUENTE DE ALIMENTACION DUAL DE 0-30V A 3AMP</t>
  </si>
  <si>
    <t>UTSJFD6367</t>
  </si>
  <si>
    <t>UTSJFD15119</t>
  </si>
  <si>
    <t>FUENTE DE ALIMENTACIÓN MCA.BK PRECISION</t>
  </si>
  <si>
    <t>UTSJFD15121</t>
  </si>
  <si>
    <t>UTSJFD15122</t>
  </si>
  <si>
    <t>UTSJFD15120</t>
  </si>
  <si>
    <t>UTSJFD15123</t>
  </si>
  <si>
    <t>UTSJFD15118</t>
  </si>
  <si>
    <t>UTSJFD14376</t>
  </si>
  <si>
    <t>FUENTE DE ALIMENTACION Y LECTURA, C/CABLE P/CONECTAR</t>
  </si>
  <si>
    <t>UTSJFT12853</t>
  </si>
  <si>
    <t>FUENTE DE PODER DIGITAL SALIDA TRIPLE</t>
  </si>
  <si>
    <t>UTSJFT12852</t>
  </si>
  <si>
    <t>UTSJFT12854</t>
  </si>
  <si>
    <t>UTSJFT12855</t>
  </si>
  <si>
    <t>UTSJFT12857</t>
  </si>
  <si>
    <t>UTSJFT12856</t>
  </si>
  <si>
    <t>UTSJFT12850</t>
  </si>
  <si>
    <t>UTSJFT12851</t>
  </si>
  <si>
    <t>UTSJFT5317</t>
  </si>
  <si>
    <t>FUENTE DE PODER MOD. PRL-15</t>
  </si>
  <si>
    <t>UTSJFT5318</t>
  </si>
  <si>
    <t>UTSJFN7756</t>
  </si>
  <si>
    <t>FUNDA P/GUITARRA ESPECIAL</t>
  </si>
  <si>
    <t>UTSJFN7752</t>
  </si>
  <si>
    <t>FUNDA P/TECLADO DE 130 CMS</t>
  </si>
  <si>
    <t>UTSJFU6301</t>
  </si>
  <si>
    <t>FUSIBLE SUPER RAPIDO DL2628 MCA.DE LORENZO</t>
  </si>
  <si>
    <t>UTSJKT11295</t>
  </si>
  <si>
    <t>GABINETE DE 19</t>
  </si>
  <si>
    <t>UTSJGB4782</t>
  </si>
  <si>
    <t>GABINETE DE MADERA MOD. 452 VINO</t>
  </si>
  <si>
    <t>UTSJOD13976</t>
  </si>
  <si>
    <t>GABINETE EXTERNO USB 2.00 SILVER RIVER II</t>
  </si>
  <si>
    <t>UTSJGB5394</t>
  </si>
  <si>
    <t>GABINETE HAMILTON BLANCO-HUESO</t>
  </si>
  <si>
    <t>UTSJGB5184</t>
  </si>
  <si>
    <t>GABINETE HORIZONTAL C/3 ENTREPAÑOS</t>
  </si>
  <si>
    <t>UTSJUP7814</t>
  </si>
  <si>
    <t>GABINETE MCA. PIROCA</t>
  </si>
  <si>
    <t>UTSJUP7813</t>
  </si>
  <si>
    <t>GABINETE MOD.451 PM STEELE</t>
  </si>
  <si>
    <t>UTSJGB10065</t>
  </si>
  <si>
    <t>GABINETE P/AUDIO-VIDEO SAUDER MOD.25461</t>
  </si>
  <si>
    <t>UTSJGB6869</t>
  </si>
  <si>
    <t>GABINETE P/MONTAJE EN PARED</t>
  </si>
  <si>
    <t>UTSJMH7798</t>
  </si>
  <si>
    <t>GABINETE RINCONERO 1 ENTREPAÑO</t>
  </si>
  <si>
    <t>UTSJGB6488</t>
  </si>
  <si>
    <t>GABINETE UNIVERSAL 4 ENTREP. INTERCAMB.</t>
  </si>
  <si>
    <t>UTSJGB6359</t>
  </si>
  <si>
    <t>GABINETE UNIVERSAL 4 ENTREP.INTERCAMB.</t>
  </si>
  <si>
    <t>UTSJGB6489</t>
  </si>
  <si>
    <t>UTSJGB6490</t>
  </si>
  <si>
    <t>UTSJGB8392</t>
  </si>
  <si>
    <t>GABINETE UNIVERSAL 4 ENTREPAÑOS</t>
  </si>
  <si>
    <t>UTSJGB11040</t>
  </si>
  <si>
    <t>GABINETE UNIVERSAL 4 REPISAS</t>
  </si>
  <si>
    <t>UTSJGB11041</t>
  </si>
  <si>
    <t>UTSJGB11778</t>
  </si>
  <si>
    <t>GABINETE UNIVERSAL DE 0.90X0.40X1.90 MTS.</t>
  </si>
  <si>
    <t>UTSJGB11779</t>
  </si>
  <si>
    <t>UTSJGB11777</t>
  </si>
  <si>
    <t>UTSJGB11775</t>
  </si>
  <si>
    <t>UTSJGB11774</t>
  </si>
  <si>
    <t>UTSJGB11776</t>
  </si>
  <si>
    <t>UTSJGB11792</t>
  </si>
  <si>
    <t>GABINETE UNIVERSAL DE 90X45X1.80 COLOR ARENA</t>
  </si>
  <si>
    <t>UTSJGB11793</t>
  </si>
  <si>
    <t>UTSJGB15996</t>
  </si>
  <si>
    <t>GABINETE URREA H27M6 DE 6 GAVETAS</t>
  </si>
  <si>
    <t>UTSJGA15296</t>
  </si>
  <si>
    <t>GATO HIDRAULICO</t>
  </si>
  <si>
    <t>UTSJGN6312</t>
  </si>
  <si>
    <t>GENERADOR CC C/EXCITACION DERIVADA</t>
  </si>
  <si>
    <t>UTSJGF6379</t>
  </si>
  <si>
    <t>GENERADOR DE FUNC. 200KHZ MOD.DL2633</t>
  </si>
  <si>
    <t>UTSJGN6529</t>
  </si>
  <si>
    <t>GENERADOR DE FUNCIONES HUNG-CHANG MOD.9205C</t>
  </si>
  <si>
    <t>UTSJGN13094</t>
  </si>
  <si>
    <t>GENERADOR DE FUNCIONES INSTEK GFG-8255A 5MHZ</t>
  </si>
  <si>
    <t>UTSJGN13092</t>
  </si>
  <si>
    <t>UTSJGN13095</t>
  </si>
  <si>
    <t>UTSJGN13093</t>
  </si>
  <si>
    <t>UTSJGN13096</t>
  </si>
  <si>
    <t>UTSJGN15114</t>
  </si>
  <si>
    <t>GENERADOR DE FUNCIONES MCA.BK PRECISION</t>
  </si>
  <si>
    <t>UTSJGN15117</t>
  </si>
  <si>
    <t>UTSJGN15113</t>
  </si>
  <si>
    <t>UTSJGN15116</t>
  </si>
  <si>
    <t>UTSJGN15112</t>
  </si>
  <si>
    <t>UTSJGN15115</t>
  </si>
  <si>
    <t>UTSJGN11890</t>
  </si>
  <si>
    <t>GENERADOR DE FUNCIONES MCA.GW INSTEK MOD.GFG-3015</t>
  </si>
  <si>
    <t>UTSJGN11888</t>
  </si>
  <si>
    <t>UTSJGN11891</t>
  </si>
  <si>
    <t>UTSJGN11892</t>
  </si>
  <si>
    <t>UTSJGN11887</t>
  </si>
  <si>
    <t>UTSJGN11889</t>
  </si>
  <si>
    <t>UTSJGN6498</t>
  </si>
  <si>
    <t>GENERADOR DE FUNCIONES MCA.INSTEK MOD.GDG8217A</t>
  </si>
  <si>
    <t>UTSJGN6493</t>
  </si>
  <si>
    <t>GENERADOR DE FUNCIONES MCA.INSTEK MOD.GFG8217A</t>
  </si>
  <si>
    <t>UTSJGN6495</t>
  </si>
  <si>
    <t>UTSJGN6494</t>
  </si>
  <si>
    <t>UTSJGN6499</t>
  </si>
  <si>
    <t>UTSJGN6496</t>
  </si>
  <si>
    <t>UTSJGN6497</t>
  </si>
  <si>
    <t>UTSJGN6500</t>
  </si>
  <si>
    <t>UTSJGN15106</t>
  </si>
  <si>
    <t>GENERADOR DE FUNCIONES MCA.TEKTRONIX</t>
  </si>
  <si>
    <t>UTSJGE6295</t>
  </si>
  <si>
    <t>GENERADOR DE RAMPA DE ACELERAM.DL2620</t>
  </si>
  <si>
    <t>UTSJGV6377</t>
  </si>
  <si>
    <t>GENERADOR DE VALOR OBSOLUTO</t>
  </si>
  <si>
    <t>UTSJGF6290</t>
  </si>
  <si>
    <t>GENERADOR DE VOLTAJE DE REF.DL2614</t>
  </si>
  <si>
    <t>UTSJGN10460</t>
  </si>
  <si>
    <t>GENERADOR MCA.BRIGGS STRATTON</t>
  </si>
  <si>
    <t>UTSJGD5390</t>
  </si>
  <si>
    <t>GONDOLA (ESTANTE P/LIBROS C/10 ENTREPAÑOS)</t>
  </si>
  <si>
    <t>UTSJGD5389</t>
  </si>
  <si>
    <t>UTSJGD5391</t>
  </si>
  <si>
    <t>UTSJEB6592</t>
  </si>
  <si>
    <t>GONDOLA DE PARED</t>
  </si>
  <si>
    <t>UTSJGR3368</t>
  </si>
  <si>
    <t>GRABADORA AIWA MOD. CSD-A310LH</t>
  </si>
  <si>
    <t>UTSJGR3213</t>
  </si>
  <si>
    <t>GRABADORA AIWA MOD. CSD-A310LN</t>
  </si>
  <si>
    <t>UTSJUP7591</t>
  </si>
  <si>
    <t>GRABADORA DE AUDIO DIGITAL DAT</t>
  </si>
  <si>
    <t>UTSJGBVZ16216</t>
  </si>
  <si>
    <t>GRABADORA DE REPORTERO</t>
  </si>
  <si>
    <t>UTSJGBVZ16217</t>
  </si>
  <si>
    <t>UTSJGR2902</t>
  </si>
  <si>
    <t>GRABADORA DIGITAL MCA. SONY MOD. ICD-P210</t>
  </si>
  <si>
    <t>UTSJGR11500</t>
  </si>
  <si>
    <t>GRABADORA DIGITAL MCA.SONY MOD.ICD-UX71/SC</t>
  </si>
  <si>
    <t>UTSJGR13950</t>
  </si>
  <si>
    <t>GRABADORA DIGITAL MCA.STEREN MOD.REC-840</t>
  </si>
  <si>
    <t>UTSJGR3395</t>
  </si>
  <si>
    <t>GRABADORA DIGITAL SONY MOD. CFD-S20CP</t>
  </si>
  <si>
    <t>UTSJGR1874</t>
  </si>
  <si>
    <t>GRABADORA MCA. SONY MOD. CFD-S20CP</t>
  </si>
  <si>
    <t>UTSJGR3051</t>
  </si>
  <si>
    <t>UTSJGR0766</t>
  </si>
  <si>
    <t>GRABADORA MCA. SONY MOD.CFD-S20CP</t>
  </si>
  <si>
    <t>UTSJGR11943</t>
  </si>
  <si>
    <t>GRABADORA MCA.OLYMPUS MOD.WS-50</t>
  </si>
  <si>
    <t>UTSJGR8967</t>
  </si>
  <si>
    <t>GRABADORA MCA.PHILLIPS MOD.AZ1836B</t>
  </si>
  <si>
    <t>UTSJGR10371</t>
  </si>
  <si>
    <t>GRABADORA MCA.PHILLIPS MOD.AZ1836W/85</t>
  </si>
  <si>
    <t>UTSJGR11292</t>
  </si>
  <si>
    <t>GRABADORA MCA.SONY MOD.CFD-520CP</t>
  </si>
  <si>
    <t>UTSJGR13107</t>
  </si>
  <si>
    <t>GRABADORA MCA.SONY MOD.CFD-S20CP</t>
  </si>
  <si>
    <t>UTSJGR14237</t>
  </si>
  <si>
    <t>UTSJGR10096</t>
  </si>
  <si>
    <t>GRABADORA MCA.SONY MOD.ZS-H20CP</t>
  </si>
  <si>
    <t>UTSJGR10097</t>
  </si>
  <si>
    <t>UTSJGR11955</t>
  </si>
  <si>
    <t>GRABADORA MCA.SONY MOD.ZS-S2IP</t>
  </si>
  <si>
    <t>UTSJGR3369</t>
  </si>
  <si>
    <t>GRABADORA SONY CFD-S20CP</t>
  </si>
  <si>
    <t>UTSJGR4709</t>
  </si>
  <si>
    <t>GRABADORA SONY MOD. CFD-520CP</t>
  </si>
  <si>
    <t>UTSJGR4652</t>
  </si>
  <si>
    <t>GRABADORA SONY MOD. CFD-S20CP</t>
  </si>
  <si>
    <t>UTSJGR3612</t>
  </si>
  <si>
    <t>UTSJGR3273</t>
  </si>
  <si>
    <t>UTSJGR3214</t>
  </si>
  <si>
    <t>UTSJGR4844</t>
  </si>
  <si>
    <t>UTSJGR4727</t>
  </si>
  <si>
    <t>GRABADORA SONY MOD.CFD-520CP</t>
  </si>
  <si>
    <t>UTSJGR6587</t>
  </si>
  <si>
    <t>GRABADORA SONY MOD.CFD-S20CP</t>
  </si>
  <si>
    <t>UTSJDI6280</t>
  </si>
  <si>
    <t>GRUPO DE DIODOS DL2603 MCA.DE LORENZO</t>
  </si>
  <si>
    <t>UTSJRI7053</t>
  </si>
  <si>
    <t>GRUPO DE SCR DE SILICIO C/RED</t>
  </si>
  <si>
    <t>UTSJRI6282</t>
  </si>
  <si>
    <t>GRUPO DE SCR DE SILICIO C/RED DE PROTECCION</t>
  </si>
  <si>
    <t>UTSJIG6286</t>
  </si>
  <si>
    <t>GRUPO IGBT DL2610 MCA.DE LORENZO</t>
  </si>
  <si>
    <t>UTSJOT4127</t>
  </si>
  <si>
    <t>GUILLOTINA</t>
  </si>
  <si>
    <t>UTSJLP7995</t>
  </si>
  <si>
    <t>GUILLOTINA DE PEDAL P/LAM.CAL.16</t>
  </si>
  <si>
    <t>UTSJGI6330</t>
  </si>
  <si>
    <t>GUILLOTINA MANUAL 131SVE02</t>
  </si>
  <si>
    <t>UTSJGI6868</t>
  </si>
  <si>
    <t>GUILLOTINA MANUAL MCA GUIPREMEX</t>
  </si>
  <si>
    <t>UTSJGI1922</t>
  </si>
  <si>
    <t>GUILLOTINA MCA. BOSTON MOD. 2658</t>
  </si>
  <si>
    <t>UTSJUP7628</t>
  </si>
  <si>
    <t>GUILLOTINA X-ACTON</t>
  </si>
  <si>
    <t>UTSJGT7755</t>
  </si>
  <si>
    <t>GUITARRA CEDRO PINAVETE</t>
  </si>
  <si>
    <t>UTSJGT7753</t>
  </si>
  <si>
    <t>GUITARRA NOGAL C/PINAVETE</t>
  </si>
  <si>
    <t>UTSJGT7754</t>
  </si>
  <si>
    <t>UTSJGT3627</t>
  </si>
  <si>
    <t>GUITARRAS DE CEDRO ROJO (9 PZAS.)</t>
  </si>
  <si>
    <t>UTSJOT3084</t>
  </si>
  <si>
    <t>HIELERA RUBBERMAID</t>
  </si>
  <si>
    <t>UTSJOT5336</t>
  </si>
  <si>
    <t>HIELERA RUBERMAID</t>
  </si>
  <si>
    <t>UTSJHR14757</t>
  </si>
  <si>
    <t>HORNO DE EISENKRAFT</t>
  </si>
  <si>
    <t>UTSJHR10089</t>
  </si>
  <si>
    <t>HORNO DE GAS TIPO BOVEDA</t>
  </si>
  <si>
    <t>UTSJMO5195</t>
  </si>
  <si>
    <t>HORNO DE MICROONDA LG INTELO WAVE MS1742AP</t>
  </si>
  <si>
    <t>UTSJHR14347</t>
  </si>
  <si>
    <t>HORNO DE MICROONDAS DE 1.1 P3 PUERTA Y PANEL DE CONTROL CON ACABADO EN ESPEJO</t>
  </si>
  <si>
    <t>UTSJHR14768</t>
  </si>
  <si>
    <t>HORNO DE MICROONDAS GE DE 0.7 P3</t>
  </si>
  <si>
    <t>UTSJHR14936</t>
  </si>
  <si>
    <t>HORNO DE MICROONDAS INDUSTRIAL MENUMASTER</t>
  </si>
  <si>
    <t>UTSJHR5046</t>
  </si>
  <si>
    <t>HORNO DE SECADO INOX ANALOGO FELISA</t>
  </si>
  <si>
    <t>UTSJHR11104</t>
  </si>
  <si>
    <t>HORNO DE SECADO MCA.BINDER MOD.FP53</t>
  </si>
  <si>
    <t>UTSJHR11103</t>
  </si>
  <si>
    <t>UTSJHR5095</t>
  </si>
  <si>
    <t>HORNO DE SECADO Y ESTERIL MOD. ED53</t>
  </si>
  <si>
    <t>UTSJHR5003</t>
  </si>
  <si>
    <t>HORNO ELECT.LINDBERG-BLUE DX-9795B</t>
  </si>
  <si>
    <t>UTSJHT15131</t>
  </si>
  <si>
    <t>HORNO ELECTRICO PARA FUNDIR ALUMINIO</t>
  </si>
  <si>
    <t>UTSJIG6285</t>
  </si>
  <si>
    <t>IGBT TRANSISTOR BIPOLAR DL2609 MCA.DE LORENZO</t>
  </si>
  <si>
    <t>UTSJCM17427</t>
  </si>
  <si>
    <t>IMAC</t>
  </si>
  <si>
    <t>UTSJCM17430</t>
  </si>
  <si>
    <t>UTSJCM17433</t>
  </si>
  <si>
    <t>UTSJCM17441</t>
  </si>
  <si>
    <t>UTSJCM17444</t>
  </si>
  <si>
    <t>UTSJCM17447</t>
  </si>
  <si>
    <t>UTSJCM17450</t>
  </si>
  <si>
    <t>UTSJCM17453</t>
  </si>
  <si>
    <t>UTSJCM17426</t>
  </si>
  <si>
    <t>UTSJCM17429</t>
  </si>
  <si>
    <t>UTSJCM17431</t>
  </si>
  <si>
    <t>UTSJCM17432</t>
  </si>
  <si>
    <t>UTSJCM17434</t>
  </si>
  <si>
    <t>UTSJCM17435</t>
  </si>
  <si>
    <t>UTSJCM17437</t>
  </si>
  <si>
    <t>UTSJCM17438</t>
  </si>
  <si>
    <t>UTSJCM17440</t>
  </si>
  <si>
    <t>UTSJCM17443</t>
  </si>
  <si>
    <t>UTSJCM17446</t>
  </si>
  <si>
    <t>UTSJCM17449</t>
  </si>
  <si>
    <t>UTSJCM17451</t>
  </si>
  <si>
    <t>UTSJCM17452</t>
  </si>
  <si>
    <t>UTSJCM17454</t>
  </si>
  <si>
    <t>UTSJCM17455</t>
  </si>
  <si>
    <t>UTSJCM17428</t>
  </si>
  <si>
    <t>UTSJCM17436</t>
  </si>
  <si>
    <t>UTSJCM17439</t>
  </si>
  <si>
    <t>UTSJCM17442</t>
  </si>
  <si>
    <t>UTSJCM17445</t>
  </si>
  <si>
    <t>UTSJCM17448</t>
  </si>
  <si>
    <t>UTSJIMA15349</t>
  </si>
  <si>
    <t>IMAC 21.5 / 2.7QC/2X4GB/1TB/IRI</t>
  </si>
  <si>
    <t>UTSJCM13320</t>
  </si>
  <si>
    <t>IMAC DE 21.5</t>
  </si>
  <si>
    <t>UTSJIM15409</t>
  </si>
  <si>
    <t>IMPRESORA</t>
  </si>
  <si>
    <t>UTSJIM15404</t>
  </si>
  <si>
    <t>UTSJIM315634</t>
  </si>
  <si>
    <t>IMPRESORA 3D</t>
  </si>
  <si>
    <t>UTSJIM315635</t>
  </si>
  <si>
    <t>UTSJIM14219</t>
  </si>
  <si>
    <t>IMPRESORA 3D MOD.RAPMAN MCA.3D SYSTEMS</t>
  </si>
  <si>
    <t>UTSJIM14254</t>
  </si>
  <si>
    <t>IMPRESORA 3D PARA PROTOTIPOS</t>
  </si>
  <si>
    <t>UTSJIM3346</t>
  </si>
  <si>
    <t>IMPRESORA CANNON MOD. LASER-SHOT LBP-1210</t>
  </si>
  <si>
    <t>UTSJIM15173</t>
  </si>
  <si>
    <t>IMPRESORA DE CREDENCIALES ZXP-S3</t>
  </si>
  <si>
    <t>UTSJIM14250</t>
  </si>
  <si>
    <t>IMPRESORA DEKJET 1000 PRINTER 16/12 PPM USB 2.0 N/S: CN26129HJ6</t>
  </si>
  <si>
    <t>UTSJIM8390</t>
  </si>
  <si>
    <t>IMPRESORA DESKJET 720C</t>
  </si>
  <si>
    <t>UTSJIM4708</t>
  </si>
  <si>
    <t>IMPRESORA DESKJET 970 CXI</t>
  </si>
  <si>
    <t>UTSJIM2901</t>
  </si>
  <si>
    <t>IMPRESORA EPSON MOD. STYLUS COLOR 880</t>
  </si>
  <si>
    <t>UTSJIM9846</t>
  </si>
  <si>
    <t>IMPRESORA HP COLOR 3600N</t>
  </si>
  <si>
    <t>UTSJIM9845</t>
  </si>
  <si>
    <t>UTSJIM14252</t>
  </si>
  <si>
    <t>IMPRESORA HP COLOR LASER JET ENTERPRICE</t>
  </si>
  <si>
    <t>UTSJIM9784</t>
  </si>
  <si>
    <t>IMPRESORA HP COLOR LASERJET 2605DN</t>
  </si>
  <si>
    <t>UTSJIM12161</t>
  </si>
  <si>
    <t>IMPRESORA HP DESKJET</t>
  </si>
  <si>
    <t>UTSJIM1362</t>
  </si>
  <si>
    <t>IMPRESORA HP DESKJET 6127</t>
  </si>
  <si>
    <t>UTSJIM7466</t>
  </si>
  <si>
    <t>IMPRESORA HP DESKJET 930C</t>
  </si>
  <si>
    <t>UTSJIM14336</t>
  </si>
  <si>
    <t>IMPRESORA HP LASER JET P2035 PUERTO PARALELO</t>
  </si>
  <si>
    <t>UTSJIM6557</t>
  </si>
  <si>
    <t>IMPRESORA HP LASERJET MOD.1300</t>
  </si>
  <si>
    <t>UTSJIM7690</t>
  </si>
  <si>
    <t>IMPRESORA HP PHOTOSMART 7960</t>
  </si>
  <si>
    <t>UTSJIM15964</t>
  </si>
  <si>
    <t>IMPRESORA LASER JER PRO HP</t>
  </si>
  <si>
    <t>UTSJIM1823</t>
  </si>
  <si>
    <t>IMPRESORA LASER JET 4200-4300 / P2035</t>
  </si>
  <si>
    <t>UTSJIM0192</t>
  </si>
  <si>
    <t>IMPRESORA MCA. HP A COLOR MOD. JET 2550LN</t>
  </si>
  <si>
    <t>UTSJIM0184</t>
  </si>
  <si>
    <t>IMPRESORA MCA. HP LASER MOD. JET 1320</t>
  </si>
  <si>
    <t>UTSJIM0179</t>
  </si>
  <si>
    <t>UTSJIM0181</t>
  </si>
  <si>
    <t>UTSJIM0190</t>
  </si>
  <si>
    <t>UTSJIM0178</t>
  </si>
  <si>
    <t>UTSJIM0186</t>
  </si>
  <si>
    <t>UTSJIM0191</t>
  </si>
  <si>
    <t>UTSJIM10454</t>
  </si>
  <si>
    <t>IMPRESORA MCA. HP MOD.LJP2014</t>
  </si>
  <si>
    <t>UTSJIM10453</t>
  </si>
  <si>
    <t>UTSJIM13894</t>
  </si>
  <si>
    <t>IMPRESORA MCA. HP MOD.P1606DN</t>
  </si>
  <si>
    <t>UTSJIM11501</t>
  </si>
  <si>
    <t>IMPRESORA MCA.EPSON MOD.FX-890</t>
  </si>
  <si>
    <t>UTSJIM12142</t>
  </si>
  <si>
    <t>UTSJIM4945</t>
  </si>
  <si>
    <t>IMPRESORA MCA.EPSON MOD.STYLUS COLOR 880</t>
  </si>
  <si>
    <t>UTSJIM13110</t>
  </si>
  <si>
    <t>IMPRESORA MCA.EPSON MOD.STYLUS PHOTO 1410</t>
  </si>
  <si>
    <t>UTSJIM11930</t>
  </si>
  <si>
    <t>IMPRESORA MCA.EPSON MOD.TX210</t>
  </si>
  <si>
    <t>UTSJIM13237</t>
  </si>
  <si>
    <t>IMPRESORA MCA.HP MOD.1025NW</t>
  </si>
  <si>
    <t>UTSJIM5559</t>
  </si>
  <si>
    <t>IMPRESORA MCA.HP MOD.DESKJET 6127</t>
  </si>
  <si>
    <t>UTSJIM4817</t>
  </si>
  <si>
    <t>IMPRESORA MCA.HP MOD.LASERJET 1300</t>
  </si>
  <si>
    <t>UTSJIM4778</t>
  </si>
  <si>
    <t>UTSJIM8893</t>
  </si>
  <si>
    <t>IMPRESORA MCA.HP MOD.LASERJET 1320</t>
  </si>
  <si>
    <t>UTSJIM5596</t>
  </si>
  <si>
    <t>IMPRESORA MCA.HP MOD.LASERJET 4200</t>
  </si>
  <si>
    <t>UTSJIM13449</t>
  </si>
  <si>
    <t>IMPRESORA MCA.HP MOD.P1102W</t>
  </si>
  <si>
    <t>UTSJIMPP16213</t>
  </si>
  <si>
    <t>IMPRESORA PORTATIL</t>
  </si>
  <si>
    <t>UTSJIM8950</t>
  </si>
  <si>
    <t>IMPRESORA TRANSFERENCIA TERMICA</t>
  </si>
  <si>
    <t>UTSJIN5169</t>
  </si>
  <si>
    <t>INCUBADORA CONV.NATURAL MOD.BD23-UL</t>
  </si>
  <si>
    <t>UTSJHT8245</t>
  </si>
  <si>
    <t>INDICADOR 0 A 2</t>
  </si>
  <si>
    <t>UTSJHT8243</t>
  </si>
  <si>
    <t>UTSJHT8244</t>
  </si>
  <si>
    <t>UTSJHT8246</t>
  </si>
  <si>
    <t>UTSJHT8247</t>
  </si>
  <si>
    <t>UTSJHT8242</t>
  </si>
  <si>
    <t>INDICADOR 0 A 2" ELECT.</t>
  </si>
  <si>
    <t>UTSJINDS15429</t>
  </si>
  <si>
    <t>INDICADOR DE SECUENCIA</t>
  </si>
  <si>
    <t>UTSJIF6193</t>
  </si>
  <si>
    <t>INDICADOR DE SECUENCIAS DE FASES</t>
  </si>
  <si>
    <t>UTSJIS6192</t>
  </si>
  <si>
    <t>INDICADOR DE SINCRONIZACION DL2109T1T</t>
  </si>
  <si>
    <t>UTSJHT0285</t>
  </si>
  <si>
    <t>INDICADORES DE CARATULA</t>
  </si>
  <si>
    <t>UTSJIC4992</t>
  </si>
  <si>
    <t>INTERCAMBIADOR DE CALOR ARMFIELD MOD.HT30X</t>
  </si>
  <si>
    <t>UTSJFV6382</t>
  </si>
  <si>
    <t>INTERFACE CONVERTIDORA DL2647</t>
  </si>
  <si>
    <t>UTSJDU7240</t>
  </si>
  <si>
    <t>INTERFASE P/PC DL2650</t>
  </si>
  <si>
    <t>UTSJIP6211</t>
  </si>
  <si>
    <t>INTERRUPTOR DE POTENCIA DL2108T02</t>
  </si>
  <si>
    <t>UTSJIP6213</t>
  </si>
  <si>
    <t>UTSJIP6214</t>
  </si>
  <si>
    <t>UTSJIP6212</t>
  </si>
  <si>
    <t>UTSJINV14732</t>
  </si>
  <si>
    <t>INVERSOR DE 1000 W STEREN</t>
  </si>
  <si>
    <t>UTSJOT9008</t>
  </si>
  <si>
    <t>INVERSOR DE CORRIENTE DE ALTA GANANCIA</t>
  </si>
  <si>
    <t>UTSJIVC14755</t>
  </si>
  <si>
    <t>INVERSOR DE VOLTAJE</t>
  </si>
  <si>
    <t>UTSJIPW17540</t>
  </si>
  <si>
    <t>IPAD</t>
  </si>
  <si>
    <t>UTSJII13927</t>
  </si>
  <si>
    <t>IPAD 2 WI-FI 3G MCA.APPLE MOD.A1396</t>
  </si>
  <si>
    <t>UTSJIPD15345</t>
  </si>
  <si>
    <t>IPAD AIR 2</t>
  </si>
  <si>
    <t>UTSJAE15127</t>
  </si>
  <si>
    <t>IPAD MCA. APPLE MINI RETINA</t>
  </si>
  <si>
    <t>UTSJII15228</t>
  </si>
  <si>
    <t>IPAD MCA. APPLE MOD. AIR PLATE WI-FI 32GB</t>
  </si>
  <si>
    <t>UTSJAE12450</t>
  </si>
  <si>
    <t>IPAD MCA.APPLE WIFI 32 GB</t>
  </si>
  <si>
    <t>UTSJAE12222</t>
  </si>
  <si>
    <t>UTSJII15376</t>
  </si>
  <si>
    <t>IPAD MINI</t>
  </si>
  <si>
    <t>UTSJIPD16219</t>
  </si>
  <si>
    <t>IPAD PRO 9.7</t>
  </si>
  <si>
    <t>UTSJHQ12163</t>
  </si>
  <si>
    <t>IPAD WI-FI 16GB-SPA</t>
  </si>
  <si>
    <t>UTSJHQ10095</t>
  </si>
  <si>
    <t>IPAQ MCA.HP MOD.216</t>
  </si>
  <si>
    <t>UTSJHQ10430</t>
  </si>
  <si>
    <t>IPAQ MCA.HP MOD.616</t>
  </si>
  <si>
    <t>UTSJHQ10431</t>
  </si>
  <si>
    <t>UTSJHQ10429</t>
  </si>
  <si>
    <t>UTSJAE12178</t>
  </si>
  <si>
    <t>IPAQ WI-FI DE 16 GB</t>
  </si>
  <si>
    <t>UTSJIPH15344</t>
  </si>
  <si>
    <t>IPHONE</t>
  </si>
  <si>
    <t>UTSJAE15179</t>
  </si>
  <si>
    <t>IPOQ TOUCH 64GB APPLE</t>
  </si>
  <si>
    <t>UTSJHT8364</t>
  </si>
  <si>
    <t>JGO. DE PESAS DE 1MG-100G MCA.OHAUS</t>
  </si>
  <si>
    <t>UTSJHT7216</t>
  </si>
  <si>
    <t>JGO.DE 26 PZAS.MATRACA DADOS TRUPER</t>
  </si>
  <si>
    <t>UTSJHT10326</t>
  </si>
  <si>
    <t>JGO.DE 52 CLAMP 560-TS 9/16</t>
  </si>
  <si>
    <t>UTSJUP7592</t>
  </si>
  <si>
    <t>JGO.DE BAFLES 2 VIAS WOOFER</t>
  </si>
  <si>
    <t>UTSJHT8284</t>
  </si>
  <si>
    <t>JGO.DE BLOQUES PATRON GRADO 1 MOD.BM1-87-1</t>
  </si>
  <si>
    <t>UTSJHT8464</t>
  </si>
  <si>
    <t>JGO.DE MANIFOLD CON MANGUERAS</t>
  </si>
  <si>
    <t>UTSJHT11329</t>
  </si>
  <si>
    <t>JGO.DE MOTO-TOOL CON 250 ACCES. OTMT</t>
  </si>
  <si>
    <t>UTSJHT8370</t>
  </si>
  <si>
    <t>JGO.DE PESAS DE 1 MG-100G MCA.OHAUS</t>
  </si>
  <si>
    <t>UTSJHT8362</t>
  </si>
  <si>
    <t>JGO.DE PESAS DE 1G-1KG MCA.OHAUS</t>
  </si>
  <si>
    <t>UTSJHT8369</t>
  </si>
  <si>
    <t>JGO.DE PESAS DE 1MG-100G MCA.OHAUS</t>
  </si>
  <si>
    <t>UTSJHT8372</t>
  </si>
  <si>
    <t>UTSJHT8365</t>
  </si>
  <si>
    <t>UTSJHT8367</t>
  </si>
  <si>
    <t>UTSJHT8368</t>
  </si>
  <si>
    <t>UTSJHT8371</t>
  </si>
  <si>
    <t>UTSJHT8373</t>
  </si>
  <si>
    <t>UTSJHT8363</t>
  </si>
  <si>
    <t>UTSJHT8366</t>
  </si>
  <si>
    <t>UTSJTC5345</t>
  </si>
  <si>
    <t>JGO.DE TAMICES DE 8" DIAM.ACERO INOX.MCA.TYLER</t>
  </si>
  <si>
    <t>UTSJCAL10238</t>
  </si>
  <si>
    <t>JGOS.DE 81 BLOQUES MCA.STARRETT MOD.RS81.B</t>
  </si>
  <si>
    <t>UTSJMIF15890</t>
  </si>
  <si>
    <t>JUEGO DE MICROFONOS</t>
  </si>
  <si>
    <t>UTSJKT17477</t>
  </si>
  <si>
    <t>JUEGOS DE HERRAMIENTAS PARA SOLDADURA</t>
  </si>
  <si>
    <t>UTSJKT17478</t>
  </si>
  <si>
    <t>UTSJKT17476</t>
  </si>
  <si>
    <t>UTSJKT17479</t>
  </si>
  <si>
    <t>UTSJKTI12026</t>
  </si>
  <si>
    <t>KID DE EQUIPO DE ILUMINACION</t>
  </si>
  <si>
    <t>UTSJKC14011</t>
  </si>
  <si>
    <t>KINECT XBOX 360</t>
  </si>
  <si>
    <t>UTSJKC14012</t>
  </si>
  <si>
    <t>UTSJKC14202</t>
  </si>
  <si>
    <t>UTSJKC13942</t>
  </si>
  <si>
    <t>UTSJKT7746</t>
  </si>
  <si>
    <t>KIT 200 EXPERIMENTOS DE ELECTRONICA</t>
  </si>
  <si>
    <t>UTSJKT7749</t>
  </si>
  <si>
    <t>UTSJKT7739</t>
  </si>
  <si>
    <t>UTSJKT7741</t>
  </si>
  <si>
    <t>UTSJKT7742</t>
  </si>
  <si>
    <t>UTSJKT7744</t>
  </si>
  <si>
    <t>UTSJKT7745</t>
  </si>
  <si>
    <t>UTSJKT7747</t>
  </si>
  <si>
    <t>UTSJKT7748</t>
  </si>
  <si>
    <t>UTSJKT7740</t>
  </si>
  <si>
    <t>UTSJKT7743</t>
  </si>
  <si>
    <t>UTSJKT17517</t>
  </si>
  <si>
    <t>KIT BUNDLE</t>
  </si>
  <si>
    <t>UTSJKT10246</t>
  </si>
  <si>
    <t>KIT DE ACCESORIOS DE ELECTROHIDRÁULICA</t>
  </si>
  <si>
    <t>UTSJKT13459</t>
  </si>
  <si>
    <t>KIT DE ALARMAS</t>
  </si>
  <si>
    <t>UTSJKT7051</t>
  </si>
  <si>
    <t>KIT DE ARMADO P/CONST.DE 4 MOTORES</t>
  </si>
  <si>
    <t>UTSJKT7050</t>
  </si>
  <si>
    <t>KIT DE ARMADO P/CONTRUC.DE 4 MOTORES</t>
  </si>
  <si>
    <t>UTSJKT13460</t>
  </si>
  <si>
    <t>KIT DE CAMARAS</t>
  </si>
  <si>
    <t>UTSJKT15176</t>
  </si>
  <si>
    <t>KIT DE CÁMARAS DE SEGURIDAD LOREX</t>
  </si>
  <si>
    <t>UTSJKT7750</t>
  </si>
  <si>
    <t>KIT DE CIRCUITOS ELECTRONICOS COSMOS</t>
  </si>
  <si>
    <t>UTSJKS14300</t>
  </si>
  <si>
    <t>KIT DE CONTROL, CEREBRO Y PISTON</t>
  </si>
  <si>
    <t>UTSJKT16173</t>
  </si>
  <si>
    <t>KIT DE ELECTRONEUMÁTICA</t>
  </si>
  <si>
    <t>UTSJKT16172</t>
  </si>
  <si>
    <t>UTSJKT6532</t>
  </si>
  <si>
    <t>KIT DE EQUIPOS DE MEDICION DIGITAL</t>
  </si>
  <si>
    <t>UTSJKT6530</t>
  </si>
  <si>
    <t>UTSJKT6533</t>
  </si>
  <si>
    <t>UTSJKT6531</t>
  </si>
  <si>
    <t>UTSJKET15239</t>
  </si>
  <si>
    <t>KIT DE ESTACIÓN TOTAL TOPOGRAFICA</t>
  </si>
  <si>
    <t>UTSJUP7620</t>
  </si>
  <si>
    <t>KIT DE ILUMINACION DE</t>
  </si>
  <si>
    <t>UTSJKT10258</t>
  </si>
  <si>
    <t>KIT DE ILUMINACIÓN DE LUZ FRIA PETITE 4 MCA.FLUO-TEC</t>
  </si>
  <si>
    <t>UTSJKT10259</t>
  </si>
  <si>
    <t>UTSJUP7579</t>
  </si>
  <si>
    <t>KIT DE ILUMINACION LOWELL 01.933</t>
  </si>
  <si>
    <t>UTSJKA6275</t>
  </si>
  <si>
    <t>KIT DE INSTRUMENTOS ANALOGICOS</t>
  </si>
  <si>
    <t>UTSJKT15732</t>
  </si>
  <si>
    <t>KIT DE INTERFACE TÍPICA</t>
  </si>
  <si>
    <t>UTSJKT12005</t>
  </si>
  <si>
    <t>KIT DE MANTENIMIENTO PRODUCTIVO TOTAL</t>
  </si>
  <si>
    <t>UTSJKT6457</t>
  </si>
  <si>
    <t>KIT DE MAQUINAS ASINCRONAS</t>
  </si>
  <si>
    <t>UTSJKT6458</t>
  </si>
  <si>
    <t>UTSJKT13133</t>
  </si>
  <si>
    <t>KIT DE MEMORIAS,PLACAS, INSTALACIÓN Y CONFIG.</t>
  </si>
  <si>
    <t>UTSJKT13099</t>
  </si>
  <si>
    <t>KIT DE NEUMÁTICA Y ELECTRONEUMÁTICA FESTO</t>
  </si>
  <si>
    <t>UTSJKT16270</t>
  </si>
  <si>
    <t>KIT DE PLC</t>
  </si>
  <si>
    <t>UTSJKT16272</t>
  </si>
  <si>
    <t>UTSJKT16271</t>
  </si>
  <si>
    <t>UTSJKT13103</t>
  </si>
  <si>
    <t>KIT DE SISTEMA DVR Y CAMARAS</t>
  </si>
  <si>
    <t>UTSJKT16193</t>
  </si>
  <si>
    <t>KIT DE TERMOFUSIÓN PARA TUBO PLUS RJQ63 800 W</t>
  </si>
  <si>
    <t>UTSJKT16139</t>
  </si>
  <si>
    <t>UTSJKT14962</t>
  </si>
  <si>
    <t>KIT DE TOPOGRAFÍA</t>
  </si>
  <si>
    <t>UTSJKT14963</t>
  </si>
  <si>
    <t>UTSJKT8141</t>
  </si>
  <si>
    <t>KIT DETECTOR DE FUGAS</t>
  </si>
  <si>
    <t>UTSJKT13262</t>
  </si>
  <si>
    <t>KIT FOTOVOLTAICO DE 12V-110</t>
  </si>
  <si>
    <t>UTSJKT8462</t>
  </si>
  <si>
    <t>KIT PORTATIL P/SOLDAR</t>
  </si>
  <si>
    <t>UTSJKSA15611</t>
  </si>
  <si>
    <t>KIT SISTEMA DE ALARMA</t>
  </si>
  <si>
    <t>UTSJKT10327</t>
  </si>
  <si>
    <t>KIT UNIVERSAL DE DIAGNÓSTICO</t>
  </si>
  <si>
    <t>UTSJLX5297</t>
  </si>
  <si>
    <t>LAB MIXER AND SCALE UP SYSTEM C/ACCESORIOS</t>
  </si>
  <si>
    <t>UTSJLM3170</t>
  </si>
  <si>
    <t>LAMPARA DE CHICOTE PANTALLA GRANDE</t>
  </si>
  <si>
    <t>UTSJUP7801</t>
  </si>
  <si>
    <t>LAMPARA DE FOTO PARA REVELADDO</t>
  </si>
  <si>
    <t>UTSJLAM16104</t>
  </si>
  <si>
    <t>LAMPARA DE UV,</t>
  </si>
  <si>
    <t>UTSJLI7527</t>
  </si>
  <si>
    <t>LAMPARA INTERMITENTE DL2101T44</t>
  </si>
  <si>
    <t>UTSJLI7256</t>
  </si>
  <si>
    <t>UTSJLRD17260</t>
  </si>
  <si>
    <t>LAMPARA PARA RESTIRADOR</t>
  </si>
  <si>
    <t>UTSJLAP16123</t>
  </si>
  <si>
    <t>LAP TOP HP 13-D001LA</t>
  </si>
  <si>
    <t>UTSJLAP15980</t>
  </si>
  <si>
    <t>LAP TOP MARCA. ACER</t>
  </si>
  <si>
    <t>UTSJCP14826</t>
  </si>
  <si>
    <t>LAP TOP MCA HP MOD PROBOOK 4440S</t>
  </si>
  <si>
    <t>UTSJCP14224</t>
  </si>
  <si>
    <t>LAP TOP MCA. DEL INSPIRON 5520</t>
  </si>
  <si>
    <t>UTSJCP12773</t>
  </si>
  <si>
    <t>LAP TOP MCA. DELL MOD.INSPIRON N4010</t>
  </si>
  <si>
    <t>UTSJCP14954</t>
  </si>
  <si>
    <t>LAP TOP MCA. HP MOD. 4440S</t>
  </si>
  <si>
    <t>UTSJCP14953</t>
  </si>
  <si>
    <t>UTSJCP14952</t>
  </si>
  <si>
    <t>UTSJCP14950</t>
  </si>
  <si>
    <t>LAP TOP MCA. HP MOD. 4440S PROBOOK</t>
  </si>
  <si>
    <t>UTSJCP14951</t>
  </si>
  <si>
    <t>UTSJCP14971</t>
  </si>
  <si>
    <t>LAP TOP MCA. HP MOD. C15 ULTRABOOK</t>
  </si>
  <si>
    <t>UTSJCP12187</t>
  </si>
  <si>
    <t>LAP TOP MCA. HP MOD.DV3189LA</t>
  </si>
  <si>
    <t>UTSJCP15074</t>
  </si>
  <si>
    <t>LAP TOP MCA. HP PAVILION 14-N007LA</t>
  </si>
  <si>
    <t>UTSJCP15079</t>
  </si>
  <si>
    <t>UTSJCP15078</t>
  </si>
  <si>
    <t>UTSJCP15076</t>
  </si>
  <si>
    <t>UTSJCP15077</t>
  </si>
  <si>
    <t>UTSJCP15229</t>
  </si>
  <si>
    <t>LAP TOP MCA. MACBOOK PRO 13</t>
  </si>
  <si>
    <t>UTSJCP14228</t>
  </si>
  <si>
    <t>LAP TOP MCA. TOSHIBA MOD.TECRA-R850-SP5161M</t>
  </si>
  <si>
    <t>UTSJCP11912</t>
  </si>
  <si>
    <t>LAP TOP MCA.COMPAQ</t>
  </si>
  <si>
    <t>UTSJCP14196</t>
  </si>
  <si>
    <t>LAP TOP MCA.DELL INSPIRON 15R</t>
  </si>
  <si>
    <t>UTSJCP15128</t>
  </si>
  <si>
    <t>LAP TOP MCA.DELL MOD.ALIENWARE</t>
  </si>
  <si>
    <t>UTSJCP12532</t>
  </si>
  <si>
    <t>LAP TOP MCA.DELL MOD.XPS L501X</t>
  </si>
  <si>
    <t>UTSJCP15180</t>
  </si>
  <si>
    <t>LAP TOP MCA.HP 440G1</t>
  </si>
  <si>
    <t>UTSJCP11913</t>
  </si>
  <si>
    <t>LAP TOP MCA.HP COMPAQ MOD.6530B</t>
  </si>
  <si>
    <t>UTSJCP14957</t>
  </si>
  <si>
    <t>LAP TOP MCA.HP MOD. 4440S</t>
  </si>
  <si>
    <t>UTSJCP12169</t>
  </si>
  <si>
    <t>LAP TOP MCA.HP MOD. DV6-3088LA</t>
  </si>
  <si>
    <t>UTSJCP13447</t>
  </si>
  <si>
    <t>LAP TOP MCA.HP MOD. E-435</t>
  </si>
  <si>
    <t>UTSJCP11851</t>
  </si>
  <si>
    <t>LAP TOP MCA.HP MOD. PAVILION DV2-1020</t>
  </si>
  <si>
    <t>UTSJCP11989</t>
  </si>
  <si>
    <t>LAP TOP MCA.HP MOD. PROBOOK 6530B</t>
  </si>
  <si>
    <t>UTSJCP13972</t>
  </si>
  <si>
    <t>LAP TOP MCA.HP MOD.14-AF116-1</t>
  </si>
  <si>
    <t>UTSJCP13973</t>
  </si>
  <si>
    <t>LAP TOP MCA.HP MOD.4530S</t>
  </si>
  <si>
    <t>UTSJCP10412</t>
  </si>
  <si>
    <t>LAP TOP MCA.HP MOD.550</t>
  </si>
  <si>
    <t>UTSJCP13945</t>
  </si>
  <si>
    <t>LAP TOP MCA.HP MOD.630</t>
  </si>
  <si>
    <t>UTSJCP13944</t>
  </si>
  <si>
    <t>UTSJCP14200</t>
  </si>
  <si>
    <t>LAP TOP MCA.HP MOD.650</t>
  </si>
  <si>
    <t>UTSJCP10451</t>
  </si>
  <si>
    <t>LAP TOP MCA.HP MOD.6830S</t>
  </si>
  <si>
    <t>UTSJCP10135</t>
  </si>
  <si>
    <t>LAP TOP MCA.HP MOD.COMPAQ 6710B CORE 2 DUO</t>
  </si>
  <si>
    <t>UTSJCP11849</t>
  </si>
  <si>
    <t>LAP TOP MCA.HP MOD.DV2-102LA</t>
  </si>
  <si>
    <t>UTSJCP14191</t>
  </si>
  <si>
    <t>LAP TOP MCA.HP MOD.G4-1420LA</t>
  </si>
  <si>
    <t>UTSJCP10435</t>
  </si>
  <si>
    <t>LAP TOP MCA.HP MOD.PAVILIO DV4-1124</t>
  </si>
  <si>
    <t>UTSJCP10434</t>
  </si>
  <si>
    <t>UTSJCP12219</t>
  </si>
  <si>
    <t>LAP TOP MCA.HP PAVILION G42-268</t>
  </si>
  <si>
    <t>UTSJCP10440</t>
  </si>
  <si>
    <t>LAP TOP MCA.HP PAVILION MOD.DV2935LA</t>
  </si>
  <si>
    <t>UTSJCP10459</t>
  </si>
  <si>
    <t>LAP TOP MCA.HP PAVILION MOD.DV4-112419</t>
  </si>
  <si>
    <t>UTSJCP14092</t>
  </si>
  <si>
    <t>LAP TOP MCA.HP PAVILION MOD.G4-1370LA</t>
  </si>
  <si>
    <t>UTSJCP12189</t>
  </si>
  <si>
    <t>LAP TOP MCA.MACBOOK PRO 13.23</t>
  </si>
  <si>
    <t>UTSJCP11895</t>
  </si>
  <si>
    <t>LAP TOP MCA.TOSHIBA MOD. SATELLITE L455-SP2922R</t>
  </si>
  <si>
    <t>UTSJCP11974</t>
  </si>
  <si>
    <t>LAP TOP MCA.TOSHIBA MOD.A505-SP7930R</t>
  </si>
  <si>
    <t>UTSJCP11787</t>
  </si>
  <si>
    <t>LAP TOP MCA.TOSHIBA MOD.PRESTIGE M700-SP1802R TABLET</t>
  </si>
  <si>
    <t>UTSJCP11789</t>
  </si>
  <si>
    <t>UTSJCP11786</t>
  </si>
  <si>
    <t>UTSJCP13134</t>
  </si>
  <si>
    <t>LAP TOP MCA.TOSHIBA MOD.SP4163M</t>
  </si>
  <si>
    <t>UTSJCP13135</t>
  </si>
  <si>
    <t>UTSJCP13136</t>
  </si>
  <si>
    <t>UTSJCP13895</t>
  </si>
  <si>
    <t>LAP TOP MCA.TOSHIBA MOD.SP5160M</t>
  </si>
  <si>
    <t>UTSJCP13928</t>
  </si>
  <si>
    <t>LAP TOP MCA.TOSHIBA SATELITE MOD.SP5172LM</t>
  </si>
  <si>
    <t>UTSJCP11223</t>
  </si>
  <si>
    <t>LAP TOP MCA.TOSHIBA SATELLITE MOD.L305-SP6912</t>
  </si>
  <si>
    <t>UTSJCP10071</t>
  </si>
  <si>
    <t>LAP TOP TOSHIBA SATELLITE MOD.A210-SP6811</t>
  </si>
  <si>
    <t>UTSJCP10080</t>
  </si>
  <si>
    <t>LAP TOP TOSHIBA SATELLITE MOD.A215-SP4042</t>
  </si>
  <si>
    <t>UTSJCP10081</t>
  </si>
  <si>
    <t>UTSJCP10073</t>
  </si>
  <si>
    <t>LAP TOP TOSHIBA SATELLITE MOD.PRO-M205-SP3018</t>
  </si>
  <si>
    <t>UTSJCP10072</t>
  </si>
  <si>
    <t>UTSJCP10088</t>
  </si>
  <si>
    <t>LAP TOP TOSHIBA SATELLITE PRO MOD.A210-SP6811</t>
  </si>
  <si>
    <t>UTSJLAP15473</t>
  </si>
  <si>
    <t>LAPTOP</t>
  </si>
  <si>
    <t>UTSJLAP15474</t>
  </si>
  <si>
    <t>UTSJLAP15465</t>
  </si>
  <si>
    <t>UTSJLAP15467</t>
  </si>
  <si>
    <t>UTSJLAP15962</t>
  </si>
  <si>
    <t>UTSJLAP15466</t>
  </si>
  <si>
    <t>UTSJLAP17395</t>
  </si>
  <si>
    <t>UTSJCP17483</t>
  </si>
  <si>
    <t>UTSJLAP15468</t>
  </si>
  <si>
    <t>UTSJLAP15470</t>
  </si>
  <si>
    <t>UTSJLAP15464</t>
  </si>
  <si>
    <t>UTSJLAP15469</t>
  </si>
  <si>
    <t>UTSJLAP17394</t>
  </si>
  <si>
    <t>UTSJLAP15471</t>
  </si>
  <si>
    <t>UTSJLAP15472</t>
  </si>
  <si>
    <t>UTSJLAP15930</t>
  </si>
  <si>
    <t>LAPTOP HP</t>
  </si>
  <si>
    <t>UTSJLAP17327</t>
  </si>
  <si>
    <t>UTSJLAP17302</t>
  </si>
  <si>
    <t>UTSJLAP17325</t>
  </si>
  <si>
    <t>UTSJLAP16181</t>
  </si>
  <si>
    <t>UTSJLAP17310</t>
  </si>
  <si>
    <t>UTSJLAP16177</t>
  </si>
  <si>
    <t>UTSJLAP17313</t>
  </si>
  <si>
    <t>UTSJLAP17370</t>
  </si>
  <si>
    <t>UTSJLAP17323</t>
  </si>
  <si>
    <t>UTSJLAP17303</t>
  </si>
  <si>
    <t>UTSJLAP16179</t>
  </si>
  <si>
    <t>UTSJLAP17320</t>
  </si>
  <si>
    <t>UTSJLAP17383</t>
  </si>
  <si>
    <t>UTSJLAP17384</t>
  </si>
  <si>
    <t>UTSJLAP17387</t>
  </si>
  <si>
    <t>UTSJLAP17380</t>
  </si>
  <si>
    <t>UTSJLAP17375</t>
  </si>
  <si>
    <t>UTSJLAP17389</t>
  </si>
  <si>
    <t>UTSJLAP17368</t>
  </si>
  <si>
    <t>UTSJLAP17369</t>
  </si>
  <si>
    <t>UTSJLAP17309</t>
  </si>
  <si>
    <t>UTSJLAP17319</t>
  </si>
  <si>
    <t>UTSJLAP17373</t>
  </si>
  <si>
    <t>UTSJLAP16175</t>
  </si>
  <si>
    <t>UTSJLAP17297</t>
  </si>
  <si>
    <t>UTSJLAP17300</t>
  </si>
  <si>
    <t>UTSJLAP16194</t>
  </si>
  <si>
    <t>UTSJLAP17299</t>
  </si>
  <si>
    <t>UTSJCP16208</t>
  </si>
  <si>
    <t>UTSJLAP17312</t>
  </si>
  <si>
    <t>UTSJLAP17305</t>
  </si>
  <si>
    <t>UTSJLAP17385</t>
  </si>
  <si>
    <t>UTSJLAP17316</t>
  </si>
  <si>
    <t>UTSJLAP17308</t>
  </si>
  <si>
    <t>UTSJLAP17298</t>
  </si>
  <si>
    <t>UTSJLAP17386</t>
  </si>
  <si>
    <t>UTSJLAP17315</t>
  </si>
  <si>
    <t>UTSJLAP17388</t>
  </si>
  <si>
    <t>UTSJLAP17379</t>
  </si>
  <si>
    <t>UTSJLAP17367</t>
  </si>
  <si>
    <t>UTSJLAP16275</t>
  </si>
  <si>
    <t>UTSJLAP17306</t>
  </si>
  <si>
    <t>UTSJLAP16178</t>
  </si>
  <si>
    <t>UTSJLAP17324</t>
  </si>
  <si>
    <t>UTSJCP17456</t>
  </si>
  <si>
    <t>UTSJLAP16176</t>
  </si>
  <si>
    <t>UTSJLAP17372</t>
  </si>
  <si>
    <t>UTSJLAP17301</t>
  </si>
  <si>
    <t>UTSJLAP17317</t>
  </si>
  <si>
    <t>UTSJLAP17365</t>
  </si>
  <si>
    <t>UTSJLAP17314</t>
  </si>
  <si>
    <t>UTSJLAP17326</t>
  </si>
  <si>
    <t>UTSJLAP17366</t>
  </si>
  <si>
    <t>UTSJLAP17304</t>
  </si>
  <si>
    <t>UTSJLAP17321</t>
  </si>
  <si>
    <t>UTSJLAP17382</t>
  </si>
  <si>
    <t>UTSJLAP15961</t>
  </si>
  <si>
    <t>UTSJLAP17318</t>
  </si>
  <si>
    <t>UTSJLAP17391</t>
  </si>
  <si>
    <t>UTSJLAP16180</t>
  </si>
  <si>
    <t>UTSJLAP17378</t>
  </si>
  <si>
    <t>UTSJLAP17376</t>
  </si>
  <si>
    <t>UTSJLAP17371</t>
  </si>
  <si>
    <t>UTSJLAP17374</t>
  </si>
  <si>
    <t>UTSJLAP17311</t>
  </si>
  <si>
    <t>UTSJLAP17381</t>
  </si>
  <si>
    <t>UTSJLAP17307</t>
  </si>
  <si>
    <t>UTSJLAP17392</t>
  </si>
  <si>
    <t>UTSJLAP17322</t>
  </si>
  <si>
    <t>UTSJLAP17390</t>
  </si>
  <si>
    <t>UTSJLAP17377</t>
  </si>
  <si>
    <t>UTSJLAP15896</t>
  </si>
  <si>
    <t>LAPTOP HP 14-AF116/1</t>
  </si>
  <si>
    <t>UTSJLAP16220</t>
  </si>
  <si>
    <t>LAPTOP HP 14-AM009LA</t>
  </si>
  <si>
    <t>UTSJCP15300</t>
  </si>
  <si>
    <t>LAPTOP HP 440</t>
  </si>
  <si>
    <t>UTSJCP15301</t>
  </si>
  <si>
    <t>UTSJCP14335</t>
  </si>
  <si>
    <t>LAPTOP HP 450 DCCEL 14 500GB RAM 4GB DVD+RW</t>
  </si>
  <si>
    <t>UTSJCP14397</t>
  </si>
  <si>
    <t>LAPTOP HP INTEL CORE 13 PANTALLA 14</t>
  </si>
  <si>
    <t>UTSJCP14396</t>
  </si>
  <si>
    <t>UTSJCP14395</t>
  </si>
  <si>
    <t>UTSJLAP16132</t>
  </si>
  <si>
    <t>LAP-TOP HP PROBOOK</t>
  </si>
  <si>
    <t>UTSJLAP16133</t>
  </si>
  <si>
    <t>UTSJLAP16129</t>
  </si>
  <si>
    <t>UTSJLAP16137</t>
  </si>
  <si>
    <t>UTSJLAP16130</t>
  </si>
  <si>
    <t>UTSJLAP16136</t>
  </si>
  <si>
    <t>UTSJLAP16134</t>
  </si>
  <si>
    <t>UTSJLAP16135</t>
  </si>
  <si>
    <t>UTSJLAP16131</t>
  </si>
  <si>
    <t>UTSJLAP16128</t>
  </si>
  <si>
    <t>UTSJCP14793</t>
  </si>
  <si>
    <t>LAPTOP MCA HP MOD. 250 G1</t>
  </si>
  <si>
    <t>UTSJCP14791</t>
  </si>
  <si>
    <t>UTSJCP14792</t>
  </si>
  <si>
    <t>UTSJCP14795</t>
  </si>
  <si>
    <t>UTSJCP14794</t>
  </si>
  <si>
    <t>UTSJCP15170</t>
  </si>
  <si>
    <t>LAPTOP MCA. HP MOD. 640B</t>
  </si>
  <si>
    <t>UTSJCP13261</t>
  </si>
  <si>
    <t>LAPTOP MCA.HP MOD.435</t>
  </si>
  <si>
    <t>UTSJCP14948</t>
  </si>
  <si>
    <t>LAPTOP MCA.PAVILLION MOD.14-N007</t>
  </si>
  <si>
    <t>UTSJCP15375</t>
  </si>
  <si>
    <t>LAPTOP NOTEBOOK HP 240 G3</t>
  </si>
  <si>
    <t>UTSJCP14939</t>
  </si>
  <si>
    <t>LAPTOP SAMSUNG</t>
  </si>
  <si>
    <t>UTSJCP14349</t>
  </si>
  <si>
    <t>LAPTOP SAMSUNG ATIV SMART PC WIFI HDMI</t>
  </si>
  <si>
    <t>UTSJCP12144</t>
  </si>
  <si>
    <t>LAPTOP TOSHIBA COLOR GRIS</t>
  </si>
  <si>
    <t>UTSJCP14832</t>
  </si>
  <si>
    <t>LAPTOP TOSHIBA SATELITE</t>
  </si>
  <si>
    <t>UTSJLP8074</t>
  </si>
  <si>
    <t>LASER SCAN MOD.LSM-506</t>
  </si>
  <si>
    <t>UTSJLV8942</t>
  </si>
  <si>
    <t>LAVADOR DE OJOS CON PEDESTAL EN ACERO</t>
  </si>
  <si>
    <t>UTSJLV8943</t>
  </si>
  <si>
    <t>UTSJHT7148</t>
  </si>
  <si>
    <t>LAVADORA KARCHER MOD.HD650</t>
  </si>
  <si>
    <t>UTSJOT8985</t>
  </si>
  <si>
    <t>LAVAMANOS DE ACERO INOX. CAP.2 LTS.</t>
  </si>
  <si>
    <t>UTSJOT8986</t>
  </si>
  <si>
    <t>UTSJLE12020</t>
  </si>
  <si>
    <t>LECTOR DE RANURA</t>
  </si>
  <si>
    <t>UTSJLE12023</t>
  </si>
  <si>
    <t>LECTOR DE RANURA POSLINE LC2300K BARCODE</t>
  </si>
  <si>
    <t>UTSJLE12024</t>
  </si>
  <si>
    <t>UTSJLEO15227</t>
  </si>
  <si>
    <t>LECTOR KINDLE PAPERWHITE AMAZON</t>
  </si>
  <si>
    <t>UTSJLEO14784</t>
  </si>
  <si>
    <t>LECTOR OPTICO HONEYWELL MOD MS9520</t>
  </si>
  <si>
    <t>UTSJLEO14783</t>
  </si>
  <si>
    <t>UTSJUP7830</t>
  </si>
  <si>
    <t>LENTE CANON MOD.EF-20</t>
  </si>
  <si>
    <t>UTSJUP7829</t>
  </si>
  <si>
    <t>LENTE CANON MOD.EF-75</t>
  </si>
  <si>
    <t>UTSJAR17137</t>
  </si>
  <si>
    <t>LIBRERO 3 NIVELES</t>
  </si>
  <si>
    <t>UTSJAR17124</t>
  </si>
  <si>
    <t>UTSJAR17136</t>
  </si>
  <si>
    <t>UTSJAR17134</t>
  </si>
  <si>
    <t>UTSJAR17125</t>
  </si>
  <si>
    <t>UTSJAR17126</t>
  </si>
  <si>
    <t>UTSJAR17127</t>
  </si>
  <si>
    <t>UTSJAR17132</t>
  </si>
  <si>
    <t>UTSJAR17135</t>
  </si>
  <si>
    <t>UTSJAR17133</t>
  </si>
  <si>
    <t>UTSJAR17131</t>
  </si>
  <si>
    <t>UTSJAR17128</t>
  </si>
  <si>
    <t>UTSJAR17129</t>
  </si>
  <si>
    <t>UTSJAR17130</t>
  </si>
  <si>
    <t>UTSJLB10084</t>
  </si>
  <si>
    <t>LIBRERO 5 REPISAS ROBLE MOD.40486</t>
  </si>
  <si>
    <t>UTSJLB10064</t>
  </si>
  <si>
    <t>UTSJLB10066</t>
  </si>
  <si>
    <t>UTSJLB10067</t>
  </si>
  <si>
    <t>UTSJLB1617</t>
  </si>
  <si>
    <t>LIBRERO A PISO C/ENTREPAÑOS EN MELAMINA</t>
  </si>
  <si>
    <t>UTSJLB1618</t>
  </si>
  <si>
    <t>LIBRERO A PISO C/PTAS. Y ENTREP. P/CAR. Y 2 GAV</t>
  </si>
  <si>
    <t>UTSJLB4821</t>
  </si>
  <si>
    <t>LIBRERO A PISO CON PUERTAS</t>
  </si>
  <si>
    <t>UTSJLB4820</t>
  </si>
  <si>
    <t>LIBRERO A PISO DE ENTREPAÑOS</t>
  </si>
  <si>
    <t>UTSJLB11905</t>
  </si>
  <si>
    <t>LIBRERO DE 3 REPISAS ROBLE</t>
  </si>
  <si>
    <t>UTSJLB11869</t>
  </si>
  <si>
    <t>LIBRERO DE 5 REPISAS METROPOLITAN</t>
  </si>
  <si>
    <t>UTSJLB11904</t>
  </si>
  <si>
    <t>LIBRERO DE 5 REPISAS ROBLE</t>
  </si>
  <si>
    <t>UTSJLB14760</t>
  </si>
  <si>
    <t>LIBRERO DE 5 REPISASDE 0.80X0.40X1.80 MTS. IMITACION CAOBA</t>
  </si>
  <si>
    <t>UTSJLB4659</t>
  </si>
  <si>
    <t>LIBRERO DE MADERA</t>
  </si>
  <si>
    <t>UTSJLB4697</t>
  </si>
  <si>
    <t>LIBRERO DE MADERA 2 ENTREPAÑOS</t>
  </si>
  <si>
    <t>UTSJLB7971</t>
  </si>
  <si>
    <t>LIBRERO DE MADERA 5 SEPARACIONES</t>
  </si>
  <si>
    <t>UTSJLB3432</t>
  </si>
  <si>
    <t>UTSJLB10574</t>
  </si>
  <si>
    <t>LIBRERO DE MADERA DE 4 ENTREPAÑOS DE 1X0.30X1.80</t>
  </si>
  <si>
    <t>UTSJLB4839</t>
  </si>
  <si>
    <t>LIBRERO DE PISO</t>
  </si>
  <si>
    <t>UTSJLB10549</t>
  </si>
  <si>
    <t>LIBRERO DE PISO 0.85X0.30X1.22 MT</t>
  </si>
  <si>
    <t>UTSJLB10550</t>
  </si>
  <si>
    <t>UTSJLB1896</t>
  </si>
  <si>
    <t>LIBRERO DE PISO 2 PUERTAS</t>
  </si>
  <si>
    <t>UTSJLB1897</t>
  </si>
  <si>
    <t>UTSJLB3463</t>
  </si>
  <si>
    <t>LIBRERO DE PISO 5 ENTREPAÑOS</t>
  </si>
  <si>
    <t>UTSJLB3603</t>
  </si>
  <si>
    <t>UTSJLB4764</t>
  </si>
  <si>
    <t>UTSJLB1852</t>
  </si>
  <si>
    <t>LIBRERO EJECUTIVO PM STEELE</t>
  </si>
  <si>
    <t>UTSJLB3317</t>
  </si>
  <si>
    <t>LIBRERO HORIZONTAL</t>
  </si>
  <si>
    <t>UTSJLB5594</t>
  </si>
  <si>
    <t>UTSJLB4737</t>
  </si>
  <si>
    <t>UTSJLB7538</t>
  </si>
  <si>
    <t>UTSJLB1865</t>
  </si>
  <si>
    <t>UTSJLB6888</t>
  </si>
  <si>
    <t>UTSJLB7354</t>
  </si>
  <si>
    <t>UTSJLB3265</t>
  </si>
  <si>
    <t>UTSJLB3447</t>
  </si>
  <si>
    <t>UTSJLB0865</t>
  </si>
  <si>
    <t>UTSJLB0298</t>
  </si>
  <si>
    <t>UTSJLB3315</t>
  </si>
  <si>
    <t>UTSJLB8168</t>
  </si>
  <si>
    <t>UTSJLB1393</t>
  </si>
  <si>
    <t>UTSJLB3230</t>
  </si>
  <si>
    <t>UTSJLB3264</t>
  </si>
  <si>
    <t>UTSJLB3316</t>
  </si>
  <si>
    <t>UTSJLB4649</t>
  </si>
  <si>
    <t>UTSJLB3054</t>
  </si>
  <si>
    <t>UTSJLB8387</t>
  </si>
  <si>
    <t>UTSJLB3319</t>
  </si>
  <si>
    <t>UTSJLB7480</t>
  </si>
  <si>
    <t>UTSJLB8065</t>
  </si>
  <si>
    <t>UTSJLB7481</t>
  </si>
  <si>
    <t>UTSJLB0218</t>
  </si>
  <si>
    <t>UTSJLB3318</t>
  </si>
  <si>
    <t>UTSJLB0233</t>
  </si>
  <si>
    <t>UTSJLB3128</t>
  </si>
  <si>
    <t>UTSJLB0730</t>
  </si>
  <si>
    <t>UTSJLB3147</t>
  </si>
  <si>
    <t>UTSJLB7448</t>
  </si>
  <si>
    <t>UTSJLB1866</t>
  </si>
  <si>
    <t>UTSJLB1436</t>
  </si>
  <si>
    <t>UTSJLB8137</t>
  </si>
  <si>
    <t>UTSJLB8053</t>
  </si>
  <si>
    <t>UTSJLB8215</t>
  </si>
  <si>
    <t>UTSJLB4749</t>
  </si>
  <si>
    <t>UTSJLB1403</t>
  </si>
  <si>
    <t>UTSJLB3336</t>
  </si>
  <si>
    <t>LIBRERO HORIZONTAL DE MADERA (ALUMNOS UTSJ)</t>
  </si>
  <si>
    <t>UTSJLB4650</t>
  </si>
  <si>
    <t>LIBRERO HORIZONTAL MADERA</t>
  </si>
  <si>
    <t>UTSJLB4651</t>
  </si>
  <si>
    <t>UTSJLB0792</t>
  </si>
  <si>
    <t>LIBRERO HORIZONTAL MCA.METALES</t>
  </si>
  <si>
    <t>UTSJLB1446</t>
  </si>
  <si>
    <t>LIBRERO HORIZONTAL METALICO</t>
  </si>
  <si>
    <t>UTSJLB3443</t>
  </si>
  <si>
    <t>UTSJLB1352</t>
  </si>
  <si>
    <t>UTSJLB0305</t>
  </si>
  <si>
    <t>UTSJLB6591</t>
  </si>
  <si>
    <t>UTSJLB6590</t>
  </si>
  <si>
    <t>UTSJLB3354</t>
  </si>
  <si>
    <t>UTSJLB3355</t>
  </si>
  <si>
    <t>UTSJLB3527</t>
  </si>
  <si>
    <t>UTSJLB3353</t>
  </si>
  <si>
    <t>UTSJLB3188</t>
  </si>
  <si>
    <t>UTSJLB2754</t>
  </si>
  <si>
    <t>UTSJLB5564</t>
  </si>
  <si>
    <t>UTSJLB8410</t>
  </si>
  <si>
    <t>UTSJLB0759</t>
  </si>
  <si>
    <t>UTSJLB3581</t>
  </si>
  <si>
    <t>UTSJLB5528</t>
  </si>
  <si>
    <t>UTSJLB5553</t>
  </si>
  <si>
    <t>UTSJLB3417</t>
  </si>
  <si>
    <t>UTSJLB3376</t>
  </si>
  <si>
    <t>UTSJLB3377</t>
  </si>
  <si>
    <t>UTSJLB1909</t>
  </si>
  <si>
    <t>UTSJLB1435</t>
  </si>
  <si>
    <t>LIBRERO HORIZONTAL PM STEEL</t>
  </si>
  <si>
    <t>UTSJLB5916</t>
  </si>
  <si>
    <t>LIBRERO HORIZONTAL PUERTAS DE CRISTAL</t>
  </si>
  <si>
    <t>UTSJLB5920</t>
  </si>
  <si>
    <t>UTSJLB5914</t>
  </si>
  <si>
    <t>UTSJLB5915</t>
  </si>
  <si>
    <t>UTSJLB5918</t>
  </si>
  <si>
    <t>UTSJLB5917</t>
  </si>
  <si>
    <t>UTSJLB5919</t>
  </si>
  <si>
    <t>UTSJLB6897</t>
  </si>
  <si>
    <t>LIBRERO MADERA</t>
  </si>
  <si>
    <t>UTSJLB1821</t>
  </si>
  <si>
    <t>LIBRERO METALICO</t>
  </si>
  <si>
    <t>UTSJLB1818</t>
  </si>
  <si>
    <t>UTSJLB1820</t>
  </si>
  <si>
    <t>UTSJLB1819</t>
  </si>
  <si>
    <t>UTSJLB1336</t>
  </si>
  <si>
    <t>LIBRERO METALICO C/PTAS. DE CRISTAL</t>
  </si>
  <si>
    <t>UTSJLB10569</t>
  </si>
  <si>
    <t>LIBRERO METALICO DE 6 ENTREPAÑOS</t>
  </si>
  <si>
    <t>UTSJLB10567</t>
  </si>
  <si>
    <t>UTSJLB10570</t>
  </si>
  <si>
    <t>UTSJLB10568</t>
  </si>
  <si>
    <t>UTSJSW11333</t>
  </si>
  <si>
    <t>LICENCIA DE SISTEMA DE DESARROLLO LAB VIEW</t>
  </si>
  <si>
    <t>UTSJSW9986</t>
  </si>
  <si>
    <t>LICENCIA DE SOFTWARE DE ADOBE CREATIVE</t>
  </si>
  <si>
    <t>UTSJSW9984</t>
  </si>
  <si>
    <t>LICENCIA DE SOFTWARE FINAL CUT STUDIO</t>
  </si>
  <si>
    <t>UTSJSW11878</t>
  </si>
  <si>
    <t>LICENCIA SURVEY IM</t>
  </si>
  <si>
    <t>UTSJSW9985</t>
  </si>
  <si>
    <t>LICENCIAS CONCURRENTES DE SOFTWARE DE ADOBE</t>
  </si>
  <si>
    <t>UTSJLC5282</t>
  </si>
  <si>
    <t>LICUADORA MCA. OSTERIZER DE 14 VELOCIDADES</t>
  </si>
  <si>
    <t>UTSJLC14203</t>
  </si>
  <si>
    <t>LICUADORA METALICA OSTERIZER</t>
  </si>
  <si>
    <t>UTSJCAP15726</t>
  </si>
  <si>
    <t>LIFETIME COBERTIZO DE 2.44M * 3.05 M</t>
  </si>
  <si>
    <t>UTSJHT7223</t>
  </si>
  <si>
    <t>LIJADORA ELECTRICA METABO SR4350</t>
  </si>
  <si>
    <t>UTSJLD6291</t>
  </si>
  <si>
    <t>LIMITADOR DE PUNTO DE DISPARO DL2615</t>
  </si>
  <si>
    <t>UTSJOT13209</t>
  </si>
  <si>
    <t>LLAVE DE CADENA 2-1/2</t>
  </si>
  <si>
    <t>UTSJLK12202</t>
  </si>
  <si>
    <t>LOCKER MET.CINCO COMPART.C/CHAPA COLOR ARENA</t>
  </si>
  <si>
    <t>UTSJLK12205</t>
  </si>
  <si>
    <t>UTSJLK12207</t>
  </si>
  <si>
    <t>UTSJLK12208</t>
  </si>
  <si>
    <t>UTSJLK12210</t>
  </si>
  <si>
    <t>UTSJLK12211</t>
  </si>
  <si>
    <t>UTSJLK12203</t>
  </si>
  <si>
    <t>UTSJLK12206</t>
  </si>
  <si>
    <t>UTSJLK12209</t>
  </si>
  <si>
    <t>UTSJLK12204</t>
  </si>
  <si>
    <t>UTSJLK12197</t>
  </si>
  <si>
    <t>UTSJLK12200</t>
  </si>
  <si>
    <t>UTSJLK12193</t>
  </si>
  <si>
    <t>UTSJLK12194</t>
  </si>
  <si>
    <t>UTSJLK12196</t>
  </si>
  <si>
    <t>UTSJLK12199</t>
  </si>
  <si>
    <t>UTSJLK12192</t>
  </si>
  <si>
    <t>UTSJLK12195</t>
  </si>
  <si>
    <t>UTSJLK12198</t>
  </si>
  <si>
    <t>UTSJLK12201</t>
  </si>
  <si>
    <t>UTSJLK7104</t>
  </si>
  <si>
    <t>LOCKER PM STEELE MOD.1667 2 GAVETAS</t>
  </si>
  <si>
    <t>UTSJLK7109</t>
  </si>
  <si>
    <t>UTSJLK7105</t>
  </si>
  <si>
    <t>UTSJLO6304</t>
  </si>
  <si>
    <t>LOGICA DE CONMUTACION DL2632</t>
  </si>
  <si>
    <t>UTSJKT11933</t>
  </si>
  <si>
    <t>LOTE DE 18 REPRODUCTORES MCA.SONY MOD.B142F</t>
  </si>
  <si>
    <t>UTSJOT2898</t>
  </si>
  <si>
    <t>LOTE DE MONITORES</t>
  </si>
  <si>
    <t>UTSJSF11290</t>
  </si>
  <si>
    <t>LOVE MILLET EN CH</t>
  </si>
  <si>
    <t>UTSJLMV15162</t>
  </si>
  <si>
    <t>LUMINARIA PARA MÓDULOS VOTOFOTAICOS</t>
  </si>
  <si>
    <t>UTSJLT11150</t>
  </si>
  <si>
    <t>LUXOMETRO 5 RANGOS</t>
  </si>
  <si>
    <t>UTSJLT11145</t>
  </si>
  <si>
    <t>UTSJLT11146</t>
  </si>
  <si>
    <t>UTSJLT11148</t>
  </si>
  <si>
    <t>UTSJLT11149</t>
  </si>
  <si>
    <t>UTSJLT11147</t>
  </si>
  <si>
    <t>UTSJLT11983</t>
  </si>
  <si>
    <t>LUXOMETRO MCA.EXTECH MOD.407026</t>
  </si>
  <si>
    <t>UTSJLZ7257</t>
  </si>
  <si>
    <t>LUZ DE EMERGENCIA DL2101T28</t>
  </si>
  <si>
    <t>UTSJLZ7528</t>
  </si>
  <si>
    <t>UTSJPRC14384</t>
  </si>
  <si>
    <t>M5/2 PUNZONADORA, REMACHADORA, CORTADORA, ROLADORA Y DOBLADORA</t>
  </si>
  <si>
    <t>UTSJCM17515</t>
  </si>
  <si>
    <t>MACBOOK</t>
  </si>
  <si>
    <t>UTSJLAP15960</t>
  </si>
  <si>
    <t>MACBOOK PRO NOTEBOOK</t>
  </si>
  <si>
    <t>UTSJLAP15958</t>
  </si>
  <si>
    <t>UTSJCP15975</t>
  </si>
  <si>
    <t>UTSJLAP15959</t>
  </si>
  <si>
    <t>UTSJUP7760</t>
  </si>
  <si>
    <t>MALETA DE TRANSPORTE DSR-FD100</t>
  </si>
  <si>
    <t>UTSJUP7759</t>
  </si>
  <si>
    <t>UTSJOT10077</t>
  </si>
  <si>
    <t>MALETIN P/NOTEBOOK</t>
  </si>
  <si>
    <t>UTSJOT14229</t>
  </si>
  <si>
    <t>MALETIN TARGUS BLACKTOPDELUXEAZUL-NGO.</t>
  </si>
  <si>
    <t>UTSJHT8356</t>
  </si>
  <si>
    <t>MANEJADOR DE GIROS MOTORIZADOS</t>
  </si>
  <si>
    <t>UTSJMPR16212</t>
  </si>
  <si>
    <t>MANIPULADOR</t>
  </si>
  <si>
    <t>UTSJRO6327</t>
  </si>
  <si>
    <t>MAQUINA COMB.P/ENROLL.DE ROTORES Y BOBINA DE M.</t>
  </si>
  <si>
    <t>UTSJMQ1913</t>
  </si>
  <si>
    <t>MAQUINA DE ESCRIBIR LUXE OLYMPIA</t>
  </si>
  <si>
    <t>UTSJMAQI16090</t>
  </si>
  <si>
    <t>MAQUINA DE INYECCIÓN</t>
  </si>
  <si>
    <t>UTSJMAI17504</t>
  </si>
  <si>
    <t>UTSJLP7987</t>
  </si>
  <si>
    <t>MAQUINA DE SOLDAR CD INFRA</t>
  </si>
  <si>
    <t>UTSJMAQ7978</t>
  </si>
  <si>
    <t>MAQUINA DE SOLDAR FRONIUS</t>
  </si>
  <si>
    <t>UTSJMAQ7981</t>
  </si>
  <si>
    <t>UTSJMAQ7984</t>
  </si>
  <si>
    <t>UTSJMAQ7985</t>
  </si>
  <si>
    <t>UTSJMAQ7979</t>
  </si>
  <si>
    <t>UTSJMAQ7980</t>
  </si>
  <si>
    <t>UTSJMAQ7983</t>
  </si>
  <si>
    <t>UTSJMAQ7986</t>
  </si>
  <si>
    <t>UTSJMAQ7982</t>
  </si>
  <si>
    <t>UTSJMAQ7976</t>
  </si>
  <si>
    <t>MAQUINA DE SOLDAR FRONIUS 2700</t>
  </si>
  <si>
    <t>UTSJMAQ7977</t>
  </si>
  <si>
    <t>UTSJMST11305</t>
  </si>
  <si>
    <t>MAQUINA DE SUBLIMADO PARA TASA</t>
  </si>
  <si>
    <t>UTSJMDD14742</t>
  </si>
  <si>
    <t>MAQUINA DESTAPA DRENAJES TIPO TAMBOR</t>
  </si>
  <si>
    <t>UTSJLP8077</t>
  </si>
  <si>
    <t>MAQUINA ESCANEADORA UNIVERSAL</t>
  </si>
  <si>
    <t>UTSJLP7996</t>
  </si>
  <si>
    <t>MAQUINA P/ASERRAR MECANICA</t>
  </si>
  <si>
    <t>UTSJMUT14328</t>
  </si>
  <si>
    <t>MAQUINA UNIVERSAL DE TENSION CON CAP. DE 10 TON.</t>
  </si>
  <si>
    <t>UTSJLP8176</t>
  </si>
  <si>
    <t>MAQUINA UNIVERSAL PRUEBAS MECANICAS</t>
  </si>
  <si>
    <t>UTSJMAR10402</t>
  </si>
  <si>
    <t>MARCADOR ELECTRÓNICO MCA.SCOREBOARD MOD.5205</t>
  </si>
  <si>
    <t>UTSJLP10020</t>
  </si>
  <si>
    <t>MARMOL DE GRANITO GRADO B 18X24 DE 3</t>
  </si>
  <si>
    <t>UTSJLP10021</t>
  </si>
  <si>
    <t>UTSJLP10019</t>
  </si>
  <si>
    <t>UTSJLP8070</t>
  </si>
  <si>
    <t>MEDIDOR DE ALTURAS DIGITAL ELECTRICO</t>
  </si>
  <si>
    <t>UTSJLP8069</t>
  </si>
  <si>
    <t>UTSJML6239</t>
  </si>
  <si>
    <t>MEDIDOR DE ARMONICOS MCA.FLUKE MOD.41B</t>
  </si>
  <si>
    <t>UTSJMDC16209</t>
  </si>
  <si>
    <t>MEDIDOR DE CAMPOS</t>
  </si>
  <si>
    <t>UTSJML5314</t>
  </si>
  <si>
    <t>MEDIDOR DE CONDUCTIVIDAD MCA.ECTESTR</t>
  </si>
  <si>
    <t>UTSJML5315</t>
  </si>
  <si>
    <t>UTSJND6158</t>
  </si>
  <si>
    <t>MEDIDOR DE LA DEMANDA MAXIMA DL2109T29</t>
  </si>
  <si>
    <t>UTSJMLS14746</t>
  </si>
  <si>
    <t>MEDIDOR DE LUZ SOLAR TES 1333</t>
  </si>
  <si>
    <t>UTSJML15900</t>
  </si>
  <si>
    <t>MEDIDOR DE PH</t>
  </si>
  <si>
    <t>UTSJML17531</t>
  </si>
  <si>
    <t>UTSJML5334</t>
  </si>
  <si>
    <t>MEDIDOR DE TURBIDEZ PORTATIL, 2100P</t>
  </si>
  <si>
    <t>UTSJML5335</t>
  </si>
  <si>
    <t>MEDIDOR DE TURBIDEZ, PORTATIL 2100P</t>
  </si>
  <si>
    <t>UTSJFP6156</t>
  </si>
  <si>
    <t>MEDIDOR DEL FACTOR DE POTENCIA</t>
  </si>
  <si>
    <t>UTSJDG6334</t>
  </si>
  <si>
    <t>MEDIDOR DIGITAL DE PAR DL2006C</t>
  </si>
  <si>
    <t>UTSJDG6335</t>
  </si>
  <si>
    <t>UTSJMK6159</t>
  </si>
  <si>
    <t>MEDIDOR KVARH TRIFASICA DL2109T31</t>
  </si>
  <si>
    <t>UTSJTM6157</t>
  </si>
  <si>
    <t>MEDIDOR KWH TRIFASICO DL2109T28</t>
  </si>
  <si>
    <t>UTSJML5292</t>
  </si>
  <si>
    <t>MEDIDOR MULTIPARAMETRO SENSION 156</t>
  </si>
  <si>
    <t>UTSJML5313</t>
  </si>
  <si>
    <t>MEDIDOR PH/ISE MOD.555 C/BRAZO Y ELECT.PH</t>
  </si>
  <si>
    <t>UTSJML14739</t>
  </si>
  <si>
    <t>MEDIDOR PH/MV/ºC CALIBRACION AUTOMATICA</t>
  </si>
  <si>
    <t>UTSJML14741</t>
  </si>
  <si>
    <t>UTSJML14740</t>
  </si>
  <si>
    <t>UTSJML5305</t>
  </si>
  <si>
    <t>MEDIDOR PH/ORP D/MESA C/BASE PANT LCD HORIBA</t>
  </si>
  <si>
    <t>UTSJML5306</t>
  </si>
  <si>
    <t>UTSJML5303</t>
  </si>
  <si>
    <t>UTSJML5304</t>
  </si>
  <si>
    <t>MEDIDOR PH/ORP. D/MESA C/BASE, PANT LCD HORIBA</t>
  </si>
  <si>
    <t>UTSJVD6310</t>
  </si>
  <si>
    <t>MEDIDOR RMS VERDADERO</t>
  </si>
  <si>
    <t>UTSJMB15448</t>
  </si>
  <si>
    <t>MESA</t>
  </si>
  <si>
    <t>UTSJMB15451</t>
  </si>
  <si>
    <t>UTSJMB15453</t>
  </si>
  <si>
    <t>UTSJMB15454</t>
  </si>
  <si>
    <t>UTSJMB15456</t>
  </si>
  <si>
    <t>UTSJMB15457</t>
  </si>
  <si>
    <t>UTSJMB15459</t>
  </si>
  <si>
    <t>UTSJMB15460</t>
  </si>
  <si>
    <t>UTSJMB15462</t>
  </si>
  <si>
    <t>UTSJMB15449</t>
  </si>
  <si>
    <t>UTSJMB15452</t>
  </si>
  <si>
    <t>UTSJMB15455</t>
  </si>
  <si>
    <t>UTSJMB15447</t>
  </si>
  <si>
    <t>UTSJMB15450</t>
  </si>
  <si>
    <t>UTSJMB15458</t>
  </si>
  <si>
    <t>UTSJMB15461</t>
  </si>
  <si>
    <t>UTSJMC15408</t>
  </si>
  <si>
    <t>UTSJMO5905</t>
  </si>
  <si>
    <t>MESA (MODULO DE 4 CABINAS 2980X575X1350</t>
  </si>
  <si>
    <t>UTSJMO5907</t>
  </si>
  <si>
    <t>MESA (MODULO DE 4 CABINAS 2980X575X1350MM)</t>
  </si>
  <si>
    <t>UTSJMO5908</t>
  </si>
  <si>
    <t>UTSJMO5906</t>
  </si>
  <si>
    <t>UTSJMM4523</t>
  </si>
  <si>
    <t>MESA AUX. P/IMPRESORA .60X.75.75</t>
  </si>
  <si>
    <t>UTSJMM4536</t>
  </si>
  <si>
    <t>MESA AUX. P/IMPRESORA .60X.75X.75</t>
  </si>
  <si>
    <t>UTSJMM4788</t>
  </si>
  <si>
    <t>MESA AUX.P/IMPRESORA .60X.75X.75</t>
  </si>
  <si>
    <t>UTSJMB7284</t>
  </si>
  <si>
    <t>MESA BINARA MCA.GEBESA</t>
  </si>
  <si>
    <t>UTSJMB1063</t>
  </si>
  <si>
    <t>MESA BINARAI</t>
  </si>
  <si>
    <t>UTSJMB0350</t>
  </si>
  <si>
    <t>MESA BINARIA</t>
  </si>
  <si>
    <t>UTSJMB16278</t>
  </si>
  <si>
    <t>UTSJMB0590</t>
  </si>
  <si>
    <t>UTSJMB0445</t>
  </si>
  <si>
    <t>UTSJMB0396</t>
  </si>
  <si>
    <t>UTSJMB16284</t>
  </si>
  <si>
    <t>UTSJMB16286</t>
  </si>
  <si>
    <t>UTSJMB16287</t>
  </si>
  <si>
    <t>UTSJMB16289</t>
  </si>
  <si>
    <t>UTSJMB16290</t>
  </si>
  <si>
    <t>UTSJMB16292</t>
  </si>
  <si>
    <t>UTSJMB16293</t>
  </si>
  <si>
    <t>UTSJMB16295</t>
  </si>
  <si>
    <t>UTSJMB16298</t>
  </si>
  <si>
    <t>UTSJMB16301</t>
  </si>
  <si>
    <t>UTSJMB16304</t>
  </si>
  <si>
    <t>UTSJMB16306</t>
  </si>
  <si>
    <t>UTSJMB16307</t>
  </si>
  <si>
    <t>UTSJMB16309</t>
  </si>
  <si>
    <t>UTSJMB16310</t>
  </si>
  <si>
    <t>UTSJMB16312</t>
  </si>
  <si>
    <t>UTSJMB16313</t>
  </si>
  <si>
    <t>UTSJMB16315</t>
  </si>
  <si>
    <t>UTSJMB16318</t>
  </si>
  <si>
    <t>UTSJMB16321</t>
  </si>
  <si>
    <t>UTSJMB16324</t>
  </si>
  <si>
    <t>UTSJMB16326</t>
  </si>
  <si>
    <t>UTSJMB16327</t>
  </si>
  <si>
    <t>UTSJMB16329</t>
  </si>
  <si>
    <t>UTSJMB16330</t>
  </si>
  <si>
    <t>UTSJMB16332</t>
  </si>
  <si>
    <t>UTSJMB16333</t>
  </si>
  <si>
    <t>UTSJMB16335</t>
  </si>
  <si>
    <t>UTSJMB16336</t>
  </si>
  <si>
    <t>UTSJMB16338</t>
  </si>
  <si>
    <t>UTSJMB16341</t>
  </si>
  <si>
    <t>UTSJMB16344</t>
  </si>
  <si>
    <t>UTSJMB16347</t>
  </si>
  <si>
    <t>UTSJMB16349</t>
  </si>
  <si>
    <t>UTSJMB16350</t>
  </si>
  <si>
    <t>UTSJMB16352</t>
  </si>
  <si>
    <t>UTSJMB16353</t>
  </si>
  <si>
    <t>UTSJMB16355</t>
  </si>
  <si>
    <t>UTSJMB16356</t>
  </si>
  <si>
    <t>UTSJMB16358</t>
  </si>
  <si>
    <t>UTSJMB16361</t>
  </si>
  <si>
    <t>UTSJMB16364</t>
  </si>
  <si>
    <t>UTSJMB16367</t>
  </si>
  <si>
    <t>UTSJMB16369</t>
  </si>
  <si>
    <t>UTSJMB16370</t>
  </si>
  <si>
    <t>UTSJMB16372</t>
  </si>
  <si>
    <t>UTSJMB16373</t>
  </si>
  <si>
    <t>UTSJMB16375</t>
  </si>
  <si>
    <t>UTSJMB16376</t>
  </si>
  <si>
    <t>UTSJMB16378</t>
  </si>
  <si>
    <t>UTSJMB16381</t>
  </si>
  <si>
    <t>UTSJMB16384</t>
  </si>
  <si>
    <t>UTSJMB16387</t>
  </si>
  <si>
    <t>UTSJMB16389</t>
  </si>
  <si>
    <t>UTSJMB16390</t>
  </si>
  <si>
    <t>UTSJMB16392</t>
  </si>
  <si>
    <t>UTSJMB16393</t>
  </si>
  <si>
    <t>UTSJMB16395</t>
  </si>
  <si>
    <t>UTSJMB16396</t>
  </si>
  <si>
    <t>UTSJMB16398</t>
  </si>
  <si>
    <t>UTSJMB16401</t>
  </si>
  <si>
    <t>UTSJMB16404</t>
  </si>
  <si>
    <t>UTSJMB16407</t>
  </si>
  <si>
    <t>UTSJMB16410</t>
  </si>
  <si>
    <t>UTSJMB16412</t>
  </si>
  <si>
    <t>UTSJMB16413</t>
  </si>
  <si>
    <t>UTSJMB16415</t>
  </si>
  <si>
    <t>UTSJMB16416</t>
  </si>
  <si>
    <t>UTSJMB16418</t>
  </si>
  <si>
    <t>UTSJMB16419</t>
  </si>
  <si>
    <t>UTSJMB16421</t>
  </si>
  <si>
    <t>UTSJMB16424</t>
  </si>
  <si>
    <t>UTSJMB16427</t>
  </si>
  <si>
    <t>UTSJMB16430</t>
  </si>
  <si>
    <t>UTSJMB16432</t>
  </si>
  <si>
    <t>UTSJMB16433</t>
  </si>
  <si>
    <t>UTSJMB16435</t>
  </si>
  <si>
    <t>UTSJMB16436</t>
  </si>
  <si>
    <t>UTSJMB16438</t>
  </si>
  <si>
    <t>UTSJMB16439</t>
  </si>
  <si>
    <t>UTSJMB16441</t>
  </si>
  <si>
    <t>UTSJMB16444</t>
  </si>
  <si>
    <t>UTSJMB16447</t>
  </si>
  <si>
    <t>UTSJMB16450</t>
  </si>
  <si>
    <t>UTSJMB16452</t>
  </si>
  <si>
    <t>UTSJMB16453</t>
  </si>
  <si>
    <t>UTSJMB16455</t>
  </si>
  <si>
    <t>UTSJMB16456</t>
  </si>
  <si>
    <t>UTSJMB16458</t>
  </si>
  <si>
    <t>UTSJMB16459</t>
  </si>
  <si>
    <t>UTSJMB16461</t>
  </si>
  <si>
    <t>UTSJMB16464</t>
  </si>
  <si>
    <t>UTSJMB16467</t>
  </si>
  <si>
    <t>UTSJMB16470</t>
  </si>
  <si>
    <t>UTSJMB16472</t>
  </si>
  <si>
    <t>UTSJMB16473</t>
  </si>
  <si>
    <t>UTSJMB16475</t>
  </si>
  <si>
    <t>UTSJMB16476</t>
  </si>
  <si>
    <t>UTSJMB16478</t>
  </si>
  <si>
    <t>UTSJMB16479</t>
  </si>
  <si>
    <t>UTSJMB16481</t>
  </si>
  <si>
    <t>UTSJMB16482</t>
  </si>
  <si>
    <t>UTSJMB16484</t>
  </si>
  <si>
    <t>UTSJMB16487</t>
  </si>
  <si>
    <t>UTSJMB16490</t>
  </si>
  <si>
    <t>UTSJMB16493</t>
  </si>
  <si>
    <t>UTSJMB16495</t>
  </si>
  <si>
    <t>UTSJMB16496</t>
  </si>
  <si>
    <t>UTSJMB16498</t>
  </si>
  <si>
    <t>UTSJMB16499</t>
  </si>
  <si>
    <t>UTSJMB16501</t>
  </si>
  <si>
    <t>UTSJMB16502</t>
  </si>
  <si>
    <t>UTSJMB16504</t>
  </si>
  <si>
    <t>UTSJMB16507</t>
  </si>
  <si>
    <t>UTSJMB16510</t>
  </si>
  <si>
    <t>UTSJMB16282</t>
  </si>
  <si>
    <t>UTSJMB16285</t>
  </si>
  <si>
    <t>UTSJMB16288</t>
  </si>
  <si>
    <t>UTSJMB16296</t>
  </si>
  <si>
    <t>UTSJMB16299</t>
  </si>
  <si>
    <t>UTSJMB16302</t>
  </si>
  <si>
    <t>UTSJMB16305</t>
  </si>
  <si>
    <t>UTSJMB16308</t>
  </si>
  <si>
    <t>UTSJMB16316</t>
  </si>
  <si>
    <t>UTSJMB16319</t>
  </si>
  <si>
    <t>UTSJMB16322</t>
  </si>
  <si>
    <t>UTSJMB16325</t>
  </si>
  <si>
    <t>UTSJMB16328</t>
  </si>
  <si>
    <t>UTSJMB16331</t>
  </si>
  <si>
    <t>UTSJMB16339</t>
  </si>
  <si>
    <t>UTSJMB16342</t>
  </si>
  <si>
    <t>UTSJMB16345</t>
  </si>
  <si>
    <t>UTSJMB16348</t>
  </si>
  <si>
    <t>UTSJMB16351</t>
  </si>
  <si>
    <t>UTSJMB16359</t>
  </si>
  <si>
    <t>UTSJMB16362</t>
  </si>
  <si>
    <t>UTSJMB16365</t>
  </si>
  <si>
    <t>UTSJMB16368</t>
  </si>
  <si>
    <t>UTSJMB16371</t>
  </si>
  <si>
    <t>UTSJMB16379</t>
  </si>
  <si>
    <t>UTSJMB16382</t>
  </si>
  <si>
    <t>UTSJMB16385</t>
  </si>
  <si>
    <t>UTSJMB16388</t>
  </si>
  <si>
    <t>UTSJMB16391</t>
  </si>
  <si>
    <t>UTSJMB16399</t>
  </si>
  <si>
    <t>UTSJMB16402</t>
  </si>
  <si>
    <t>UTSJMB16405</t>
  </si>
  <si>
    <t>UTSJMB16408</t>
  </si>
  <si>
    <t>UTSJMB16411</t>
  </si>
  <si>
    <t>UTSJMB16414</t>
  </si>
  <si>
    <t>UTSJMB16422</t>
  </si>
  <si>
    <t>UTSJMB16425</t>
  </si>
  <si>
    <t>UTSJMB16428</t>
  </si>
  <si>
    <t>UTSJMB16431</t>
  </si>
  <si>
    <t>UTSJMB16434</t>
  </si>
  <si>
    <t>UTSJMB16442</t>
  </si>
  <si>
    <t>UTSJMB16445</t>
  </si>
  <si>
    <t>UTSJMB16448</t>
  </si>
  <si>
    <t>UTSJMB16451</t>
  </si>
  <si>
    <t>UTSJMB16454</t>
  </si>
  <si>
    <t>UTSJMB16462</t>
  </si>
  <si>
    <t>UTSJMB16465</t>
  </si>
  <si>
    <t>UTSJMB16468</t>
  </si>
  <si>
    <t>UTSJMB16471</t>
  </si>
  <si>
    <t>UTSJMB16474</t>
  </si>
  <si>
    <t>UTSJMB16485</t>
  </si>
  <si>
    <t>UTSJMB16488</t>
  </si>
  <si>
    <t>UTSJMB16491</t>
  </si>
  <si>
    <t>UTSJMB16494</t>
  </si>
  <si>
    <t>UTSJMB16497</t>
  </si>
  <si>
    <t>UTSJMB16505</t>
  </si>
  <si>
    <t>UTSJMB16508</t>
  </si>
  <si>
    <t>UTSJMB16511</t>
  </si>
  <si>
    <t>UTSJMB16406</t>
  </si>
  <si>
    <t>UTSJMB16409</t>
  </si>
  <si>
    <t>UTSJMB16417</t>
  </si>
  <si>
    <t>UTSJMB16420</t>
  </si>
  <si>
    <t>UTSJMB16423</t>
  </si>
  <si>
    <t>UTSJMB16426</t>
  </si>
  <si>
    <t>UTSJMB16429</t>
  </si>
  <si>
    <t>UTSJMB16437</t>
  </si>
  <si>
    <t>UTSJMB16440</t>
  </si>
  <si>
    <t>UTSJMB16443</t>
  </si>
  <si>
    <t>UTSJMB16446</t>
  </si>
  <si>
    <t>UTSJMB16449</t>
  </si>
  <si>
    <t>UTSJMB16457</t>
  </si>
  <si>
    <t>UTSJMB16460</t>
  </si>
  <si>
    <t>UTSJMB16463</t>
  </si>
  <si>
    <t>UTSJMB16466</t>
  </si>
  <si>
    <t>UTSJMB16469</t>
  </si>
  <si>
    <t>UTSJMB16477</t>
  </si>
  <si>
    <t>UTSJMB16480</t>
  </si>
  <si>
    <t>UTSJMB16483</t>
  </si>
  <si>
    <t>UTSJMB16486</t>
  </si>
  <si>
    <t>UTSJMB16489</t>
  </si>
  <si>
    <t>UTSJMB16492</t>
  </si>
  <si>
    <t>UTSJMB16500</t>
  </si>
  <si>
    <t>UTSJMB16503</t>
  </si>
  <si>
    <t>UTSJMB16506</t>
  </si>
  <si>
    <t>UTSJMB16509</t>
  </si>
  <si>
    <t>UTSJMB16283</t>
  </si>
  <si>
    <t>UTSJMB16291</t>
  </si>
  <si>
    <t>UTSJMB16294</t>
  </si>
  <si>
    <t>UTSJMB16297</t>
  </si>
  <si>
    <t>UTSJMB16300</t>
  </si>
  <si>
    <t>UTSJMB16303</t>
  </si>
  <si>
    <t>UTSJMB16311</t>
  </si>
  <si>
    <t>UTSJMB16314</t>
  </si>
  <si>
    <t>UTSJMB16317</t>
  </si>
  <si>
    <t>UTSJMB16320</t>
  </si>
  <si>
    <t>UTSJMB16323</t>
  </si>
  <si>
    <t>UTSJMB16334</t>
  </si>
  <si>
    <t>UTSJMB16337</t>
  </si>
  <si>
    <t>UTSJMB16340</t>
  </si>
  <si>
    <t>UTSJMB16343</t>
  </si>
  <si>
    <t>UTSJMB16346</t>
  </si>
  <si>
    <t>UTSJMB16354</t>
  </si>
  <si>
    <t>UTSJMB16357</t>
  </si>
  <si>
    <t>UTSJMB16360</t>
  </si>
  <si>
    <t>UTSJMB16363</t>
  </si>
  <si>
    <t>UTSJMB16366</t>
  </si>
  <si>
    <t>UTSJMB16374</t>
  </si>
  <si>
    <t>UTSJMB16377</t>
  </si>
  <si>
    <t>UTSJMB16380</t>
  </si>
  <si>
    <t>UTSJMB16383</t>
  </si>
  <si>
    <t>UTSJMB16386</t>
  </si>
  <si>
    <t>UTSJMB16394</t>
  </si>
  <si>
    <t>UTSJMB16397</t>
  </si>
  <si>
    <t>UTSJMB16400</t>
  </si>
  <si>
    <t>UTSJMB16403</t>
  </si>
  <si>
    <t>UTSJMB0806</t>
  </si>
  <si>
    <t>UTSJMB1789</t>
  </si>
  <si>
    <t>UTSJMB7361</t>
  </si>
  <si>
    <t>UTSJMB0300</t>
  </si>
  <si>
    <t>UTSJMB1290</t>
  </si>
  <si>
    <t>UTSJMB1326</t>
  </si>
  <si>
    <t>UTSJMB1329</t>
  </si>
  <si>
    <t>UTSJMB0637</t>
  </si>
  <si>
    <t>UTSJMB0645</t>
  </si>
  <si>
    <t>UTSJMB0683</t>
  </si>
  <si>
    <t>UTSJMB0686</t>
  </si>
  <si>
    <t>UTSJMB0689</t>
  </si>
  <si>
    <t>UTSJMB0815</t>
  </si>
  <si>
    <t>UTSJMB0823</t>
  </si>
  <si>
    <t>UTSJMB0826</t>
  </si>
  <si>
    <t>UTSJMB0872</t>
  </si>
  <si>
    <t>UTSJMB0386</t>
  </si>
  <si>
    <t>UTSJMB0398</t>
  </si>
  <si>
    <t>UTSJMB0591</t>
  </si>
  <si>
    <t>UTSJMB0594</t>
  </si>
  <si>
    <t>UTSJMB0597</t>
  </si>
  <si>
    <t>UTSJMB0878</t>
  </si>
  <si>
    <t>UTSJMB0881</t>
  </si>
  <si>
    <t>UTSJMB0953</t>
  </si>
  <si>
    <t>UTSJMB0956</t>
  </si>
  <si>
    <t>UTSJMB0959</t>
  </si>
  <si>
    <t>UTSJMB0962</t>
  </si>
  <si>
    <t>UTSJMB0999</t>
  </si>
  <si>
    <t>UTSJMB1007</t>
  </si>
  <si>
    <t>UTSJMB1010</t>
  </si>
  <si>
    <t>UTSJMB1050</t>
  </si>
  <si>
    <t>UTSJMB1053</t>
  </si>
  <si>
    <t>UTSJMB1056</t>
  </si>
  <si>
    <t>UTSJMB1064</t>
  </si>
  <si>
    <t>UTSJMB1107</t>
  </si>
  <si>
    <t>UTSJMB1110</t>
  </si>
  <si>
    <t>UTSJMB1113</t>
  </si>
  <si>
    <t>UTSJMB1116</t>
  </si>
  <si>
    <t>UTSJMB1160</t>
  </si>
  <si>
    <t>UTSJMB1163</t>
  </si>
  <si>
    <t>UTSJMB1202</t>
  </si>
  <si>
    <t>UTSJMB1205</t>
  </si>
  <si>
    <t>UTSJMB1208</t>
  </si>
  <si>
    <t>UTSJMB1278</t>
  </si>
  <si>
    <t>UTSJMB1281</t>
  </si>
  <si>
    <t>UTSJMB1284</t>
  </si>
  <si>
    <t>UTSJMB1287</t>
  </si>
  <si>
    <t>UTSJMB0345</t>
  </si>
  <si>
    <t>UTSJMB0348</t>
  </si>
  <si>
    <t>UTSJMB0432</t>
  </si>
  <si>
    <t>UTSJMB0435</t>
  </si>
  <si>
    <t>UTSJMB0438</t>
  </si>
  <si>
    <t>UTSJMB0441</t>
  </si>
  <si>
    <t>UTSJMB0444</t>
  </si>
  <si>
    <t>UTSJMB1106</t>
  </si>
  <si>
    <t>UTSJMB1108</t>
  </si>
  <si>
    <t>UTSJMB1111</t>
  </si>
  <si>
    <t>UTSJMB1114</t>
  </si>
  <si>
    <t>UTSJMB1117</t>
  </si>
  <si>
    <t>UTSJMB1152</t>
  </si>
  <si>
    <t>UTSJMB1153</t>
  </si>
  <si>
    <t>UTSJMB1156</t>
  </si>
  <si>
    <t>UTSJMB1158</t>
  </si>
  <si>
    <t>UTSJMB1159</t>
  </si>
  <si>
    <t>UTSJMB1161</t>
  </si>
  <si>
    <t>UTSJMB1162</t>
  </si>
  <si>
    <t>UTSJMB1200</t>
  </si>
  <si>
    <t>UTSJMB1203</t>
  </si>
  <si>
    <t>UTSJMB1206</t>
  </si>
  <si>
    <t>UTSJMB0635</t>
  </si>
  <si>
    <t>UTSJMB0638</t>
  </si>
  <si>
    <t>UTSJMB0640</t>
  </si>
  <si>
    <t>UTSJMB0641</t>
  </si>
  <si>
    <t>UTSJMB0643</t>
  </si>
  <si>
    <t>UTSJMB0644</t>
  </si>
  <si>
    <t>UTSJMB0681</t>
  </si>
  <si>
    <t>UTSJMB0682</t>
  </si>
  <si>
    <t>UTSJMB0684</t>
  </si>
  <si>
    <t>UTSJMB0687</t>
  </si>
  <si>
    <t>UTSJMB0816</t>
  </si>
  <si>
    <t>UTSJMB0818</t>
  </si>
  <si>
    <t>UTSJMB0819</t>
  </si>
  <si>
    <t>UTSJMB0821</t>
  </si>
  <si>
    <t>UTSJMB1051</t>
  </si>
  <si>
    <t>UTSJMB1054</t>
  </si>
  <si>
    <t>UTSJMB1057</t>
  </si>
  <si>
    <t>UTSJMB1059</t>
  </si>
  <si>
    <t>UTSJMB1060</t>
  </si>
  <si>
    <t>UTSJMB1062</t>
  </si>
  <si>
    <t>UTSJMB0387</t>
  </si>
  <si>
    <t>UTSJMB0389</t>
  </si>
  <si>
    <t>UTSJMB0390</t>
  </si>
  <si>
    <t>UTSJMB0392</t>
  </si>
  <si>
    <t>UTSJMB0393</t>
  </si>
  <si>
    <t>UTSJMB0395</t>
  </si>
  <si>
    <t>UTSJMB1211</t>
  </si>
  <si>
    <t>UTSJMB1212</t>
  </si>
  <si>
    <t>UTSJMB1214</t>
  </si>
  <si>
    <t>UTSJMB1277</t>
  </si>
  <si>
    <t>UTSJMB1279</t>
  </si>
  <si>
    <t>UTSJMB1280</t>
  </si>
  <si>
    <t>UTSJMB1282</t>
  </si>
  <si>
    <t>UTSJMB1285</t>
  </si>
  <si>
    <t>UTSJMB1288</t>
  </si>
  <si>
    <t>UTSJMB1319</t>
  </si>
  <si>
    <t>UTSJMB1321</t>
  </si>
  <si>
    <t>UTSJMB1322</t>
  </si>
  <si>
    <t>UTSJMB1324</t>
  </si>
  <si>
    <t>UTSJMB1325</t>
  </si>
  <si>
    <t>UTSJMB1327</t>
  </si>
  <si>
    <t>UTSJMB1328</t>
  </si>
  <si>
    <t>UTSJMB1582</t>
  </si>
  <si>
    <t>UTSJMB0587</t>
  </si>
  <si>
    <t>UTSJMB0589</t>
  </si>
  <si>
    <t>UTSJMB0879</t>
  </si>
  <si>
    <t>UTSJMB0882</t>
  </si>
  <si>
    <t>UTSJMB0884</t>
  </si>
  <si>
    <t>UTSJMB0949</t>
  </si>
  <si>
    <t>UTSJMB0951</t>
  </si>
  <si>
    <t>UTSJMB0952</t>
  </si>
  <si>
    <t>UTSJMB0954</t>
  </si>
  <si>
    <t>UTSJMB0955</t>
  </si>
  <si>
    <t>UTSJMB0957</t>
  </si>
  <si>
    <t>UTSJMB0960</t>
  </si>
  <si>
    <t>UTSJMB1000</t>
  </si>
  <si>
    <t>UTSJMB1002</t>
  </si>
  <si>
    <t>UTSJMB1003</t>
  </si>
  <si>
    <t>UTSJMB1005</t>
  </si>
  <si>
    <t>UTSJMB1006</t>
  </si>
  <si>
    <t>UTSJMB1008</t>
  </si>
  <si>
    <t>UTSJMB1009</t>
  </si>
  <si>
    <t>UTSJMB0592</t>
  </si>
  <si>
    <t>UTSJMB0593</t>
  </si>
  <si>
    <t>UTSJMB0595</t>
  </si>
  <si>
    <t>UTSJMB0598</t>
  </si>
  <si>
    <t>UTSJMB6580</t>
  </si>
  <si>
    <t>UTSJMB0347</t>
  </si>
  <si>
    <t>UTSJMB0349</t>
  </si>
  <si>
    <t>UTSJMB0335</t>
  </si>
  <si>
    <t>UTSJMB0338</t>
  </si>
  <si>
    <t>UTSJMB0340</t>
  </si>
  <si>
    <t>UTSJMB0341</t>
  </si>
  <si>
    <t>UTSJMB0343</t>
  </si>
  <si>
    <t>UTSJMB0344</t>
  </si>
  <si>
    <t>UTSJMB0399</t>
  </si>
  <si>
    <t>UTSJMB2276</t>
  </si>
  <si>
    <t>UTSJMB2361</t>
  </si>
  <si>
    <t>UTSJMB2367</t>
  </si>
  <si>
    <t>UTSJMB0433</t>
  </si>
  <si>
    <t>UTSJMB0434</t>
  </si>
  <si>
    <t>UTSJMB0436</t>
  </si>
  <si>
    <t>UTSJMB0439</t>
  </si>
  <si>
    <t>UTSJMB0442</t>
  </si>
  <si>
    <t>UTSJMB5402</t>
  </si>
  <si>
    <t>UTSJMB5405</t>
  </si>
  <si>
    <t>UTSJMB7670</t>
  </si>
  <si>
    <t>UTSJMB1787</t>
  </si>
  <si>
    <t>UTSJMB2116</t>
  </si>
  <si>
    <t>UTSJMB0736</t>
  </si>
  <si>
    <t>UTSJMB5633</t>
  </si>
  <si>
    <t>UTSJMB1934</t>
  </si>
  <si>
    <t>UTSJMB2031</t>
  </si>
  <si>
    <t>UTSJMB15760</t>
  </si>
  <si>
    <t>UTSJMB15763</t>
  </si>
  <si>
    <t>UTSJMB15761</t>
  </si>
  <si>
    <t>UTSJMB0636</t>
  </si>
  <si>
    <t>UTSJMB0642</t>
  </si>
  <si>
    <t>UTSJMB0688</t>
  </si>
  <si>
    <t>UTSJMB0814</t>
  </si>
  <si>
    <t>UTSJMB0817</t>
  </si>
  <si>
    <t>UTSJMB0820</t>
  </si>
  <si>
    <t>UTSJMB0871</t>
  </si>
  <si>
    <t>UTSJMB0874</t>
  </si>
  <si>
    <t>UTSJMB0877</t>
  </si>
  <si>
    <t>UTSJMB0880</t>
  </si>
  <si>
    <t>UTSJMB0883</t>
  </si>
  <si>
    <t>UTSJMB0950</t>
  </si>
  <si>
    <t>UTSJMB0958</t>
  </si>
  <si>
    <t>UTSJMB0961</t>
  </si>
  <si>
    <t>UTSJMB0596</t>
  </si>
  <si>
    <t>UTSJMB0336</t>
  </si>
  <si>
    <t>UTSJMB0339</t>
  </si>
  <si>
    <t>UTSJMB0342</t>
  </si>
  <si>
    <t>UTSJMB1001</t>
  </si>
  <si>
    <t>UTSJMB1004</t>
  </si>
  <si>
    <t>UTSJMB1052</t>
  </si>
  <si>
    <t>UTSJMB1055</t>
  </si>
  <si>
    <t>UTSJMB1058</t>
  </si>
  <si>
    <t>UTSJMB1061</t>
  </si>
  <si>
    <t>UTSJMB1109</t>
  </si>
  <si>
    <t>UTSJMB1112</t>
  </si>
  <si>
    <t>UTSJMB1115</t>
  </si>
  <si>
    <t>UTSJMB1151</t>
  </si>
  <si>
    <t>UTSJMB1154</t>
  </si>
  <si>
    <t>UTSJMB1201</t>
  </si>
  <si>
    <t>UTSJMB1204</t>
  </si>
  <si>
    <t>UTSJMB1207</t>
  </si>
  <si>
    <t>UTSJMB1210</t>
  </si>
  <si>
    <t>UTSJMB1283</t>
  </si>
  <si>
    <t>UTSJMB1286</t>
  </si>
  <si>
    <t>UTSJMB1289</t>
  </si>
  <si>
    <t>UTSJMB1323</t>
  </si>
  <si>
    <t>UTSJMB0385</t>
  </si>
  <si>
    <t>UTSJMB0388</t>
  </si>
  <si>
    <t>UTSJMB0391</t>
  </si>
  <si>
    <t>UTSJMB1424</t>
  </si>
  <si>
    <t>UTSJMB6646</t>
  </si>
  <si>
    <t>UTSJMB7669</t>
  </si>
  <si>
    <t>UTSJMB0437</t>
  </si>
  <si>
    <t>UTSJMB0440</t>
  </si>
  <si>
    <t>UTSJMB0443</t>
  </si>
  <si>
    <t>UTSJMB0446</t>
  </si>
  <si>
    <t>UTSJMB2127</t>
  </si>
  <si>
    <t>UTSJMB2222</t>
  </si>
  <si>
    <t>UTSJMB2228</t>
  </si>
  <si>
    <t>UTSJMB8187</t>
  </si>
  <si>
    <t>UTSJMB15762</t>
  </si>
  <si>
    <t>UTSJMB3526</t>
  </si>
  <si>
    <t>UTSJMB5056</t>
  </si>
  <si>
    <t>UTSJMB4516</t>
  </si>
  <si>
    <t>UTSJMB5607</t>
  </si>
  <si>
    <t>UTSJMB7534</t>
  </si>
  <si>
    <t>UTSJMB3121</t>
  </si>
  <si>
    <t>UTSJMB0875</t>
  </si>
  <si>
    <t>UTSJMB2219</t>
  </si>
  <si>
    <t>UTSJMB2230</t>
  </si>
  <si>
    <t>UTSJMB2270</t>
  </si>
  <si>
    <t>UTSJMB2278</t>
  </si>
  <si>
    <t>UTSJMB2281</t>
  </si>
  <si>
    <t>UTSJMB2284</t>
  </si>
  <si>
    <t>UTSJMB2319</t>
  </si>
  <si>
    <t>UTSJMB2322</t>
  </si>
  <si>
    <t>UTSJMB2363</t>
  </si>
  <si>
    <t>UTSJMB2366</t>
  </si>
  <si>
    <t>UTSJMB2369</t>
  </si>
  <si>
    <t>UTSJMB2372</t>
  </si>
  <si>
    <t>UTSJMB2375</t>
  </si>
  <si>
    <t>UTSJMB2503</t>
  </si>
  <si>
    <t>UTSJMB2511</t>
  </si>
  <si>
    <t>UTSJMB2514</t>
  </si>
  <si>
    <t>UTSJMB5542</t>
  </si>
  <si>
    <t>UTSJMB1928</t>
  </si>
  <si>
    <t>UTSJMB1937</t>
  </si>
  <si>
    <t>UTSJMB1984</t>
  </si>
  <si>
    <t>UTSJMB1986</t>
  </si>
  <si>
    <t>UTSJMB1989</t>
  </si>
  <si>
    <t>UTSJMB1992</t>
  </si>
  <si>
    <t>UTSJMB2032</t>
  </si>
  <si>
    <t>UTSJMB2034</t>
  </si>
  <si>
    <t>UTSJMB2035</t>
  </si>
  <si>
    <t>UTSJMB2037</t>
  </si>
  <si>
    <t>UTSJMB2038</t>
  </si>
  <si>
    <t>UTSJMB2040</t>
  </si>
  <si>
    <t>UTSJMB2484</t>
  </si>
  <si>
    <t>UTSJMB2490</t>
  </si>
  <si>
    <t>UTSJMB2492</t>
  </si>
  <si>
    <t>UTSJMB2493</t>
  </si>
  <si>
    <t>UTSJMB2497</t>
  </si>
  <si>
    <t>UTSJMB2552</t>
  </si>
  <si>
    <t>UTSJMB2553</t>
  </si>
  <si>
    <t>UTSJMB2555</t>
  </si>
  <si>
    <t>UTSJMB2561</t>
  </si>
  <si>
    <t>UTSJMB2564</t>
  </si>
  <si>
    <t>UTSJMB2601</t>
  </si>
  <si>
    <t>UTSJMB2602</t>
  </si>
  <si>
    <t>UTSJMB2604</t>
  </si>
  <si>
    <t>UTSJMB2605</t>
  </si>
  <si>
    <t>UTSJMB2607</t>
  </si>
  <si>
    <t>UTSJMB2608</t>
  </si>
  <si>
    <t>UTSJMB2610</t>
  </si>
  <si>
    <t>UTSJMB2613</t>
  </si>
  <si>
    <t>UTSJMB2648</t>
  </si>
  <si>
    <t>UTSJMB2651</t>
  </si>
  <si>
    <t>UTSJMB2653</t>
  </si>
  <si>
    <t>UTSJMB2654</t>
  </si>
  <si>
    <t>UTSJMB2656</t>
  </si>
  <si>
    <t>UTSJMB2657</t>
  </si>
  <si>
    <t>UTSJMB2659</t>
  </si>
  <si>
    <t>UTSJMB2660</t>
  </si>
  <si>
    <t>UTSJMB2029</t>
  </si>
  <si>
    <t>UTSJMB1940</t>
  </si>
  <si>
    <t>UTSJMB3020</t>
  </si>
  <si>
    <t>UTSJMB2107</t>
  </si>
  <si>
    <t>UTSJMB2109</t>
  </si>
  <si>
    <t>UTSJMB2110</t>
  </si>
  <si>
    <t>UTSJMB2112</t>
  </si>
  <si>
    <t>UTSJMB2113</t>
  </si>
  <si>
    <t>UTSJMB2115</t>
  </si>
  <si>
    <t>UTSJMB2118</t>
  </si>
  <si>
    <t>UTSJMB2122</t>
  </si>
  <si>
    <t>UTSJMB2125</t>
  </si>
  <si>
    <t>UTSJMB2128</t>
  </si>
  <si>
    <t>UTSJMB2130</t>
  </si>
  <si>
    <t>UTSJMB2131</t>
  </si>
  <si>
    <t>UTSJMB2133</t>
  </si>
  <si>
    <t>UTSJMB2134</t>
  </si>
  <si>
    <t>UTSJMB2203</t>
  </si>
  <si>
    <t>UTSJMB2204</t>
  </si>
  <si>
    <t>UTSJMB2206</t>
  </si>
  <si>
    <t>UTSJMB2209</t>
  </si>
  <si>
    <t>UTSJMB2212</t>
  </si>
  <si>
    <t>UTSJMB2215</t>
  </si>
  <si>
    <t>UTSJMB2411</t>
  </si>
  <si>
    <t>UTSJMB2412</t>
  </si>
  <si>
    <t>UTSJMB2414</t>
  </si>
  <si>
    <t>UTSJMB2415</t>
  </si>
  <si>
    <t>UTSJMB2417</t>
  </si>
  <si>
    <t>UTSJMB2418</t>
  </si>
  <si>
    <t>UTSJMB2420</t>
  </si>
  <si>
    <t>UTSJMB2227</t>
  </si>
  <si>
    <t>UTSJMB2225</t>
  </si>
  <si>
    <t>UTSJMB2231</t>
  </si>
  <si>
    <t>UTSJMB2271</t>
  </si>
  <si>
    <t>UTSJMB2273</t>
  </si>
  <si>
    <t>UTSJMB2274</t>
  </si>
  <si>
    <t>UTSJMB2507</t>
  </si>
  <si>
    <t>UTSJMB2509</t>
  </si>
  <si>
    <t>UTSJMB2510</t>
  </si>
  <si>
    <t>UTSJMB2512</t>
  </si>
  <si>
    <t>UTSJMB2513</t>
  </si>
  <si>
    <t>UTSJMB2515</t>
  </si>
  <si>
    <t>UTSJMB2364</t>
  </si>
  <si>
    <t>UTSJMB2365</t>
  </si>
  <si>
    <t>UTSJMB2368</t>
  </si>
  <si>
    <t>UTSJMB2370</t>
  </si>
  <si>
    <t>UTSJMB2373</t>
  </si>
  <si>
    <t>UTSJMB2501</t>
  </si>
  <si>
    <t>UTSJMB2504</t>
  </si>
  <si>
    <t>UTSJMB2323</t>
  </si>
  <si>
    <t>UTSJMB2325</t>
  </si>
  <si>
    <t>UTSJMB2326</t>
  </si>
  <si>
    <t>UTSJMB2218</t>
  </si>
  <si>
    <t>UTSJMB2279</t>
  </si>
  <si>
    <t>UTSJMB2280</t>
  </si>
  <si>
    <t>UTSJMB2282</t>
  </si>
  <si>
    <t>UTSJMB2285</t>
  </si>
  <si>
    <t>UTSJMB0750</t>
  </si>
  <si>
    <t>UTSJMB5404</t>
  </si>
  <si>
    <t>UTSJMB7851</t>
  </si>
  <si>
    <t>UTSJMB0346</t>
  </si>
  <si>
    <t>UTSJMB1011</t>
  </si>
  <si>
    <t>UTSJMB0876</t>
  </si>
  <si>
    <t>UTSJMB0813</t>
  </si>
  <si>
    <t>UTSJMB1209</t>
  </si>
  <si>
    <t>UTSJMB1155</t>
  </si>
  <si>
    <t>UTSJMB15734</t>
  </si>
  <si>
    <t>UTSJMB15737</t>
  </si>
  <si>
    <t>UTSJMB15740</t>
  </si>
  <si>
    <t>UTSJMB15743</t>
  </si>
  <si>
    <t>UTSJMB15735</t>
  </si>
  <si>
    <t>UTSJMB15738</t>
  </si>
  <si>
    <t>UTSJMB15741</t>
  </si>
  <si>
    <t>UTSJMB16279</t>
  </si>
  <si>
    <t>UTSJMB16281</t>
  </si>
  <si>
    <t>UTSJMB1929</t>
  </si>
  <si>
    <t>UTSJMB1932</t>
  </si>
  <si>
    <t>UTSJMB1935</t>
  </si>
  <si>
    <t>UTSJMB8218</t>
  </si>
  <si>
    <t>UTSJMB2652</t>
  </si>
  <si>
    <t>UTSJMB2655</t>
  </si>
  <si>
    <t>UTSJMB1987</t>
  </si>
  <si>
    <t>UTSJMB1990</t>
  </si>
  <si>
    <t>UTSJMB1993</t>
  </si>
  <si>
    <t>UTSJMB2027</t>
  </si>
  <si>
    <t>UTSJMB2030</t>
  </si>
  <si>
    <t>UTSJMB2033</t>
  </si>
  <si>
    <t>UTSJMB2482</t>
  </si>
  <si>
    <t>UTSJMB2485</t>
  </si>
  <si>
    <t>UTSJMB2488</t>
  </si>
  <si>
    <t>UTSJMB2491</t>
  </si>
  <si>
    <t>UTSJMB2494</t>
  </si>
  <si>
    <t>UTSJMB2556</t>
  </si>
  <si>
    <t>UTSJMB2559</t>
  </si>
  <si>
    <t>UTSJMB2562</t>
  </si>
  <si>
    <t>UTSJMB2565</t>
  </si>
  <si>
    <t>UTSJMB2603</t>
  </si>
  <si>
    <t>UTSJMB2611</t>
  </si>
  <si>
    <t>UTSJMB2615</t>
  </si>
  <si>
    <t>UTSJMB5634</t>
  </si>
  <si>
    <t>UTSJMB2207</t>
  </si>
  <si>
    <t>UTSJMB2210</t>
  </si>
  <si>
    <t>UTSJMB2213</t>
  </si>
  <si>
    <t>UTSJMB2413</t>
  </si>
  <si>
    <t>UTSJMB7836</t>
  </si>
  <si>
    <t>UTSJMB2105</t>
  </si>
  <si>
    <t>UTSJMB2108</t>
  </si>
  <si>
    <t>UTSJMB2111</t>
  </si>
  <si>
    <t>UTSJMB2119</t>
  </si>
  <si>
    <t>UTSJMB2123</t>
  </si>
  <si>
    <t>UTSJMB2126</t>
  </si>
  <si>
    <t>UTSJMB2129</t>
  </si>
  <si>
    <t>UTSJMB2789</t>
  </si>
  <si>
    <t>UTSJMB2221</t>
  </si>
  <si>
    <t>UTSJMB2226</t>
  </si>
  <si>
    <t>UTSJMB2232</t>
  </si>
  <si>
    <t>UTSJMB2272</t>
  </si>
  <si>
    <t>UTSJMB2283</t>
  </si>
  <si>
    <t>UTSJMB2318</t>
  </si>
  <si>
    <t>UTSJMB2321</t>
  </si>
  <si>
    <t>UTSJMB2324</t>
  </si>
  <si>
    <t>UTSJMB2327</t>
  </si>
  <si>
    <t>UTSJMB2371</t>
  </si>
  <si>
    <t>UTSJMB2374</t>
  </si>
  <si>
    <t>UTSJMB2502</t>
  </si>
  <si>
    <t>UTSJMB2505</t>
  </si>
  <si>
    <t>UTSJMB2508</t>
  </si>
  <si>
    <t>UTSJMB2960</t>
  </si>
  <si>
    <t>UTSJMB0998</t>
  </si>
  <si>
    <t>UTSJMB0685</t>
  </si>
  <si>
    <t>UTSJMB0639</t>
  </si>
  <si>
    <t>UTSJMB5579</t>
  </si>
  <si>
    <t>UTSJMB1941</t>
  </si>
  <si>
    <t>UTSJMB1985</t>
  </si>
  <si>
    <t>UTSJMB1988</t>
  </si>
  <si>
    <t>UTSJMB1991</t>
  </si>
  <si>
    <t>UTSJMB1994</t>
  </si>
  <si>
    <t>UTSJMB2036</t>
  </si>
  <si>
    <t>UTSJMB2039</t>
  </si>
  <si>
    <t>UTSJMB2483</t>
  </si>
  <si>
    <t>UTSJMB2486</t>
  </si>
  <si>
    <t>UTSJMB2551</t>
  </si>
  <si>
    <t>UTSJMB2554</t>
  </si>
  <si>
    <t>UTSJMB2557</t>
  </si>
  <si>
    <t>UTSJMB2560</t>
  </si>
  <si>
    <t>UTSJMB2563</t>
  </si>
  <si>
    <t>UTSJMB5632</t>
  </si>
  <si>
    <t>UTSJMB1927</t>
  </si>
  <si>
    <t>UTSJMB1930</t>
  </si>
  <si>
    <t>UTSJMB2612</t>
  </si>
  <si>
    <t>UTSJMB2616</t>
  </si>
  <si>
    <t>UTSJMB2650</t>
  </si>
  <si>
    <t>UTSJMB2658</t>
  </si>
  <si>
    <t>UTSJMB2661</t>
  </si>
  <si>
    <t>UTSJMB2664</t>
  </si>
  <si>
    <t>UTSJMB2135</t>
  </si>
  <si>
    <t>UTSJMB2205</t>
  </si>
  <si>
    <t>UTSJMB2208</t>
  </si>
  <si>
    <t>UTSJMB2211</t>
  </si>
  <si>
    <t>UTSJMB2214</t>
  </si>
  <si>
    <t>UTSJMB2416</t>
  </si>
  <si>
    <t>UTSJMB2419</t>
  </si>
  <si>
    <t>UTSJMB2106</t>
  </si>
  <si>
    <t>UTSJMB2114</t>
  </si>
  <si>
    <t>UTSJMB2117</t>
  </si>
  <si>
    <t>UTSJMB2121</t>
  </si>
  <si>
    <t>UTSJMB2124</t>
  </si>
  <si>
    <t>UTSJMB16280</t>
  </si>
  <si>
    <t>UTSJMB15733</t>
  </si>
  <si>
    <t>UTSJMB15736</t>
  </si>
  <si>
    <t>UTSJMB15739</t>
  </si>
  <si>
    <t>UTSJMB15742</t>
  </si>
  <si>
    <t>UTSJMB5580</t>
  </si>
  <si>
    <t>UTSJMB7707</t>
  </si>
  <si>
    <t>UTSJMB2663</t>
  </si>
  <si>
    <t>UTSJMB1983</t>
  </si>
  <si>
    <t>UTSJMB2487</t>
  </si>
  <si>
    <t>UTSJMB1939</t>
  </si>
  <si>
    <t>UTSJMB1936</t>
  </si>
  <si>
    <t>UTSJMB1931</t>
  </si>
  <si>
    <t>UTSJMB5613</t>
  </si>
  <si>
    <t>UTSJMB2220</t>
  </si>
  <si>
    <t>UTSJMB2362</t>
  </si>
  <si>
    <t>UTSJMB7671</t>
  </si>
  <si>
    <t>UTSJMB7706</t>
  </si>
  <si>
    <t>UTSJMB1933</t>
  </si>
  <si>
    <t>UTSJMB2606</t>
  </si>
  <si>
    <t>UTSJMB2609</t>
  </si>
  <si>
    <t>UTSJMB2489</t>
  </si>
  <si>
    <t>UTSJMB5612</t>
  </si>
  <si>
    <t>UTSJMB2132</t>
  </si>
  <si>
    <t>UTSJMB2216</t>
  </si>
  <si>
    <t>UTSJMB5631</t>
  </si>
  <si>
    <t>UTSJMB8088</t>
  </si>
  <si>
    <t>UTSJMB3173</t>
  </si>
  <si>
    <t>UTSJMB0735</t>
  </si>
  <si>
    <t>UTSJMB15745</t>
  </si>
  <si>
    <t>UTSJMB15746</t>
  </si>
  <si>
    <t>UTSJMB15748</t>
  </si>
  <si>
    <t>UTSJMB15749</t>
  </si>
  <si>
    <t>UTSJMB15751</t>
  </si>
  <si>
    <t>UTSJMB15752</t>
  </si>
  <si>
    <t>UTSJMB15754</t>
  </si>
  <si>
    <t>UTSJMB15757</t>
  </si>
  <si>
    <t>UTSJMB15744</t>
  </si>
  <si>
    <t>UTSJMB15747</t>
  </si>
  <si>
    <t>UTSJMB15755</t>
  </si>
  <si>
    <t>UTSJMB15758</t>
  </si>
  <si>
    <t>UTSJMB15750</t>
  </si>
  <si>
    <t>UTSJMB15753</t>
  </si>
  <si>
    <t>UTSJMB15756</t>
  </si>
  <si>
    <t>UTSJMB15759</t>
  </si>
  <si>
    <t>UTSJMB0775</t>
  </si>
  <si>
    <t>UTSJMB5398</t>
  </si>
  <si>
    <t>UTSJMB5406</t>
  </si>
  <si>
    <t>UTSJMB5409</t>
  </si>
  <si>
    <t>UTSJMB1995</t>
  </si>
  <si>
    <t>UTSJMB2558</t>
  </si>
  <si>
    <t>UTSJMB2662</t>
  </si>
  <si>
    <t>UTSJMB5407</t>
  </si>
  <si>
    <t>UTSJMB5408</t>
  </si>
  <si>
    <t>UTSJMB5399</t>
  </si>
  <si>
    <t>UTSJMB5401</t>
  </si>
  <si>
    <t>UTSJMB8125</t>
  </si>
  <si>
    <t>UTSJMB2506</t>
  </si>
  <si>
    <t>UTSJMB2320</t>
  </si>
  <si>
    <t>UTSJMB3021</t>
  </si>
  <si>
    <t>UTSJMB2649</t>
  </si>
  <si>
    <t>UTSJMB5388</t>
  </si>
  <si>
    <t>UTSJMB5400</t>
  </si>
  <si>
    <t>UTSJMB5403</t>
  </si>
  <si>
    <t>UTSJMB2275</t>
  </si>
  <si>
    <t>UTSJMB4883</t>
  </si>
  <si>
    <t>UTSJMB8124</t>
  </si>
  <si>
    <t>UTSJMC3875</t>
  </si>
  <si>
    <t>UTSJMB2614</t>
  </si>
  <si>
    <t>UTSJMB7472</t>
  </si>
  <si>
    <t>UTSJMB1938</t>
  </si>
  <si>
    <t>UTSJMB1609</t>
  </si>
  <si>
    <t>UTSJMB3438</t>
  </si>
  <si>
    <t>UTSJMB6584</t>
  </si>
  <si>
    <t>UTSJMB3582</t>
  </si>
  <si>
    <t>UTSJMB5608</t>
  </si>
  <si>
    <t>UTSJMB7365</t>
  </si>
  <si>
    <t>UTSJMB4710</t>
  </si>
  <si>
    <t>UTSJMB8188</t>
  </si>
  <si>
    <t>UTSJMB0805</t>
  </si>
  <si>
    <t>UTSJMB2277</t>
  </si>
  <si>
    <t>UTSJMB7672</t>
  </si>
  <si>
    <t>UTSJMB2028</t>
  </si>
  <si>
    <t>UTSJMB8123</t>
  </si>
  <si>
    <t>UTSJMB8122</t>
  </si>
  <si>
    <t>UTSJMB1613</t>
  </si>
  <si>
    <t>UTSJMB0397</t>
  </si>
  <si>
    <t>UTSJMB17992</t>
  </si>
  <si>
    <t>UTSJMB17993</t>
  </si>
  <si>
    <t>UTSJMB17994</t>
  </si>
  <si>
    <t>UTSJMB17995</t>
  </si>
  <si>
    <t>UTSJMB17996</t>
  </si>
  <si>
    <t>UTSJMB17997</t>
  </si>
  <si>
    <t>UTSJMB17998</t>
  </si>
  <si>
    <t>UTSJMB17999</t>
  </si>
  <si>
    <t>UTSJMB18000</t>
  </si>
  <si>
    <t>UTSJMB18001</t>
  </si>
  <si>
    <t>UTSJMB18002</t>
  </si>
  <si>
    <t>UTSJMB18003</t>
  </si>
  <si>
    <t>UTSJMB18004</t>
  </si>
  <si>
    <t>UTSJMB18005</t>
  </si>
  <si>
    <t>UTSJMB18006</t>
  </si>
  <si>
    <t>UTSJMB18007</t>
  </si>
  <si>
    <t>UTSJMB18008</t>
  </si>
  <si>
    <t>UTSJMB18009</t>
  </si>
  <si>
    <t>UTSJMB18010</t>
  </si>
  <si>
    <t>UTSJMB18011</t>
  </si>
  <si>
    <t>UTSJMB18012</t>
  </si>
  <si>
    <t>UTSJMB18013</t>
  </si>
  <si>
    <t>UTSJMB18014</t>
  </si>
  <si>
    <t>UTSJMB18015</t>
  </si>
  <si>
    <t>UTSJMB18016</t>
  </si>
  <si>
    <t>UTSJMB18017</t>
  </si>
  <si>
    <t>UTSJMB18018</t>
  </si>
  <si>
    <t>UTSJMB18019</t>
  </si>
  <si>
    <t>UTSJMB18020</t>
  </si>
  <si>
    <t>UTSJMB18021</t>
  </si>
  <si>
    <t>UTSJMB18022</t>
  </si>
  <si>
    <t>UTSJMB18023</t>
  </si>
  <si>
    <t>UTSJMB18024</t>
  </si>
  <si>
    <t>UTSJMB18025</t>
  </si>
  <si>
    <t>UTSJMB18026</t>
  </si>
  <si>
    <t>UTSJMB18027</t>
  </si>
  <si>
    <t>UTSJMB18028</t>
  </si>
  <si>
    <t>UTSJMB18029</t>
  </si>
  <si>
    <t>UTSJMB18030</t>
  </si>
  <si>
    <t>UTSJMB18031</t>
  </si>
  <si>
    <t>UTSJMB18032</t>
  </si>
  <si>
    <t>UTSJMB18033</t>
  </si>
  <si>
    <t>UTSJMB18034</t>
  </si>
  <si>
    <t>UTSJMB18035</t>
  </si>
  <si>
    <t>UTSJMB18036</t>
  </si>
  <si>
    <t>UTSJMB18037</t>
  </si>
  <si>
    <t>UTSJMB18038</t>
  </si>
  <si>
    <t>UTSJMB18039</t>
  </si>
  <si>
    <t>UTSJMB18040</t>
  </si>
  <si>
    <t>UTSJMB18041</t>
  </si>
  <si>
    <t>UTSJMB18042</t>
  </si>
  <si>
    <t>UTSJMB18043</t>
  </si>
  <si>
    <t>UTSJMB18044</t>
  </si>
  <si>
    <t>UTSJMB18045</t>
  </si>
  <si>
    <t>UTSJMB18046</t>
  </si>
  <si>
    <t>UTSJMB18047</t>
  </si>
  <si>
    <t>UTSJMB18048</t>
  </si>
  <si>
    <t>UTSJMB18049</t>
  </si>
  <si>
    <t>UTSJMB18050</t>
  </si>
  <si>
    <t>UTSJMB18051</t>
  </si>
  <si>
    <t>UTSJMB18052</t>
  </si>
  <si>
    <t>UTSJMB18053</t>
  </si>
  <si>
    <t>UTSJMB18054</t>
  </si>
  <si>
    <t>UTSJMB18055</t>
  </si>
  <si>
    <t>UTSJMB18056</t>
  </si>
  <si>
    <t>UTSJMB18057</t>
  </si>
  <si>
    <t>UTSJMB18058</t>
  </si>
  <si>
    <t>UTSJMB18059</t>
  </si>
  <si>
    <t>UTSJMB18060</t>
  </si>
  <si>
    <t>UTSJMB18061</t>
  </si>
  <si>
    <t>UTSJMB18062</t>
  </si>
  <si>
    <t>UTSJMB18063</t>
  </si>
  <si>
    <t>UTSJMB18064</t>
  </si>
  <si>
    <t>UTSJMB18065</t>
  </si>
  <si>
    <t>UTSJMB18066</t>
  </si>
  <si>
    <t>UTSJMB18067</t>
  </si>
  <si>
    <t>UTSJMB18068</t>
  </si>
  <si>
    <t>UTSJMB18069</t>
  </si>
  <si>
    <t>UTSJMB18070</t>
  </si>
  <si>
    <t>UTSJMB18071</t>
  </si>
  <si>
    <t>UTSJMB18072</t>
  </si>
  <si>
    <t>UTSJMB18073</t>
  </si>
  <si>
    <t>UTSJMB18074</t>
  </si>
  <si>
    <t>UTSJMB18075</t>
  </si>
  <si>
    <t>UTSJMB18076</t>
  </si>
  <si>
    <t>UTSJMB18077</t>
  </si>
  <si>
    <t>UTSJMB18078</t>
  </si>
  <si>
    <t>UTSJMB18079</t>
  </si>
  <si>
    <t>UTSJMB18080</t>
  </si>
  <si>
    <t>UTSJMB18081</t>
  </si>
  <si>
    <t>UTSJMB18082</t>
  </si>
  <si>
    <t>UTSJMB18083</t>
  </si>
  <si>
    <t>UTSJMB18084</t>
  </si>
  <si>
    <t>UTSJMB18085</t>
  </si>
  <si>
    <t>UTSJMB18086</t>
  </si>
  <si>
    <t>UTSJMB18087</t>
  </si>
  <si>
    <t>UTSJMB18088</t>
  </si>
  <si>
    <t>UTSJMB18089</t>
  </si>
  <si>
    <t>UTSJMB18090</t>
  </si>
  <si>
    <t>UTSJMB18091</t>
  </si>
  <si>
    <t>UTSJMB18092</t>
  </si>
  <si>
    <t>UTSJMB18093</t>
  </si>
  <si>
    <t>UTSJMB18094</t>
  </si>
  <si>
    <t>UTSJMB18095</t>
  </si>
  <si>
    <t>UTSJMB18096</t>
  </si>
  <si>
    <t>UTSJMB18097</t>
  </si>
  <si>
    <t>UTSJMB18098</t>
  </si>
  <si>
    <t>UTSJMB18099</t>
  </si>
  <si>
    <t>UTSJMB18100</t>
  </si>
  <si>
    <t>UTSJMB18101</t>
  </si>
  <si>
    <t>UTSJMB18102</t>
  </si>
  <si>
    <t>UTSJMB18103</t>
  </si>
  <si>
    <t>UTSJMB18104</t>
  </si>
  <si>
    <t>UTSJMB18105</t>
  </si>
  <si>
    <t>UTSJMB18106</t>
  </si>
  <si>
    <t>UTSJMB18107</t>
  </si>
  <si>
    <t>UTSJMB18108</t>
  </si>
  <si>
    <t>UTSJMB18109</t>
  </si>
  <si>
    <t>UTSJMB18110</t>
  </si>
  <si>
    <t>UTSJMB18111</t>
  </si>
  <si>
    <t>UTSJMB18112</t>
  </si>
  <si>
    <t>UTSJMB18113</t>
  </si>
  <si>
    <t>UTSJMB18114</t>
  </si>
  <si>
    <t>UTSJMB18115</t>
  </si>
  <si>
    <t>UTSJMB18116</t>
  </si>
  <si>
    <t>UTSJMB18117</t>
  </si>
  <si>
    <t>UTSJMB18118</t>
  </si>
  <si>
    <t>UTSJMB18119</t>
  </si>
  <si>
    <t>UTSJMB18120</t>
  </si>
  <si>
    <t>UTSJMB18121</t>
  </si>
  <si>
    <t>UTSJMB18122</t>
  </si>
  <si>
    <t>UTSJMB18123</t>
  </si>
  <si>
    <t>UTSJMB18124</t>
  </si>
  <si>
    <t>UTSJMB18125</t>
  </si>
  <si>
    <t>UTSJMB18126</t>
  </si>
  <si>
    <t>UTSJMB18127</t>
  </si>
  <si>
    <t>UTSJMB18128</t>
  </si>
  <si>
    <t>UTSJMB18129</t>
  </si>
  <si>
    <t>UTSJMB18130</t>
  </si>
  <si>
    <t>UTSJMB18131</t>
  </si>
  <si>
    <t>UTSJMB18132</t>
  </si>
  <si>
    <t>UTSJMB18133</t>
  </si>
  <si>
    <t>UTSJMB18134</t>
  </si>
  <si>
    <t>UTSJMB18135</t>
  </si>
  <si>
    <t>UTSJMB18136</t>
  </si>
  <si>
    <t>UTSJMB18137</t>
  </si>
  <si>
    <t>UTSJMB18138</t>
  </si>
  <si>
    <t>UTSJMB18139</t>
  </si>
  <si>
    <t>UTSJMB18140</t>
  </si>
  <si>
    <t>UTSJMB18141</t>
  </si>
  <si>
    <t>UTSJMB18142</t>
  </si>
  <si>
    <t>UTSJMB18143</t>
  </si>
  <si>
    <t>UTSJMB18144</t>
  </si>
  <si>
    <t>UTSJMB18145</t>
  </si>
  <si>
    <t>UTSJMB18146</t>
  </si>
  <si>
    <t>UTSJMB18147</t>
  </si>
  <si>
    <t>UTSJMB18148</t>
  </si>
  <si>
    <t>UTSJMB18149</t>
  </si>
  <si>
    <t>UTSJMB18150</t>
  </si>
  <si>
    <t>UTSJMB18151</t>
  </si>
  <si>
    <t>UTSJMB18152</t>
  </si>
  <si>
    <t>UTSJMB18153</t>
  </si>
  <si>
    <t>UTSJMB7804</t>
  </si>
  <si>
    <t>MESA BINARIA (CAFE)</t>
  </si>
  <si>
    <t>UTSJMB12474</t>
  </si>
  <si>
    <t>MESA BINARIA 1.20 X 40 X 75</t>
  </si>
  <si>
    <t>UTSJMB12458</t>
  </si>
  <si>
    <t>UTSJMB12624</t>
  </si>
  <si>
    <t>UTSJMB12664</t>
  </si>
  <si>
    <t>UTSJMB12462</t>
  </si>
  <si>
    <t>UTSJMB12557</t>
  </si>
  <si>
    <t>UTSJMB12485</t>
  </si>
  <si>
    <t>UTSJMB12631</t>
  </si>
  <si>
    <t>UTSJMB12634</t>
  </si>
  <si>
    <t>UTSJMB12653</t>
  </si>
  <si>
    <t>UTSJMB12627</t>
  </si>
  <si>
    <t>UTSJMB12636</t>
  </si>
  <si>
    <t>UTSJMB12662</t>
  </si>
  <si>
    <t>UTSJMB12468</t>
  </si>
  <si>
    <t>UTSJMB12471</t>
  </si>
  <si>
    <t>UTSJMB12476</t>
  </si>
  <si>
    <t>UTSJMB12477</t>
  </si>
  <si>
    <t>UTSJMB12528</t>
  </si>
  <si>
    <t>UTSJMB12531</t>
  </si>
  <si>
    <t>UTSJMB12534</t>
  </si>
  <si>
    <t>UTSJMB12537</t>
  </si>
  <si>
    <t>UTSJMB12539</t>
  </si>
  <si>
    <t>UTSJMB12540</t>
  </si>
  <si>
    <t>UTSJMB12542</t>
  </si>
  <si>
    <t>UTSJMB12543</t>
  </si>
  <si>
    <t>UTSJMB12545</t>
  </si>
  <si>
    <t>UTSJMB12546</t>
  </si>
  <si>
    <t>UTSJMB12548</t>
  </si>
  <si>
    <t>UTSJMB12551</t>
  </si>
  <si>
    <t>UTSJMB12554</t>
  </si>
  <si>
    <t>UTSJMB12488</t>
  </si>
  <si>
    <t>UTSJMB12491</t>
  </si>
  <si>
    <t>UTSJMB12494</t>
  </si>
  <si>
    <t>UTSJMB12497</t>
  </si>
  <si>
    <t>UTSJMB12499</t>
  </si>
  <si>
    <t>UTSJMB12500</t>
  </si>
  <si>
    <t>UTSJMB12502</t>
  </si>
  <si>
    <t>UTSJMB12503</t>
  </si>
  <si>
    <t>UTSJMB12505</t>
  </si>
  <si>
    <t>UTSJMB12506</t>
  </si>
  <si>
    <t>UTSJMB12508</t>
  </si>
  <si>
    <t>UTSJMB12511</t>
  </si>
  <si>
    <t>UTSJMB12514</t>
  </si>
  <si>
    <t>UTSJMB12517</t>
  </si>
  <si>
    <t>UTSJMB12519</t>
  </si>
  <si>
    <t>UTSJMB12520</t>
  </si>
  <si>
    <t>UTSJMB12522</t>
  </si>
  <si>
    <t>UTSJMB12523</t>
  </si>
  <si>
    <t>UTSJMB12525</t>
  </si>
  <si>
    <t>UTSJMB12622</t>
  </si>
  <si>
    <t>UTSJMB12623</t>
  </si>
  <si>
    <t>UTSJMB12625</t>
  </si>
  <si>
    <t>UTSJMB12626</t>
  </si>
  <si>
    <t>UTSJMB12628</t>
  </si>
  <si>
    <t>UTSJMB12629</t>
  </si>
  <si>
    <t>UTSJMB12632</t>
  </si>
  <si>
    <t>UTSJMB12560</t>
  </si>
  <si>
    <t>UTSJMB12562</t>
  </si>
  <si>
    <t>UTSJMB12563</t>
  </si>
  <si>
    <t>UTSJMB12565</t>
  </si>
  <si>
    <t>UTSJMB12566</t>
  </si>
  <si>
    <t>UTSJMB12568</t>
  </si>
  <si>
    <t>UTSJMB12569</t>
  </si>
  <si>
    <t>UTSJMB12571</t>
  </si>
  <si>
    <t>UTSJMB12574</t>
  </si>
  <si>
    <t>UTSJMB12577</t>
  </si>
  <si>
    <t>UTSJMB12580</t>
  </si>
  <si>
    <t>UTSJMB12582</t>
  </si>
  <si>
    <t>UTSJMB12648</t>
  </si>
  <si>
    <t>UTSJMB12645</t>
  </si>
  <si>
    <t>UTSJMB12665</t>
  </si>
  <si>
    <t>UTSJMB12666</t>
  </si>
  <si>
    <t>UTSJMB12668</t>
  </si>
  <si>
    <t>UTSJMB12669</t>
  </si>
  <si>
    <t>UTSJMB12671</t>
  </si>
  <si>
    <t>UTSJMB12672</t>
  </si>
  <si>
    <t>UTSJMB12657</t>
  </si>
  <si>
    <t>UTSJMB12660</t>
  </si>
  <si>
    <t>UTSJMB12564</t>
  </si>
  <si>
    <t>UTSJMB12572</t>
  </si>
  <si>
    <t>UTSJMB12575</t>
  </si>
  <si>
    <t>UTSJMB12578</t>
  </si>
  <si>
    <t>UTSJMB12581</t>
  </si>
  <si>
    <t>UTSJMB12621</t>
  </si>
  <si>
    <t>UTSJMB12667</t>
  </si>
  <si>
    <t>UTSJMB12469</t>
  </si>
  <si>
    <t>UTSJMB12472</t>
  </si>
  <si>
    <t>UTSJMB12475</t>
  </si>
  <si>
    <t>UTSJMB12478</t>
  </si>
  <si>
    <t>UTSJMB12489</t>
  </si>
  <si>
    <t>UTSJMB12492</t>
  </si>
  <si>
    <t>UTSJMB12495</t>
  </si>
  <si>
    <t>UTSJMB12498</t>
  </si>
  <si>
    <t>UTSJMB12501</t>
  </si>
  <si>
    <t>UTSJMB12509</t>
  </si>
  <si>
    <t>UTSJMB12512</t>
  </si>
  <si>
    <t>UTSJMB12515</t>
  </si>
  <si>
    <t>UTSJMB12518</t>
  </si>
  <si>
    <t>UTSJMB12521</t>
  </si>
  <si>
    <t>UTSJMB12529</t>
  </si>
  <si>
    <t>UTSJMB12535</t>
  </si>
  <si>
    <t>UTSJMB12538</t>
  </si>
  <si>
    <t>UTSJMB12541</t>
  </si>
  <si>
    <t>UTSJMB12549</t>
  </si>
  <si>
    <t>UTSJMB12552</t>
  </si>
  <si>
    <t>UTSJMB12555</t>
  </si>
  <si>
    <t>UTSJMB12558</t>
  </si>
  <si>
    <t>UTSJMB12487</t>
  </si>
  <si>
    <t>UTSJMB12490</t>
  </si>
  <si>
    <t>UTSJMB12493</t>
  </si>
  <si>
    <t>UTSJMB12496</t>
  </si>
  <si>
    <t>UTSJMB12504</t>
  </si>
  <si>
    <t>UTSJMB12507</t>
  </si>
  <si>
    <t>UTSJMB12510</t>
  </si>
  <si>
    <t>UTSJMB12513</t>
  </si>
  <si>
    <t>UTSJMB12516</t>
  </si>
  <si>
    <t>UTSJMB12524</t>
  </si>
  <si>
    <t>UTSJMB12527</t>
  </si>
  <si>
    <t>UTSJMB12530</t>
  </si>
  <si>
    <t>UTSJMB12536</t>
  </si>
  <si>
    <t>UTSJMB12544</t>
  </si>
  <si>
    <t>UTSJMB12547</t>
  </si>
  <si>
    <t>UTSJMB12550</t>
  </si>
  <si>
    <t>UTSJMB12553</t>
  </si>
  <si>
    <t>UTSJMB12559</t>
  </si>
  <si>
    <t>UTSJMB12567</t>
  </si>
  <si>
    <t>UTSJMB12570</t>
  </si>
  <si>
    <t>UTSJMB12573</t>
  </si>
  <si>
    <t>UTSJMB12576</t>
  </si>
  <si>
    <t>UTSJMB12579</t>
  </si>
  <si>
    <t>UTSJMB12630</t>
  </si>
  <si>
    <t>UTSJMB12470</t>
  </si>
  <si>
    <t>UTSJMB12473</t>
  </si>
  <si>
    <t>UTSJMB12639</t>
  </si>
  <si>
    <t>UTSJMB12670</t>
  </si>
  <si>
    <t>UTSJMB12673</t>
  </si>
  <si>
    <t>UTSJMB12456</t>
  </si>
  <si>
    <t>UTSJMB12457</t>
  </si>
  <si>
    <t>UTSJMB12459</t>
  </si>
  <si>
    <t>UTSJMB12460</t>
  </si>
  <si>
    <t>UTSJMB12479</t>
  </si>
  <si>
    <t>UTSJMB12480</t>
  </si>
  <si>
    <t>UTSJMB12482</t>
  </si>
  <si>
    <t>UTSJMB12483</t>
  </si>
  <si>
    <t>UTSJMB12463</t>
  </si>
  <si>
    <t>UTSJMB12465</t>
  </si>
  <si>
    <t>UTSJMB12455</t>
  </si>
  <si>
    <t>UTSJMB12466</t>
  </si>
  <si>
    <t>UTSJMB12642</t>
  </si>
  <si>
    <t>UTSJMB12484</t>
  </si>
  <si>
    <t>UTSJMB12461</t>
  </si>
  <si>
    <t>UTSJMB12464</t>
  </si>
  <si>
    <t>UTSJMB12467</t>
  </si>
  <si>
    <t>UTSJMB12526</t>
  </si>
  <si>
    <t>UTSJMB10575</t>
  </si>
  <si>
    <t>MESA BINARIA DE 1.00X0.60X0.75</t>
  </si>
  <si>
    <t>UTSJMB10578</t>
  </si>
  <si>
    <t>UTSJMB10581</t>
  </si>
  <si>
    <t>UTSJMB10589</t>
  </si>
  <si>
    <t>UTSJMB10592</t>
  </si>
  <si>
    <t>UTSJMB10595</t>
  </si>
  <si>
    <t>UTSJMB10598</t>
  </si>
  <si>
    <t>UTSJMB10599</t>
  </si>
  <si>
    <t>UTSJMB10576</t>
  </si>
  <si>
    <t>UTSJMB10579</t>
  </si>
  <si>
    <t>UTSJMB10582</t>
  </si>
  <si>
    <t>UTSJMB10584</t>
  </si>
  <si>
    <t>UTSJMB10585</t>
  </si>
  <si>
    <t>UTSJMB10587</t>
  </si>
  <si>
    <t>UTSJMB10588</t>
  </si>
  <si>
    <t>UTSJMB10590</t>
  </si>
  <si>
    <t>UTSJMB10591</t>
  </si>
  <si>
    <t>UTSJMB10593</t>
  </si>
  <si>
    <t>UTSJMB10577</t>
  </si>
  <si>
    <t>UTSJMB10580</t>
  </si>
  <si>
    <t>UTSJMB10583</t>
  </si>
  <si>
    <t>UTSJMB10586</t>
  </si>
  <si>
    <t>UTSJMB10594</t>
  </si>
  <si>
    <t>UTSJMB10597</t>
  </si>
  <si>
    <t>UTSJMB10600</t>
  </si>
  <si>
    <t>UTSJMB10596</t>
  </si>
  <si>
    <t>MESA BINARIA DE 1.00X0.60X0.75|</t>
  </si>
  <si>
    <t>UTSJMB3122</t>
  </si>
  <si>
    <t>MESA BINARIA DE 1.20 X 75</t>
  </si>
  <si>
    <t>UTSJMB11521</t>
  </si>
  <si>
    <t>MESA BINARIA DE 1.20 X.40X.75</t>
  </si>
  <si>
    <t>UTSJMB11523</t>
  </si>
  <si>
    <t>UTSJMB11506</t>
  </si>
  <si>
    <t>UTSJMB11509</t>
  </si>
  <si>
    <t>UTSJMB11512</t>
  </si>
  <si>
    <t>UTSJMB11515</t>
  </si>
  <si>
    <t>UTSJMB11518</t>
  </si>
  <si>
    <t>UTSJMB11522</t>
  </si>
  <si>
    <t>UTSJMB11505</t>
  </si>
  <si>
    <t>UTSJMB11508</t>
  </si>
  <si>
    <t>UTSJMB11511</t>
  </si>
  <si>
    <t>UTSJMB11517</t>
  </si>
  <si>
    <t>UTSJMB11530</t>
  </si>
  <si>
    <t>UTSJMB11533</t>
  </si>
  <si>
    <t>UTSJMB11513</t>
  </si>
  <si>
    <t>UTSJMB11516</t>
  </si>
  <si>
    <t>UTSJMB11519</t>
  </si>
  <si>
    <t>UTSJMB11504</t>
  </si>
  <si>
    <t>UTSJMB11520</t>
  </si>
  <si>
    <t>UTSJMB11507</t>
  </si>
  <si>
    <t>UTSJMB11524</t>
  </si>
  <si>
    <t>UTSJMB11526</t>
  </si>
  <si>
    <t>UTSJMB11527</t>
  </si>
  <si>
    <t>UTSJMB11529</t>
  </si>
  <si>
    <t>UTSJMB11532</t>
  </si>
  <si>
    <t>UTSJMB11525</t>
  </si>
  <si>
    <t>UTSJMB11528</t>
  </si>
  <si>
    <t>UTSJMB11531</t>
  </si>
  <si>
    <t>UTSJMB11514</t>
  </si>
  <si>
    <t>UTSJMB11510</t>
  </si>
  <si>
    <t>UTSJMB12070</t>
  </si>
  <si>
    <t>MESA BINARIA DE 1.20X.40.75</t>
  </si>
  <si>
    <t>UTSJMB12073</t>
  </si>
  <si>
    <t>UTSJMB12076</t>
  </si>
  <si>
    <t>UTSJMB12081</t>
  </si>
  <si>
    <t>UTSJMB12082</t>
  </si>
  <si>
    <t>UTSJMB12084</t>
  </si>
  <si>
    <t>UTSJMB12085</t>
  </si>
  <si>
    <t>UTSJMB12087</t>
  </si>
  <si>
    <t>UTSJMB12056</t>
  </si>
  <si>
    <t>UTSJMB12059</t>
  </si>
  <si>
    <t>UTSJMB12061</t>
  </si>
  <si>
    <t>UTSJMB12062</t>
  </si>
  <si>
    <t>UTSJMB12064</t>
  </si>
  <si>
    <t>UTSJMB12065</t>
  </si>
  <si>
    <t>UTSJMB12067</t>
  </si>
  <si>
    <t>UTSJMB12083</t>
  </si>
  <si>
    <t>UTSJMB12057</t>
  </si>
  <si>
    <t>UTSJMB12063</t>
  </si>
  <si>
    <t>UTSJMB12071</t>
  </si>
  <si>
    <t>UTSJMB12074</t>
  </si>
  <si>
    <t>UTSJMB12077</t>
  </si>
  <si>
    <t>UTSJMB12058</t>
  </si>
  <si>
    <t>UTSJMB12066</t>
  </si>
  <si>
    <t>UTSJMB12069</t>
  </si>
  <si>
    <t>UTSJMB12072</t>
  </si>
  <si>
    <t>UTSJMB12075</t>
  </si>
  <si>
    <t>UTSJMB12086</t>
  </si>
  <si>
    <t>UTSJMB12080</t>
  </si>
  <si>
    <t>UTSJMB12051</t>
  </si>
  <si>
    <t>UTSJMB12054</t>
  </si>
  <si>
    <t>UTSJMB12045</t>
  </si>
  <si>
    <t>UTSJMB12047</t>
  </si>
  <si>
    <t>UTSJMB12048</t>
  </si>
  <si>
    <t>UTSJMB12050</t>
  </si>
  <si>
    <t>UTSJMB12053</t>
  </si>
  <si>
    <t>UTSJMB12046</t>
  </si>
  <si>
    <t>UTSJMB12049</t>
  </si>
  <si>
    <t>UTSJMB12052</t>
  </si>
  <si>
    <t>UTSJMB12055</t>
  </si>
  <si>
    <t>UTSJMB12079</t>
  </si>
  <si>
    <t>UTSJMB12060</t>
  </si>
  <si>
    <t>UTSJMB12039</t>
  </si>
  <si>
    <t>UTSJMB12041</t>
  </si>
  <si>
    <t>UTSJMB12042</t>
  </si>
  <si>
    <t>UTSJMB12044</t>
  </si>
  <si>
    <t>UTSJMB12037</t>
  </si>
  <si>
    <t>UTSJMB12040</t>
  </si>
  <si>
    <t>UTSJMB12043</t>
  </si>
  <si>
    <t>UTSJMB12038</t>
  </si>
  <si>
    <t>UTSJMB12068</t>
  </si>
  <si>
    <t>UTSJMB13343</t>
  </si>
  <si>
    <t>MESA BINARIA DE 1.20X.40X.75</t>
  </si>
  <si>
    <t>UTSJMB13346</t>
  </si>
  <si>
    <t>UTSJMB13349</t>
  </si>
  <si>
    <t>UTSJMB13344</t>
  </si>
  <si>
    <t>UTSJMB13347</t>
  </si>
  <si>
    <t>UTSJMB13350</t>
  </si>
  <si>
    <t>UTSJMB13352</t>
  </si>
  <si>
    <t>UTSJMB13353</t>
  </si>
  <si>
    <t>UTSJMB13355</t>
  </si>
  <si>
    <t>UTSJMB13356</t>
  </si>
  <si>
    <t>UTSJMB13338</t>
  </si>
  <si>
    <t>UTSJMB13342</t>
  </si>
  <si>
    <t>UTSJMB13345</t>
  </si>
  <si>
    <t>UTSJMB13348</t>
  </si>
  <si>
    <t>UTSJMB13351</t>
  </si>
  <si>
    <t>UTSJMB13354</t>
  </si>
  <si>
    <t>UTSJMB10718</t>
  </si>
  <si>
    <t>UTSJMB10721</t>
  </si>
  <si>
    <t>UTSJMB10713</t>
  </si>
  <si>
    <t>UTSJMB14614</t>
  </si>
  <si>
    <t>UTSJMB10726</t>
  </si>
  <si>
    <t>UTSJMB10724</t>
  </si>
  <si>
    <t>UTSJMB10727</t>
  </si>
  <si>
    <t>UTSJMB10735</t>
  </si>
  <si>
    <t>UTSJMB10738</t>
  </si>
  <si>
    <t>UTSJMB10741</t>
  </si>
  <si>
    <t>UTSJMB10715</t>
  </si>
  <si>
    <t>UTSJMB10714</t>
  </si>
  <si>
    <t>UTSJMB10716</t>
  </si>
  <si>
    <t>UTSJMB10717</t>
  </si>
  <si>
    <t>UTSJMB10719</t>
  </si>
  <si>
    <t>UTSJMB10722</t>
  </si>
  <si>
    <t>UTSJMB10725</t>
  </si>
  <si>
    <t>UTSJMB10728</t>
  </si>
  <si>
    <t>UTSJMB10730</t>
  </si>
  <si>
    <t>UTSJMB10731</t>
  </si>
  <si>
    <t>UTSJMB10733</t>
  </si>
  <si>
    <t>UTSJMB10736</t>
  </si>
  <si>
    <t>UTSJMB10737</t>
  </si>
  <si>
    <t>UTSJMB10739</t>
  </si>
  <si>
    <t>UTSJMB10712</t>
  </si>
  <si>
    <t>UTSJMB10720</t>
  </si>
  <si>
    <t>UTSJMB10723</t>
  </si>
  <si>
    <t>UTSJMB10729</t>
  </si>
  <si>
    <t>UTSJMB10732</t>
  </si>
  <si>
    <t>UTSJMB10740</t>
  </si>
  <si>
    <t>UTSJMB11550</t>
  </si>
  <si>
    <t>MESA BINARIA DE 1.20X0.40X0.75</t>
  </si>
  <si>
    <t>UTSJMB11553</t>
  </si>
  <si>
    <t>UTSJMB14095</t>
  </si>
  <si>
    <t>UTSJMB14098</t>
  </si>
  <si>
    <t>UTSJMB14101</t>
  </si>
  <si>
    <t>UTSJMB14104</t>
  </si>
  <si>
    <t>UTSJMB14112</t>
  </si>
  <si>
    <t>UTSJMB14115</t>
  </si>
  <si>
    <t>UTSJMB14118</t>
  </si>
  <si>
    <t>UTSJMB14121</t>
  </si>
  <si>
    <t>UTSJMB11546</t>
  </si>
  <si>
    <t>UTSJSP11549</t>
  </si>
  <si>
    <t>UTSJMB11552</t>
  </si>
  <si>
    <t>UTSJMB11555</t>
  </si>
  <si>
    <t>UTSJMB14014</t>
  </si>
  <si>
    <t>UTSJMB14016</t>
  </si>
  <si>
    <t>UTSJMB14017</t>
  </si>
  <si>
    <t>UTSJMB14019</t>
  </si>
  <si>
    <t>UTSJMB14020</t>
  </si>
  <si>
    <t>UTSJMB14022</t>
  </si>
  <si>
    <t>UTSJMB14023</t>
  </si>
  <si>
    <t>UTSJMB14025</t>
  </si>
  <si>
    <t>UTSJMB14026</t>
  </si>
  <si>
    <t>UTSJMB14028</t>
  </si>
  <si>
    <t>UTSJMB14039</t>
  </si>
  <si>
    <t>UTSJMB14040</t>
  </si>
  <si>
    <t>UTSJMB14094</t>
  </si>
  <si>
    <t>UTSJMB14097</t>
  </si>
  <si>
    <t>UTSJMB14100</t>
  </si>
  <si>
    <t>UTSJMB14102</t>
  </si>
  <si>
    <t>UTSJMB14103</t>
  </si>
  <si>
    <t>UTSJMB14105</t>
  </si>
  <si>
    <t>UTSJMB14106</t>
  </si>
  <si>
    <t>UTSJMB14109</t>
  </si>
  <si>
    <t>UTSJMB14111</t>
  </si>
  <si>
    <t>UTSJMB14114</t>
  </si>
  <si>
    <t>UTSJMB14117</t>
  </si>
  <si>
    <t>UTSJMB14120</t>
  </si>
  <si>
    <t>UTSJMB14122</t>
  </si>
  <si>
    <t>UTSJMB14123</t>
  </si>
  <si>
    <t>UTSJMB11545</t>
  </si>
  <si>
    <t>UTSJMB11548</t>
  </si>
  <si>
    <t>UTSJMB11551</t>
  </si>
  <si>
    <t>UTSJMB11554</t>
  </si>
  <si>
    <t>UTSJMB14010</t>
  </si>
  <si>
    <t>UTSJMB14013</t>
  </si>
  <si>
    <t>UTSJMB14024</t>
  </si>
  <si>
    <t>UTSJMB14027</t>
  </si>
  <si>
    <t>UTSJMB14096</t>
  </si>
  <si>
    <t>UTSJMB14107</t>
  </si>
  <si>
    <t>UTSJMB14116</t>
  </si>
  <si>
    <t>UTSJMB14041</t>
  </si>
  <si>
    <t>UTSJMB14015</t>
  </si>
  <si>
    <t>UTSJMB14018</t>
  </si>
  <si>
    <t>UTSJMB14021</t>
  </si>
  <si>
    <t>UTSJMB14108</t>
  </si>
  <si>
    <t>UTSJMB14119</t>
  </si>
  <si>
    <t>UTSJMB14110</t>
  </si>
  <si>
    <t>UTSJMB14113</t>
  </si>
  <si>
    <t>UTSJMB14029</t>
  </si>
  <si>
    <t>UTSJMB14030</t>
  </si>
  <si>
    <t>UTSJMB14031</t>
  </si>
  <si>
    <t>UTSJMB14124</t>
  </si>
  <si>
    <t>UTSJMB14099</t>
  </si>
  <si>
    <t>UTSJMB11702</t>
  </si>
  <si>
    <t>UTSJMB11705</t>
  </si>
  <si>
    <t>UTSJMB11708</t>
  </si>
  <si>
    <t>UTSJMB11711</t>
  </si>
  <si>
    <t>UTSJMB11704</t>
  </si>
  <si>
    <t>UTSJMB11706</t>
  </si>
  <si>
    <t>UTSJMB11707</t>
  </si>
  <si>
    <t>UTSJMB11709</t>
  </si>
  <si>
    <t>UTSJMB11710</t>
  </si>
  <si>
    <t>UTSJMB11703</t>
  </si>
  <si>
    <t>UTSJMB10641</t>
  </si>
  <si>
    <t>MESA BINARIA DE 1.20X0.60X0.75</t>
  </si>
  <si>
    <t>UTSJMB10644</t>
  </si>
  <si>
    <t>UTSJMB10642</t>
  </si>
  <si>
    <t>UTSJMB10645</t>
  </si>
  <si>
    <t>UTSJMB10643</t>
  </si>
  <si>
    <t>UTSJMB10646</t>
  </si>
  <si>
    <t>UTSJMB13337</t>
  </si>
  <si>
    <t>MESA BINARIA DE 1.20X40X75</t>
  </si>
  <si>
    <t>UTSJMB13335</t>
  </si>
  <si>
    <t>UTSJMB13336</t>
  </si>
  <si>
    <t>UTSJMB13334</t>
  </si>
  <si>
    <t>UTSJMB12588</t>
  </si>
  <si>
    <t>UTSJMB12587</t>
  </si>
  <si>
    <t>UTSJMB12585</t>
  </si>
  <si>
    <t>UTSJMB12561</t>
  </si>
  <si>
    <t>UTSJMB12584</t>
  </si>
  <si>
    <t>UTSJMB12586</t>
  </si>
  <si>
    <t>UTSJMB12583</t>
  </si>
  <si>
    <t>UTSJMB13151</t>
  </si>
  <si>
    <t>MESA BINARIA DE 1.20X40X75 NGRO.</t>
  </si>
  <si>
    <t>UTSJMB13153</t>
  </si>
  <si>
    <t>UTSJMB13146</t>
  </si>
  <si>
    <t>UTSJMB13147</t>
  </si>
  <si>
    <t>UTSJMB13149</t>
  </si>
  <si>
    <t>UTSJMB13150</t>
  </si>
  <si>
    <t>UTSJMB13152</t>
  </si>
  <si>
    <t>UTSJMB13148</t>
  </si>
  <si>
    <t>UTSJMB14646</t>
  </si>
  <si>
    <t>MESA BINARIA ED 1.20X.40X.103</t>
  </si>
  <si>
    <t>UTSJMB14647</t>
  </si>
  <si>
    <t>UTSJMB14649</t>
  </si>
  <si>
    <t>UTSJMB14650</t>
  </si>
  <si>
    <t>UTSJMB14652</t>
  </si>
  <si>
    <t>UTSJMB14653</t>
  </si>
  <si>
    <t>UTSJMB14648</t>
  </si>
  <si>
    <t>UTSJMB14651</t>
  </si>
  <si>
    <t>UTSJMB14654</t>
  </si>
  <si>
    <t>UTSJMB14667</t>
  </si>
  <si>
    <t>MESA BINARIA ED 1.20X.40X.115</t>
  </si>
  <si>
    <t>UTSJMB14665</t>
  </si>
  <si>
    <t>UTSJMB14656</t>
  </si>
  <si>
    <t>UTSJMB14659</t>
  </si>
  <si>
    <t>UTSJMB14655</t>
  </si>
  <si>
    <t>UTSJMB14658</t>
  </si>
  <si>
    <t>UTSJMB14661</t>
  </si>
  <si>
    <t>UTSJMB14663</t>
  </si>
  <si>
    <t>UTSJMB14664</t>
  </si>
  <si>
    <t>UTSJMB14666</t>
  </si>
  <si>
    <t>UTSJMB14657</t>
  </si>
  <si>
    <t>UTSJMB14660</t>
  </si>
  <si>
    <t>UTSJMB14662</t>
  </si>
  <si>
    <t>UTSJMB14615</t>
  </si>
  <si>
    <t>MESA BINARIA ED 1.20X.40X.75</t>
  </si>
  <si>
    <t>UTSJMB14618</t>
  </si>
  <si>
    <t>UTSJMB14620</t>
  </si>
  <si>
    <t>UTSJMB14621</t>
  </si>
  <si>
    <t>UTSJMB14623</t>
  </si>
  <si>
    <t>UTSJMB14624</t>
  </si>
  <si>
    <t>UTSJMB14626</t>
  </si>
  <si>
    <t>UTSJMB14627</t>
  </si>
  <si>
    <t>UTSJMB14629</t>
  </si>
  <si>
    <t>UTSJMB14632</t>
  </si>
  <si>
    <t>UTSJMB14635</t>
  </si>
  <si>
    <t>UTSJMB14638</t>
  </si>
  <si>
    <t>UTSJMB14641</t>
  </si>
  <si>
    <t>UTSJMB14643</t>
  </si>
  <si>
    <t>UTSJMB14644</t>
  </si>
  <si>
    <t>UTSJMB14616</t>
  </si>
  <si>
    <t>UTSJMB14619</t>
  </si>
  <si>
    <t>UTSJMB14622</t>
  </si>
  <si>
    <t>UTSJMB14630</t>
  </si>
  <si>
    <t>UTSJMB14633</t>
  </si>
  <si>
    <t>UTSJMB14636</t>
  </si>
  <si>
    <t>UTSJMB14639</t>
  </si>
  <si>
    <t>UTSJMB14642</t>
  </si>
  <si>
    <t>UTSJMB14645</t>
  </si>
  <si>
    <t>UTSJMB14617</t>
  </si>
  <si>
    <t>UTSJMB14625</t>
  </si>
  <si>
    <t>UTSJMB14628</t>
  </si>
  <si>
    <t>UTSJMB14631</t>
  </si>
  <si>
    <t>UTSJMB14634</t>
  </si>
  <si>
    <t>UTSJMB14637</t>
  </si>
  <si>
    <t>UTSJMB14640</t>
  </si>
  <si>
    <t>UTSJMB7266</t>
  </si>
  <si>
    <t>MESA BINARIA MCA GEBESA</t>
  </si>
  <si>
    <t>UTSJMB7274</t>
  </si>
  <si>
    <t>MESA BINARIA MCA.GEBESA</t>
  </si>
  <si>
    <t>UTSJMB7294</t>
  </si>
  <si>
    <t>UTSJMB7287</t>
  </si>
  <si>
    <t>UTSJMB7267</t>
  </si>
  <si>
    <t>UTSJMB7270</t>
  </si>
  <si>
    <t>UTSJMB7278</t>
  </si>
  <si>
    <t>UTSJMB7281</t>
  </si>
  <si>
    <t>UTSJMB7290</t>
  </si>
  <si>
    <t>UTSJMB7298</t>
  </si>
  <si>
    <t>UTSJMB7301</t>
  </si>
  <si>
    <t>UTSJMB7304</t>
  </si>
  <si>
    <t>UTSJMB7307</t>
  </si>
  <si>
    <t>UTSJMB7310</t>
  </si>
  <si>
    <t>UTSJMB7296</t>
  </si>
  <si>
    <t>UTSJMB7297</t>
  </si>
  <si>
    <t>UTSJMB7299</t>
  </si>
  <si>
    <t>UTSJMB7300</t>
  </si>
  <si>
    <t>UTSJMB7302</t>
  </si>
  <si>
    <t>UTSJMB7305</t>
  </si>
  <si>
    <t>UTSJMB7308</t>
  </si>
  <si>
    <t>UTSJMB7311</t>
  </si>
  <si>
    <t>UTSJMB7268</t>
  </si>
  <si>
    <t>UTSJMB7271</t>
  </si>
  <si>
    <t>UTSJMB7273</t>
  </si>
  <si>
    <t>UTSJMB7276</t>
  </si>
  <si>
    <t>UTSJMB7277</t>
  </si>
  <si>
    <t>UTSJMB7279</t>
  </si>
  <si>
    <t>UTSJMB7280</t>
  </si>
  <si>
    <t>UTSJMB7282</t>
  </si>
  <si>
    <t>UTSJMB7285</t>
  </si>
  <si>
    <t>UTSJMB7288</t>
  </si>
  <si>
    <t>UTSJMB7291</t>
  </si>
  <si>
    <t>UTSJMB7293</t>
  </si>
  <si>
    <t>UTSJMB7269</t>
  </si>
  <si>
    <t>UTSJMB7272</t>
  </si>
  <si>
    <t>UTSJMB7275</t>
  </si>
  <si>
    <t>UTSJMB7283</t>
  </si>
  <si>
    <t>UTSJMB7286</t>
  </si>
  <si>
    <t>UTSJMB7289</t>
  </si>
  <si>
    <t>UTSJMB7292</t>
  </si>
  <si>
    <t>UTSJMB7295</t>
  </si>
  <si>
    <t>UTSJMB7303</t>
  </si>
  <si>
    <t>UTSJMB7309</t>
  </si>
  <si>
    <t>UTSJMB11916</t>
  </si>
  <si>
    <t>MESA BINARIA MCA.OFLINEA</t>
  </si>
  <si>
    <t>UTSJMB11918</t>
  </si>
  <si>
    <t>UTSJMB11919</t>
  </si>
  <si>
    <t>UTSJMB11917</t>
  </si>
  <si>
    <t>UTSJMB11920</t>
  </si>
  <si>
    <t>UTSJMB11922</t>
  </si>
  <si>
    <t>UTSJMB11921</t>
  </si>
  <si>
    <t>UTSJMA1845</t>
  </si>
  <si>
    <t>MESA CIRCULAR DE CENTRO MCA. PM STEELE</t>
  </si>
  <si>
    <t>UTSJMA1831</t>
  </si>
  <si>
    <t>MESA CIRCULAR DE MADERA SALA DE JUNTAS</t>
  </si>
  <si>
    <t>UTSJMG7800</t>
  </si>
  <si>
    <t>MESA DE ACERO INOX. C/TARJA Y ESCURRIDORES</t>
  </si>
  <si>
    <t>UTSJUP7803</t>
  </si>
  <si>
    <t>MESA DE ACERO INOXIDABLE (PLANCHA MODULAR)</t>
  </si>
  <si>
    <t>UTSJMA13191</t>
  </si>
  <si>
    <t>MESA DE ALUMINIO TIPO BAR HOMESTY</t>
  </si>
  <si>
    <t>UTSJME1632</t>
  </si>
  <si>
    <t>MESA DE AYUDA .60X.40,COLOR CEREZO-NEGRO</t>
  </si>
  <si>
    <t>UTSJME1631</t>
  </si>
  <si>
    <t>UTSJMD3086</t>
  </si>
  <si>
    <t>MESA DE CENTRO</t>
  </si>
  <si>
    <t>UTSJMD1893</t>
  </si>
  <si>
    <t>UTSJMD3340</t>
  </si>
  <si>
    <t>UTSJMD3620</t>
  </si>
  <si>
    <t>UTSJMD3217</t>
  </si>
  <si>
    <t>UTSJMD3263</t>
  </si>
  <si>
    <t>UTSJMD4544</t>
  </si>
  <si>
    <t>UTSJMA4783</t>
  </si>
  <si>
    <t>UTSJMA4780</t>
  </si>
  <si>
    <t>UTSJMA7264</t>
  </si>
  <si>
    <t>MESA DE CENTRO 1.20X45.0.50 GEBESA</t>
  </si>
  <si>
    <t>UTSJMA7263</t>
  </si>
  <si>
    <t>MESA DE CENTRO 1.20X45X.050 GEBESA</t>
  </si>
  <si>
    <t>UTSJMD1633</t>
  </si>
  <si>
    <t>MESA DE CENTRO DE 1.00X0.6X.040 COLOR CEREZO-NEGRO</t>
  </si>
  <si>
    <t>UTSJMD3235</t>
  </si>
  <si>
    <t>MESA DE CENTRO DE MADERA</t>
  </si>
  <si>
    <t>UTSJMD1355</t>
  </si>
  <si>
    <t>MESA DE CENTRO INDS. MCA. JAFHER</t>
  </si>
  <si>
    <t>UTSJCRI13896</t>
  </si>
  <si>
    <t>MESA DE CRISTAL DE 10MM C/POSTES</t>
  </si>
  <si>
    <t>UTSJCRI13897</t>
  </si>
  <si>
    <t>UTSJCRI13899</t>
  </si>
  <si>
    <t>UTSJCRI13900</t>
  </si>
  <si>
    <t>UTSJCRI13902</t>
  </si>
  <si>
    <t>UTSJCRI13905</t>
  </si>
  <si>
    <t>UTSJCRI13908</t>
  </si>
  <si>
    <t>UTSJCRI13911</t>
  </si>
  <si>
    <t>UTSJCRI13913</t>
  </si>
  <si>
    <t>UTSJCRI13914</t>
  </si>
  <si>
    <t>UTSJCRI13916</t>
  </si>
  <si>
    <t>UTSJCRI13917</t>
  </si>
  <si>
    <t>UTSJCRI13919</t>
  </si>
  <si>
    <t>UTSJCRI13920</t>
  </si>
  <si>
    <t>UTSJCRI13922</t>
  </si>
  <si>
    <t>UTSJCRI13925</t>
  </si>
  <si>
    <t>UTSJCRI13898</t>
  </si>
  <si>
    <t>UTSJCRI13901</t>
  </si>
  <si>
    <t>UTSJCRI13904</t>
  </si>
  <si>
    <t>UTSJCRI13907</t>
  </si>
  <si>
    <t>UTSJCRI13910</t>
  </si>
  <si>
    <t>UTSJCRI13918</t>
  </si>
  <si>
    <t>UTSJCRI13921</t>
  </si>
  <si>
    <t>UTSJCRI13924</t>
  </si>
  <si>
    <t>UTSJCRI13903</t>
  </si>
  <si>
    <t>UTSJCRI13906</t>
  </si>
  <si>
    <t>UTSJCRI13909</t>
  </si>
  <si>
    <t>UTSJCRI13912</t>
  </si>
  <si>
    <t>UTSJCRI13915</t>
  </si>
  <si>
    <t>UTSJCRI13923</t>
  </si>
  <si>
    <t>UTSJCRI13926</t>
  </si>
  <si>
    <t>UTSJOT3171</t>
  </si>
  <si>
    <t>MESA DE EXPLORACION(SHELDOM)</t>
  </si>
  <si>
    <t>UTSJHT8357</t>
  </si>
  <si>
    <t>MESA DE FUERZAS</t>
  </si>
  <si>
    <t>UTSJLP8071</t>
  </si>
  <si>
    <t>MESA DE GRANITO DE 30X48"</t>
  </si>
  <si>
    <t>UTSJLP8072</t>
  </si>
  <si>
    <t>UTSJMM3364</t>
  </si>
  <si>
    <t>MESA DE IMPRESORA</t>
  </si>
  <si>
    <t>UTSJMJ1578</t>
  </si>
  <si>
    <t>MESA DE JUNTAS</t>
  </si>
  <si>
    <t>UTSJMJ1577</t>
  </si>
  <si>
    <t>UTSJMJ3299</t>
  </si>
  <si>
    <t>UTSJMJ3331</t>
  </si>
  <si>
    <t>UTSJMJ3241</t>
  </si>
  <si>
    <t>UTSJMJ3239</t>
  </si>
  <si>
    <t>UTSJMJ1584</t>
  </si>
  <si>
    <t>UTSJMJ15136</t>
  </si>
  <si>
    <t>MESA DE JUNTAS 2.40X1.20X0.75</t>
  </si>
  <si>
    <t>UTSJMD1898</t>
  </si>
  <si>
    <t>MESA DE JUNTAS OVALADA DE 2.40</t>
  </si>
  <si>
    <t>UTSJMG6186</t>
  </si>
  <si>
    <t>MESA DE MADERA DE 2X1X0.9M BILAMINADA</t>
  </si>
  <si>
    <t>UTSJMG6187</t>
  </si>
  <si>
    <t>UTSJMG6185</t>
  </si>
  <si>
    <t>UTSJMG6184</t>
  </si>
  <si>
    <t>UTSJMG6183</t>
  </si>
  <si>
    <t>UTSJPO6230</t>
  </si>
  <si>
    <t>MESA DE PARALELO DL1030</t>
  </si>
  <si>
    <t>UTSJMJ7265</t>
  </si>
  <si>
    <t>MESA DE REUNION MCA.GEBESA</t>
  </si>
  <si>
    <t>UTSJPJ6813</t>
  </si>
  <si>
    <t>MESA DE TRAB.PLEG.LIFE TIME (PLAZA ESTUDIANTE)</t>
  </si>
  <si>
    <t>UTSJPJ6815</t>
  </si>
  <si>
    <t>UTSJPJ6816</t>
  </si>
  <si>
    <t>UTSJPJ6818</t>
  </si>
  <si>
    <t>UTSJPJ6819</t>
  </si>
  <si>
    <t>UTSJPJ6914</t>
  </si>
  <si>
    <t>UTSJPJ6814</t>
  </si>
  <si>
    <t>UTSJPJ6817</t>
  </si>
  <si>
    <t>UTSJPJ6820</t>
  </si>
  <si>
    <t>UTSJPJ11566</t>
  </si>
  <si>
    <t>MESA DE TRABAJAO DE 184CMX77CM LIFETIME</t>
  </si>
  <si>
    <t>UTSJMG16535</t>
  </si>
  <si>
    <t>MESA DE TRABAJO</t>
  </si>
  <si>
    <t>UTSJMG16536</t>
  </si>
  <si>
    <t>UTSJMG16534</t>
  </si>
  <si>
    <t>UTSJMC3976</t>
  </si>
  <si>
    <t>MESA DE TRABAJO 90X75(INFORMATICA I PA)</t>
  </si>
  <si>
    <t>UTSJMC3977</t>
  </si>
  <si>
    <t>UTSJMC3982</t>
  </si>
  <si>
    <t>UTSJMC3985</t>
  </si>
  <si>
    <t>UTSJMC3994</t>
  </si>
  <si>
    <t>UTSJMC3996</t>
  </si>
  <si>
    <t>UTSJMC3978</t>
  </si>
  <si>
    <t>UTSJMC3981</t>
  </si>
  <si>
    <t>UTSJMC3989</t>
  </si>
  <si>
    <t>UTSJMC3992</t>
  </si>
  <si>
    <t>UTSJMC3983</t>
  </si>
  <si>
    <t>UTSJMC3974</t>
  </si>
  <si>
    <t>UTSJMC3980</t>
  </si>
  <si>
    <t>UTSJMC4061</t>
  </si>
  <si>
    <t>UTSJMC3979</t>
  </si>
  <si>
    <t>UTSJMC3973</t>
  </si>
  <si>
    <t>UTSJMC3988</t>
  </si>
  <si>
    <t>UTSJMC3990</t>
  </si>
  <si>
    <t>UTSJMC3991</t>
  </si>
  <si>
    <t>UTSJMC3993</t>
  </si>
  <si>
    <t>UTSJMC3986</t>
  </si>
  <si>
    <t>UTSJMC3984</t>
  </si>
  <si>
    <t>UTSJMC3987</t>
  </si>
  <si>
    <t>UTSJMC3995</t>
  </si>
  <si>
    <t>UTSJMC3975</t>
  </si>
  <si>
    <t>UTSJMC4585</t>
  </si>
  <si>
    <t>MESA DE TRABAJO 90X75(INFORMATICA I PB)</t>
  </si>
  <si>
    <t>UTSJMC4588</t>
  </si>
  <si>
    <t>UTSJMC4596</t>
  </si>
  <si>
    <t>UTSJMC4599</t>
  </si>
  <si>
    <t>UTSJMC4602</t>
  </si>
  <si>
    <t>UTSJMC4605</t>
  </si>
  <si>
    <t>UTSJMC4608</t>
  </si>
  <si>
    <t>UTSJMC4586</t>
  </si>
  <si>
    <t>UTSJMC4603</t>
  </si>
  <si>
    <t>UTSJMC4606</t>
  </si>
  <si>
    <t>UTSJMC4591</t>
  </si>
  <si>
    <t>UTSJMC4592</t>
  </si>
  <si>
    <t>UTSJMC4594</t>
  </si>
  <si>
    <t>UTSJMC4595</t>
  </si>
  <si>
    <t>UTSJMC4598</t>
  </si>
  <si>
    <t>UTSJMC4604</t>
  </si>
  <si>
    <t>UTSJMC4607</t>
  </si>
  <si>
    <t>UTSJMC4587</t>
  </si>
  <si>
    <t>UTSJMC4590</t>
  </si>
  <si>
    <t>UTSJMC4593</t>
  </si>
  <si>
    <t>UTSJMC4054</t>
  </si>
  <si>
    <t>UTSJMC4589</t>
  </si>
  <si>
    <t>UTSJMC4600</t>
  </si>
  <si>
    <t>UTSJMC4584</t>
  </si>
  <si>
    <t>UTSJMC4601</t>
  </si>
  <si>
    <t>UTSJMG5975</t>
  </si>
  <si>
    <t>MESA DE TRABAJO ALTA 1.80X60X75</t>
  </si>
  <si>
    <t>UTSJMG5978</t>
  </si>
  <si>
    <t>UTSJMG5981</t>
  </si>
  <si>
    <t>UTSJMG5984</t>
  </si>
  <si>
    <t>UTSJMG5976</t>
  </si>
  <si>
    <t>UTSJMG5979</t>
  </si>
  <si>
    <t>UTSJMG5982</t>
  </si>
  <si>
    <t>UTSJMG5985</t>
  </si>
  <si>
    <t>UTSJMG5977</t>
  </si>
  <si>
    <t>UTSJMG5980</t>
  </si>
  <si>
    <t>UTSJMG5983</t>
  </si>
  <si>
    <t>UTSJMG6135</t>
  </si>
  <si>
    <t>UTSJES13543</t>
  </si>
  <si>
    <t>MESA DE TRABAJO DE 1.50X0.60X0.75</t>
  </si>
  <si>
    <t>UTSJES13546</t>
  </si>
  <si>
    <t>UTSJES13549</t>
  </si>
  <si>
    <t>UTSJES13544</t>
  </si>
  <si>
    <t>UTSJES13545</t>
  </si>
  <si>
    <t>UTSJES13547</t>
  </si>
  <si>
    <t>UTSJES13550</t>
  </si>
  <si>
    <t>UTSJES13553</t>
  </si>
  <si>
    <t>UTSJES13548</t>
  </si>
  <si>
    <t>UTSJES13551</t>
  </si>
  <si>
    <t>UTSJES13554</t>
  </si>
  <si>
    <t>UTSJES13592</t>
  </si>
  <si>
    <t>UTSJES13595</t>
  </si>
  <si>
    <t>UTSJES13598</t>
  </si>
  <si>
    <t>UTSJES13593</t>
  </si>
  <si>
    <t>UTSJES13596</t>
  </si>
  <si>
    <t>UTSJES13599</t>
  </si>
  <si>
    <t>UTSJES13601</t>
  </si>
  <si>
    <t>UTSJES13602</t>
  </si>
  <si>
    <t>UTSJES13591</t>
  </si>
  <si>
    <t>UTSJES13594</t>
  </si>
  <si>
    <t>UTSJES13597</t>
  </si>
  <si>
    <t>UTSJES13600</t>
  </si>
  <si>
    <t>UTSJES13555</t>
  </si>
  <si>
    <t>UTSJES13558</t>
  </si>
  <si>
    <t>UTSJES13566</t>
  </si>
  <si>
    <t>UTSJES13556</t>
  </si>
  <si>
    <t>UTSJES13559</t>
  </si>
  <si>
    <t>UTSJES13561</t>
  </si>
  <si>
    <t>UTSJES13562</t>
  </si>
  <si>
    <t>UTSJES13564</t>
  </si>
  <si>
    <t>UTSJES13565</t>
  </si>
  <si>
    <t>UTSJES13557</t>
  </si>
  <si>
    <t>UTSJES13560</t>
  </si>
  <si>
    <t>UTSJES13563</t>
  </si>
  <si>
    <t>UTSJES13606</t>
  </si>
  <si>
    <t>UTSJES13609</t>
  </si>
  <si>
    <t>UTSJES13612</t>
  </si>
  <si>
    <t>UTSJES13604</t>
  </si>
  <si>
    <t>UTSJES13605</t>
  </si>
  <si>
    <t>UTSJES13607</t>
  </si>
  <si>
    <t>UTSJES13608</t>
  </si>
  <si>
    <t>UTSJES13610</t>
  </si>
  <si>
    <t>UTSJES13613</t>
  </si>
  <si>
    <t>UTSJES13603</t>
  </si>
  <si>
    <t>UTSJES13611</t>
  </si>
  <si>
    <t>UTSJES13614</t>
  </si>
  <si>
    <t>UTSJES13552</t>
  </si>
  <si>
    <t>UTSJES13569</t>
  </si>
  <si>
    <t>UTSJES13572</t>
  </si>
  <si>
    <t>UTSJES13575</t>
  </si>
  <si>
    <t>UTSJES13578</t>
  </si>
  <si>
    <t>UTSJES13567</t>
  </si>
  <si>
    <t>UTSJES13568</t>
  </si>
  <si>
    <t>UTSJES13570</t>
  </si>
  <si>
    <t>UTSJES13573</t>
  </si>
  <si>
    <t>UTSJES13576</t>
  </si>
  <si>
    <t>UTSJES13571</t>
  </si>
  <si>
    <t>UTSJES13574</t>
  </si>
  <si>
    <t>UTSJES13577</t>
  </si>
  <si>
    <t>UTSJES13586</t>
  </si>
  <si>
    <t>UTSJES13589</t>
  </si>
  <si>
    <t>UTSJES13579</t>
  </si>
  <si>
    <t>UTSJES13581</t>
  </si>
  <si>
    <t>UTSJES13582</t>
  </si>
  <si>
    <t>UTSJES13584</t>
  </si>
  <si>
    <t>UTSJES13585</t>
  </si>
  <si>
    <t>UTSJES13587</t>
  </si>
  <si>
    <t>UTSJES13588</t>
  </si>
  <si>
    <t>UTSJES13590</t>
  </si>
  <si>
    <t>UTSJES13580</t>
  </si>
  <si>
    <t>UTSJES13583</t>
  </si>
  <si>
    <t>UTSJES13532</t>
  </si>
  <si>
    <t>UTSJES13535</t>
  </si>
  <si>
    <t>UTSJES13533</t>
  </si>
  <si>
    <t>UTSJES13536</t>
  </si>
  <si>
    <t>UTSJES13538</t>
  </si>
  <si>
    <t>UTSJES13539</t>
  </si>
  <si>
    <t>UTSJES13541</t>
  </si>
  <si>
    <t>UTSJES13542</t>
  </si>
  <si>
    <t>UTSJES13531</t>
  </si>
  <si>
    <t>UTSJES13534</t>
  </si>
  <si>
    <t>UTSJES13537</t>
  </si>
  <si>
    <t>UTSJES13540</t>
  </si>
  <si>
    <t>UTSJMG11712</t>
  </si>
  <si>
    <t>MESA DE TRABAJO DE 1.50X0.90X0.75</t>
  </si>
  <si>
    <t>UTSJMG11713</t>
  </si>
  <si>
    <t>UTSJPJ11567</t>
  </si>
  <si>
    <t>MESA DE TRABAJO DE 184CMX77CM LIFETIME</t>
  </si>
  <si>
    <t>UTSJPJ11857</t>
  </si>
  <si>
    <t>MESA DE TRABAJO DE 184X77 CM LIFETIME</t>
  </si>
  <si>
    <t>UTSJLP8150</t>
  </si>
  <si>
    <t>MESA DE TRABAJO EQUIPADA MCA. GUAYCO</t>
  </si>
  <si>
    <t>UTSJOT7861</t>
  </si>
  <si>
    <t>MESA DE TRABAJO EQUIPADA MCA.GUAYCO</t>
  </si>
  <si>
    <t>UTSJMG6808</t>
  </si>
  <si>
    <t>MESA DE TRABAJO LISA C/LAMBRIN</t>
  </si>
  <si>
    <t>UTSJMG11795</t>
  </si>
  <si>
    <t>MESA DE TRABAJO RECTANGULAR DE 2.44X0.90X0.75 COLOR HAYA</t>
  </si>
  <si>
    <t>UTSJEM9951</t>
  </si>
  <si>
    <t>MESA DE TRABAJO SEMI-OVALADA DE 2.40X1.20X0.25</t>
  </si>
  <si>
    <t>UTSJEM9954</t>
  </si>
  <si>
    <t>UTSJEM9952</t>
  </si>
  <si>
    <t>UTSJEM9953</t>
  </si>
  <si>
    <t>UTSJMH5194</t>
  </si>
  <si>
    <t>MESA DE TRABAJO SENCILLA ACERO INOX.100 X93</t>
  </si>
  <si>
    <t>UTSJMV10151</t>
  </si>
  <si>
    <t>MESA DE VACIO P/REVELADO DE MARCOS,LUZ DE SEGURIDAD Y RETOQUE</t>
  </si>
  <si>
    <t>UTSJME3297</t>
  </si>
  <si>
    <t>MESA ESQUINERA</t>
  </si>
  <si>
    <t>UTSJME7009</t>
  </si>
  <si>
    <t>UTSJME3261</t>
  </si>
  <si>
    <t>UTSJME3156</t>
  </si>
  <si>
    <t>UTSJME7008</t>
  </si>
  <si>
    <t>UTSJME3049</t>
  </si>
  <si>
    <t>UTSJME3136</t>
  </si>
  <si>
    <t>UTSJME3348</t>
  </si>
  <si>
    <t>UTSJME3262</t>
  </si>
  <si>
    <t>UTSJME5550</t>
  </si>
  <si>
    <t>UTSJME5568</t>
  </si>
  <si>
    <t>UTSJME4428</t>
  </si>
  <si>
    <t>UTSJME5986</t>
  </si>
  <si>
    <t>MESA ESQUINERA 90x60</t>
  </si>
  <si>
    <t>UTSJME7011</t>
  </si>
  <si>
    <t>MESA ESQUINERA 90X60 COLOR GRIS</t>
  </si>
  <si>
    <t>UTSJME6893</t>
  </si>
  <si>
    <t>UTSJME1414</t>
  </si>
  <si>
    <t>MESA ESQUINERA CAPCEQ</t>
  </si>
  <si>
    <t>UTSJRN7458</t>
  </si>
  <si>
    <t>MESA FIJA P/CAFETERIA C/DOS BANCOS</t>
  </si>
  <si>
    <t>UTSJRN6771</t>
  </si>
  <si>
    <t>UTSJRN6772</t>
  </si>
  <si>
    <t>UTSJRN6774</t>
  </si>
  <si>
    <t>UTSJRN6775</t>
  </si>
  <si>
    <t>UTSJRN6777</t>
  </si>
  <si>
    <t>UTSJRN6778</t>
  </si>
  <si>
    <t>UTSJRN6780</t>
  </si>
  <si>
    <t>UTSJRN6783</t>
  </si>
  <si>
    <t>UTSJRN6786</t>
  </si>
  <si>
    <t>UTSJRN6789</t>
  </si>
  <si>
    <t>UTSJRN6791</t>
  </si>
  <si>
    <t>UTSJRN6792</t>
  </si>
  <si>
    <t>UTSJRN6794</t>
  </si>
  <si>
    <t>UTSJRN6795</t>
  </si>
  <si>
    <t>UTSJRN6797</t>
  </si>
  <si>
    <t>UTSJRN6798</t>
  </si>
  <si>
    <t>UTSJRN7013</t>
  </si>
  <si>
    <t>UTSJRN7459</t>
  </si>
  <si>
    <t>UTSJRN6776</t>
  </si>
  <si>
    <t>UTSJRN6779</t>
  </si>
  <si>
    <t>UTSJRN6782</t>
  </si>
  <si>
    <t>UTSJRN6785</t>
  </si>
  <si>
    <t>UTSJRN6788</t>
  </si>
  <si>
    <t>UTSJRN6796</t>
  </si>
  <si>
    <t>UTSJRN7012</t>
  </si>
  <si>
    <t>UTSJRN6773</t>
  </si>
  <si>
    <t>UTSJRN6781</t>
  </si>
  <si>
    <t>UTSJRN6784</t>
  </si>
  <si>
    <t>UTSJRN6787</t>
  </si>
  <si>
    <t>UTSJRN6790</t>
  </si>
  <si>
    <t>UTSJRN6793</t>
  </si>
  <si>
    <t>UTSJLP8224</t>
  </si>
  <si>
    <t>MESA GIRATORIA HORIZONTAL/VERTICAL</t>
  </si>
  <si>
    <t>UTSJMP8170</t>
  </si>
  <si>
    <t>MESA IMPRESORA</t>
  </si>
  <si>
    <t>UTSJES13844</t>
  </si>
  <si>
    <t>MESA MADERA 0.77X0.60X.75</t>
  </si>
  <si>
    <t>UTSJES13847</t>
  </si>
  <si>
    <t>UTSJES13842</t>
  </si>
  <si>
    <t>UTSJES13845</t>
  </si>
  <si>
    <t>UTSJES13848</t>
  </si>
  <si>
    <t>UTSJES13843</t>
  </si>
  <si>
    <t>UTSJES13846</t>
  </si>
  <si>
    <t>UTSJES13871</t>
  </si>
  <si>
    <t>UTSJES13873</t>
  </si>
  <si>
    <t>UTSJES13874</t>
  </si>
  <si>
    <t>UTSJES13876</t>
  </si>
  <si>
    <t>UTSJES13872</t>
  </si>
  <si>
    <t>UTSJES13875</t>
  </si>
  <si>
    <t>UTSJES13870</t>
  </si>
  <si>
    <t>UTSJES13855</t>
  </si>
  <si>
    <t>UTSJES13850</t>
  </si>
  <si>
    <t>UTSJES13851</t>
  </si>
  <si>
    <t>UTSJES13853</t>
  </si>
  <si>
    <t>UTSJES13854</t>
  </si>
  <si>
    <t>UTSJES13849</t>
  </si>
  <si>
    <t>UTSJES13852</t>
  </si>
  <si>
    <t>UTSJES13877</t>
  </si>
  <si>
    <t>UTSJES13879</t>
  </si>
  <si>
    <t>UTSJES13880</t>
  </si>
  <si>
    <t>UTSJES13882</t>
  </si>
  <si>
    <t>UTSJES13883</t>
  </si>
  <si>
    <t>UTSJES13878</t>
  </si>
  <si>
    <t>UTSJES13881</t>
  </si>
  <si>
    <t>UTSJES13858</t>
  </si>
  <si>
    <t>UTSJES13861</t>
  </si>
  <si>
    <t>UTSJES13856</t>
  </si>
  <si>
    <t>UTSJES13857</t>
  </si>
  <si>
    <t>UTSJES13859</t>
  </si>
  <si>
    <t>UTSJES13862</t>
  </si>
  <si>
    <t>UTSJES13860</t>
  </si>
  <si>
    <t>UTSJES13864</t>
  </si>
  <si>
    <t>UTSJES13867</t>
  </si>
  <si>
    <t>UTSJES13865</t>
  </si>
  <si>
    <t>UTSJES13868</t>
  </si>
  <si>
    <t>UTSJES13863</t>
  </si>
  <si>
    <t>UTSJES13866</t>
  </si>
  <si>
    <t>UTSJES13869</t>
  </si>
  <si>
    <t>UTSJES13838</t>
  </si>
  <si>
    <t>UTSJES13841</t>
  </si>
  <si>
    <t>UTSJES13839</t>
  </si>
  <si>
    <t>UTSJES13840</t>
  </si>
  <si>
    <t>UTSJES13835</t>
  </si>
  <si>
    <t>MESA MADERA 0.77X0.60X0.75</t>
  </si>
  <si>
    <t>UTSJES13836</t>
  </si>
  <si>
    <t>UTSJES13837</t>
  </si>
  <si>
    <t>UTSJES13884</t>
  </si>
  <si>
    <t>MESA MADERA DE .60X106X90</t>
  </si>
  <si>
    <t>UTSJMM10214</t>
  </si>
  <si>
    <t>MESA MODULAR C/PATAS DE ALUMINIO</t>
  </si>
  <si>
    <t>UTSJMM10217</t>
  </si>
  <si>
    <t>UTSJMM10213</t>
  </si>
  <si>
    <t>UTSJMM10215</t>
  </si>
  <si>
    <t>UTSJMM10216</t>
  </si>
  <si>
    <t>UTSJMM10219</t>
  </si>
  <si>
    <t>UTSJMV3937</t>
  </si>
  <si>
    <t>MESA MODULAR PARA TV NOGAL</t>
  </si>
  <si>
    <t>UTSJEP5128</t>
  </si>
  <si>
    <t>MESA MT2 C/CUB. DE RESINA EPOXICA NEGRA</t>
  </si>
  <si>
    <t>UTSJEP5129</t>
  </si>
  <si>
    <t>MESA MT2 C/CUB.DE RESINA EPOXICA NEGRA</t>
  </si>
  <si>
    <t>UTSJEP5130</t>
  </si>
  <si>
    <t>UTSJEP5058</t>
  </si>
  <si>
    <t>MESA MT2 C/CUB.DE RESINA EPOXICA NEGRA FIGURSA</t>
  </si>
  <si>
    <t>UTSJEP5057</t>
  </si>
  <si>
    <t>UTSJEP5059</t>
  </si>
  <si>
    <t>UTSJEP5060</t>
  </si>
  <si>
    <t>UTSJEP4997</t>
  </si>
  <si>
    <t>UTSJEP4999</t>
  </si>
  <si>
    <t>UTSJEP5000</t>
  </si>
  <si>
    <t>UTSJEP4998</t>
  </si>
  <si>
    <t>MESA MT2 C/CUB.DE RESINA EPOXICA NEGRO FIGURSA</t>
  </si>
  <si>
    <t>UTSJMH5047</t>
  </si>
  <si>
    <t>MESA MT-3 ACERO INOX. 1.20X2.44 MCA. GID</t>
  </si>
  <si>
    <t>UTSJMJ4794</t>
  </si>
  <si>
    <t>MESA OVALADA DE JUNTAS COLOR VINO</t>
  </si>
  <si>
    <t>UTSJMJ11901</t>
  </si>
  <si>
    <t>MESA P/ SALA DE JUNTAS DE 1.20X0.70X0.75 COLOR CEREZO</t>
  </si>
  <si>
    <t>UTSJMJ11900</t>
  </si>
  <si>
    <t>UTSJMC8833</t>
  </si>
  <si>
    <t>MESA P/COMP.LATERAL MOD.12060-E PM.STEELE</t>
  </si>
  <si>
    <t>UTSJMC7805</t>
  </si>
  <si>
    <t>MESA P/COMPUTADORA C/REJA</t>
  </si>
  <si>
    <t>UTSJMC7807</t>
  </si>
  <si>
    <t>UTSJMC7548</t>
  </si>
  <si>
    <t>MESA P/COMPUTADORA DOS NIVELES</t>
  </si>
  <si>
    <t>UTSJMG12889</t>
  </si>
  <si>
    <t>MESA P/LABORATORIO MOD.XSTB11-60PT-LG</t>
  </si>
  <si>
    <t>UTSJMG12890</t>
  </si>
  <si>
    <t>UTSJMG12888</t>
  </si>
  <si>
    <t>UTSJMG12891</t>
  </si>
  <si>
    <t>UTSJMT12104</t>
  </si>
  <si>
    <t>MESA P/MAESTRO 1.20X.60X.75</t>
  </si>
  <si>
    <t>UTSJMT12105</t>
  </si>
  <si>
    <t>UTSJMT12182</t>
  </si>
  <si>
    <t>MESA P/PROFESOR DE 2X1</t>
  </si>
  <si>
    <t>UTSJMT12181</t>
  </si>
  <si>
    <t>UTSJMJ11154</t>
  </si>
  <si>
    <t>MESA P/SALA DE JUNTAS DE 1.20X0.70X0.75 COLOR CEREZO</t>
  </si>
  <si>
    <t>UTSJMJ11155</t>
  </si>
  <si>
    <t>UTSJMT7837</t>
  </si>
  <si>
    <t>MESA PARA BIBLIOTECA Y CAFETERIA</t>
  </si>
  <si>
    <t>UTSJMC7476</t>
  </si>
  <si>
    <t>MESA PARA COMPUTADORA</t>
  </si>
  <si>
    <t>UTSJMC1545</t>
  </si>
  <si>
    <t>UTSJMC1548</t>
  </si>
  <si>
    <t>UTSJMC1551</t>
  </si>
  <si>
    <t>UTSJMC1557</t>
  </si>
  <si>
    <t>UTSJMC3472</t>
  </si>
  <si>
    <t>UTSJMC3475</t>
  </si>
  <si>
    <t>UTSJMC3478</t>
  </si>
  <si>
    <t>UTSJMC3486</t>
  </si>
  <si>
    <t>UTSJMC3489</t>
  </si>
  <si>
    <t>UTSJMC3492</t>
  </si>
  <si>
    <t>UTSJMC3495</t>
  </si>
  <si>
    <t>UTSJMC3473</t>
  </si>
  <si>
    <t>UTSJMC3479</t>
  </si>
  <si>
    <t>UTSJMC3481</t>
  </si>
  <si>
    <t>UTSJMC3484</t>
  </si>
  <si>
    <t>UTSJMC3485</t>
  </si>
  <si>
    <t>UTSJMC3488</t>
  </si>
  <si>
    <t>UTSJMC3490</t>
  </si>
  <si>
    <t>UTSJMC3493</t>
  </si>
  <si>
    <t>UTSJMC1540</t>
  </si>
  <si>
    <t>UTSJMC1541</t>
  </si>
  <si>
    <t>UTSJMC1543</t>
  </si>
  <si>
    <t>UTSJMC1544</t>
  </si>
  <si>
    <t>UTSJMC1547</t>
  </si>
  <si>
    <t>UTSJMC1555</t>
  </si>
  <si>
    <t>UTSJMC1560</t>
  </si>
  <si>
    <t>UTSJMC2780</t>
  </si>
  <si>
    <t>UTSJMC3471</t>
  </si>
  <si>
    <t>UTSJMC3474</t>
  </si>
  <si>
    <t>UTSJMC3477</t>
  </si>
  <si>
    <t>UTSJMC3480</t>
  </si>
  <si>
    <t>UTSJMC3483</t>
  </si>
  <si>
    <t>UTSJMC3491</t>
  </si>
  <si>
    <t>UTSJMC3494</t>
  </si>
  <si>
    <t>UTSJMC1539</t>
  </si>
  <si>
    <t>UTSJMC1556</t>
  </si>
  <si>
    <t>UTSJMC1559</t>
  </si>
  <si>
    <t>UTSJMC2779</t>
  </si>
  <si>
    <t>UTSJMC2768</t>
  </si>
  <si>
    <t>UTSJMC2771</t>
  </si>
  <si>
    <t>UTSJMC2774</t>
  </si>
  <si>
    <t>UTSJMC1503</t>
  </si>
  <si>
    <t>UTSJMC5100</t>
  </si>
  <si>
    <t>UTSJMC2963</t>
  </si>
  <si>
    <t>UTSJMT8153</t>
  </si>
  <si>
    <t>UTSJMC1493</t>
  </si>
  <si>
    <t>UTSJMC2764</t>
  </si>
  <si>
    <t>UTSJMC2766</t>
  </si>
  <si>
    <t>UTSJMC3284</t>
  </si>
  <si>
    <t>UTSJMC7965</t>
  </si>
  <si>
    <t>UTSJMC3595</t>
  </si>
  <si>
    <t>UTSJMC1497</t>
  </si>
  <si>
    <t>UTSJMC1491</t>
  </si>
  <si>
    <t>UTSJMC16514</t>
  </si>
  <si>
    <t>UTSJMC16517</t>
  </si>
  <si>
    <t>UTSJMC16525</t>
  </si>
  <si>
    <t>UTSJMC16528</t>
  </si>
  <si>
    <t>UTSJMC16513</t>
  </si>
  <si>
    <t>UTSJMC16515</t>
  </si>
  <si>
    <t>UTSJMC16516</t>
  </si>
  <si>
    <t>UTSJMC16518</t>
  </si>
  <si>
    <t>UTSJMC16519</t>
  </si>
  <si>
    <t>UTSJMC16521</t>
  </si>
  <si>
    <t>UTSJMC16522</t>
  </si>
  <si>
    <t>UTSJMC16524</t>
  </si>
  <si>
    <t>UTSJMC16527</t>
  </si>
  <si>
    <t>UTSJMC2757</t>
  </si>
  <si>
    <t>UTSJMC16512</t>
  </si>
  <si>
    <t>UTSJMC16520</t>
  </si>
  <si>
    <t>UTSJMC16523</t>
  </si>
  <si>
    <t>UTSJMC16526</t>
  </si>
  <si>
    <t>UTSJMC2762</t>
  </si>
  <si>
    <t>UTSJMC3386</t>
  </si>
  <si>
    <t>UTSJMC8169</t>
  </si>
  <si>
    <t>UTSJMC1484</t>
  </si>
  <si>
    <t>UTSJMC1487</t>
  </si>
  <si>
    <t>UTSJMC3906</t>
  </si>
  <si>
    <t>UTSJMC3908</t>
  </si>
  <si>
    <t>UTSJMC3911</t>
  </si>
  <si>
    <t>UTSJMC1494</t>
  </si>
  <si>
    <t>UTSJMC1485</t>
  </si>
  <si>
    <t>UTSJMC1486</t>
  </si>
  <si>
    <t>UTSJMC1499</t>
  </si>
  <si>
    <t>UTSJMC1506</t>
  </si>
  <si>
    <t>UTSJMC1561</t>
  </si>
  <si>
    <t>UTSJMC2765</t>
  </si>
  <si>
    <t>UTSJMC3910</t>
  </si>
  <si>
    <t>UTSJMC2770</t>
  </si>
  <si>
    <t>UTSJMC2756</t>
  </si>
  <si>
    <t>UTSJMC2759</t>
  </si>
  <si>
    <t>UTSJMC1495</t>
  </si>
  <si>
    <t>UTSJMC8111</t>
  </si>
  <si>
    <t>UTSJMC8110</t>
  </si>
  <si>
    <t>UTSJMC1496</t>
  </si>
  <si>
    <t>UTSJMC2761</t>
  </si>
  <si>
    <t>UTSJMC7432</t>
  </si>
  <si>
    <t>UTSJMC1482</t>
  </si>
  <si>
    <t>UTSJMC1505</t>
  </si>
  <si>
    <t>UTSJMC1562</t>
  </si>
  <si>
    <t>UTSJMC3904</t>
  </si>
  <si>
    <t>UTSJMC1492</t>
  </si>
  <si>
    <t>UTSJMC1554</t>
  </si>
  <si>
    <t>UTSJMC1504</t>
  </si>
  <si>
    <t>UTSJMC1502</t>
  </si>
  <si>
    <t>UTSJMC1558</t>
  </si>
  <si>
    <t>UTSJMC1549</t>
  </si>
  <si>
    <t>UTSJMC1552</t>
  </si>
  <si>
    <t>UTSJMC1546</t>
  </si>
  <si>
    <t>UTSJMC1538</t>
  </si>
  <si>
    <t>UTSJMC1550</t>
  </si>
  <si>
    <t>UTSJMC1553</t>
  </si>
  <si>
    <t>UTSJMC1488</t>
  </si>
  <si>
    <t>UTSJMC4885</t>
  </si>
  <si>
    <t>UTSJMC7966</t>
  </si>
  <si>
    <t>UTSJMC1489</t>
  </si>
  <si>
    <t>UTSJMC3135</t>
  </si>
  <si>
    <t>UTSJMC3126</t>
  </si>
  <si>
    <t>UTSJMC5445</t>
  </si>
  <si>
    <t>UTSJMC5448</t>
  </si>
  <si>
    <t>UTSJMC5451</t>
  </si>
  <si>
    <t>UTSJMC5459</t>
  </si>
  <si>
    <t>UTSJMC5462</t>
  </si>
  <si>
    <t>UTSJMC5465</t>
  </si>
  <si>
    <t>UTSJMC5468</t>
  </si>
  <si>
    <t>UTSJMC5471</t>
  </si>
  <si>
    <t>UTSJMC5443</t>
  </si>
  <si>
    <t>UTSJMC5446</t>
  </si>
  <si>
    <t>UTSJMC5449</t>
  </si>
  <si>
    <t>UTSJMC5452</t>
  </si>
  <si>
    <t>UTSJMC5454</t>
  </si>
  <si>
    <t>UTSJMC5455</t>
  </si>
  <si>
    <t>UTSJMC5457</t>
  </si>
  <si>
    <t>UTSJMC5458</t>
  </si>
  <si>
    <t>UTSJMC5460</t>
  </si>
  <si>
    <t>UTSJMC5461</t>
  </si>
  <si>
    <t>UTSJMC5463</t>
  </si>
  <si>
    <t>UTSJMC5466</t>
  </si>
  <si>
    <t>UTSJMC5469</t>
  </si>
  <si>
    <t>UTSJMC5472</t>
  </si>
  <si>
    <t>UTSJMC5474</t>
  </si>
  <si>
    <t>UTSJMC5444</t>
  </si>
  <si>
    <t>UTSJMC5447</t>
  </si>
  <si>
    <t>UTSJMC5450</t>
  </si>
  <si>
    <t>UTSJMC5453</t>
  </si>
  <si>
    <t>UTSJMC5456</t>
  </si>
  <si>
    <t>UTSJMC5464</t>
  </si>
  <si>
    <t>UTSJMC5467</t>
  </si>
  <si>
    <t>UTSJMC5470</t>
  </si>
  <si>
    <t>UTSJMC5473</t>
  </si>
  <si>
    <t>UTSJMC8138</t>
  </si>
  <si>
    <t>UTSJMC2772</t>
  </si>
  <si>
    <t>UTSJMC2775</t>
  </si>
  <si>
    <t>UTSJMC2777</t>
  </si>
  <si>
    <t>UTSJMC17566</t>
  </si>
  <si>
    <t>UTSJMC17567</t>
  </si>
  <si>
    <t>UTSJMC17568</t>
  </si>
  <si>
    <t>UTSJMC17569</t>
  </si>
  <si>
    <t>UTSJMC17570</t>
  </si>
  <si>
    <t>UTSJMC17571</t>
  </si>
  <si>
    <t>UTSJMC17572</t>
  </si>
  <si>
    <t>UTSJMC17573</t>
  </si>
  <si>
    <t>UTSJMC17574</t>
  </si>
  <si>
    <t>UTSJMC17575</t>
  </si>
  <si>
    <t>UTSJMC17576</t>
  </si>
  <si>
    <t>UTSJMC17577</t>
  </si>
  <si>
    <t>UTSJMC17578</t>
  </si>
  <si>
    <t>UTSJMC17579</t>
  </si>
  <si>
    <t>UTSJMC17580</t>
  </si>
  <si>
    <t>UTSJMC17581</t>
  </si>
  <si>
    <t>UTSJMC17582</t>
  </si>
  <si>
    <t>UTSJMC17583</t>
  </si>
  <si>
    <t>UTSJMC17584</t>
  </si>
  <si>
    <t>UTSJMC17585</t>
  </si>
  <si>
    <t>UTSJMC17586</t>
  </si>
  <si>
    <t>UTSJMC17587</t>
  </si>
  <si>
    <t>UTSJMC17588</t>
  </si>
  <si>
    <t>UTSJMC17589</t>
  </si>
  <si>
    <t>UTSJMC17590</t>
  </si>
  <si>
    <t>UTSJMC17591</t>
  </si>
  <si>
    <t>UTSJMC17592</t>
  </si>
  <si>
    <t>UTSJMC17593</t>
  </si>
  <si>
    <t>UTSJMC17594</t>
  </si>
  <si>
    <t>UTSJMC17595</t>
  </si>
  <si>
    <t>UTSJMC17596</t>
  </si>
  <si>
    <t>UTSJMC17597</t>
  </si>
  <si>
    <t>UTSJMC17598</t>
  </si>
  <si>
    <t>UTSJMC17599</t>
  </si>
  <si>
    <t>UTSJMC18210</t>
  </si>
  <si>
    <t>UTSJMC11796</t>
  </si>
  <si>
    <t>MESA PARA COMPUTADORA 1.00X0.60X0.75 COLOR HAYA</t>
  </si>
  <si>
    <t>UTSJMC7471</t>
  </si>
  <si>
    <t>MESA PARA COMPUTADORA C/REJA</t>
  </si>
  <si>
    <t>UTSJMC11798</t>
  </si>
  <si>
    <t>MESA PARA COMPUTADORA DE 1.00X0.60X0.75 COLOR HAYA</t>
  </si>
  <si>
    <t>UTSJMC11799</t>
  </si>
  <si>
    <t>UTSJMC11801</t>
  </si>
  <si>
    <t>UTSJMC11804</t>
  </si>
  <si>
    <t>UTSJMC11807</t>
  </si>
  <si>
    <t>UTSJMC11810</t>
  </si>
  <si>
    <t>UTSJMC11812</t>
  </si>
  <si>
    <t>UTSJMC11813</t>
  </si>
  <si>
    <t>UTSJMC11815</t>
  </si>
  <si>
    <t>UTSJMC11816</t>
  </si>
  <si>
    <t>UTSJMC11818</t>
  </si>
  <si>
    <t>UTSJMC11819</t>
  </si>
  <si>
    <t>UTSJMC11821</t>
  </si>
  <si>
    <t>UTSJMC11802</t>
  </si>
  <si>
    <t>UTSJMC11805</t>
  </si>
  <si>
    <t>UTSJMC11808</t>
  </si>
  <si>
    <t>UTSJMC11811</t>
  </si>
  <si>
    <t>UTSJMC11814</t>
  </si>
  <si>
    <t>UTSJMC11797</t>
  </si>
  <si>
    <t>UTSJMC11800</t>
  </si>
  <si>
    <t>UTSJMC11803</t>
  </si>
  <si>
    <t>UTSJMC11806</t>
  </si>
  <si>
    <t>UTSJMC11809</t>
  </si>
  <si>
    <t>UTSJMC11817</t>
  </si>
  <si>
    <t>UTSJMC11820</t>
  </si>
  <si>
    <t>UTSJMC7920</t>
  </si>
  <si>
    <t>MESA PARA COMPUTADORA(CNC)</t>
  </si>
  <si>
    <t>UTSJMC7937</t>
  </si>
  <si>
    <t>UTSJMC7940</t>
  </si>
  <si>
    <t>UTSJMC7946</t>
  </si>
  <si>
    <t>UTSJMC7921</t>
  </si>
  <si>
    <t>UTSJMC7924</t>
  </si>
  <si>
    <t>UTSJMC7926</t>
  </si>
  <si>
    <t>UTSJMC7927</t>
  </si>
  <si>
    <t>UTSJMC7929</t>
  </si>
  <si>
    <t>UTSJMC7932</t>
  </si>
  <si>
    <t>UTSJMC7933</t>
  </si>
  <si>
    <t>UTSJMC7935</t>
  </si>
  <si>
    <t>UTSJMC7936</t>
  </si>
  <si>
    <t>UTSJMC7938</t>
  </si>
  <si>
    <t>UTSJMC7941</t>
  </si>
  <si>
    <t>UTSJMC7944</t>
  </si>
  <si>
    <t>UTSJMC7947</t>
  </si>
  <si>
    <t>UTSJMC7949</t>
  </si>
  <si>
    <t>UTSJMC7950</t>
  </si>
  <si>
    <t>UTSJMC7952</t>
  </si>
  <si>
    <t>UTSJMC7919</t>
  </si>
  <si>
    <t>UTSJMC7922</t>
  </si>
  <si>
    <t>UTSJMC7925</t>
  </si>
  <si>
    <t>UTSJMC7928</t>
  </si>
  <si>
    <t>UTSJMC7939</t>
  </si>
  <si>
    <t>UTSJMC7942</t>
  </si>
  <si>
    <t>UTSJMC7945</t>
  </si>
  <si>
    <t>UTSJMC7948</t>
  </si>
  <si>
    <t>UTSJMC7951</t>
  </si>
  <si>
    <t>UTSJMC7943</t>
  </si>
  <si>
    <t>UTSJMC7923</t>
  </si>
  <si>
    <t>UTSJMC7934</t>
  </si>
  <si>
    <t>UTSJMC7930</t>
  </si>
  <si>
    <t>UTSJMC7931</t>
  </si>
  <si>
    <t>UTSJMC1542</t>
  </si>
  <si>
    <t>MESA PARA COMUTADORA</t>
  </si>
  <si>
    <t>UTSJMC1490</t>
  </si>
  <si>
    <t>UTSJMP5566</t>
  </si>
  <si>
    <t>MESA PARA IMPRESORA</t>
  </si>
  <si>
    <t>UTSJMP6138</t>
  </si>
  <si>
    <t>UTSJMP6139</t>
  </si>
  <si>
    <t>UTSJMP5541</t>
  </si>
  <si>
    <t>UTSJMP5597</t>
  </si>
  <si>
    <t>UTSJMP6136</t>
  </si>
  <si>
    <t>UTSJMP6140</t>
  </si>
  <si>
    <t>UTSJMM0790</t>
  </si>
  <si>
    <t>UTSJMP5102</t>
  </si>
  <si>
    <t>UTSJMC2800</t>
  </si>
  <si>
    <t>UTSJMM1563</t>
  </si>
  <si>
    <t>UTSJMM1861</t>
  </si>
  <si>
    <t>UTSJMP8457</t>
  </si>
  <si>
    <t>UTSJMP7973</t>
  </si>
  <si>
    <t>UTSJMM4513</t>
  </si>
  <si>
    <t>UTSJMM2783</t>
  </si>
  <si>
    <t>UTSJMP7838</t>
  </si>
  <si>
    <t>UTSJMP8114</t>
  </si>
  <si>
    <t>UTSJMP5171</t>
  </si>
  <si>
    <t>UTSJMP5172</t>
  </si>
  <si>
    <t>UTSJMP4647</t>
  </si>
  <si>
    <t>UTSJMP4862</t>
  </si>
  <si>
    <t>UTSJMP7479</t>
  </si>
  <si>
    <t>UTSJMP7478</t>
  </si>
  <si>
    <t>UTSJMM0326</t>
  </si>
  <si>
    <t>UTSJMM0314</t>
  </si>
  <si>
    <t>UTSJMM3099</t>
  </si>
  <si>
    <t>UTSJMM4706</t>
  </si>
  <si>
    <t>UTSJMP7477</t>
  </si>
  <si>
    <t>UTSJMM3608</t>
  </si>
  <si>
    <t>UTSJMP8143</t>
  </si>
  <si>
    <t>UTSJMM3093</t>
  </si>
  <si>
    <t>UTSJMM3073</t>
  </si>
  <si>
    <t>UTSJMM4808</t>
  </si>
  <si>
    <t>MESA PARA IMPRESORA COLOR ROBLE</t>
  </si>
  <si>
    <t>UTSJMJ16533</t>
  </si>
  <si>
    <t>MESA PARA JUNTAS</t>
  </si>
  <si>
    <t>UTSJMJ16532</t>
  </si>
  <si>
    <t>UTSJMJ3240</t>
  </si>
  <si>
    <t>UTSJMJ1586</t>
  </si>
  <si>
    <t>UTSJMJ1587</t>
  </si>
  <si>
    <t>UTSJMJ1589</t>
  </si>
  <si>
    <t>UTSJMJ1585</t>
  </si>
  <si>
    <t>UTSJMJ1588</t>
  </si>
  <si>
    <t>UTSJMJ16530</t>
  </si>
  <si>
    <t>UTSJMJ16529</t>
  </si>
  <si>
    <t>UTSJMJ16531</t>
  </si>
  <si>
    <t>UTSJMG16269</t>
  </si>
  <si>
    <t>MESA PARA LABORATORIO</t>
  </si>
  <si>
    <t>UTSJMC15243</t>
  </si>
  <si>
    <t>UTSJMC15246</t>
  </si>
  <si>
    <t>UTSJMC15286</t>
  </si>
  <si>
    <t>UTSJMC15289</t>
  </si>
  <si>
    <t>UTSJMC15244</t>
  </si>
  <si>
    <t>UTSJMC15245</t>
  </si>
  <si>
    <t>UTSJMC15247</t>
  </si>
  <si>
    <t>UTSJMC15285</t>
  </si>
  <si>
    <t>UTSJMC15287</t>
  </si>
  <si>
    <t>UTSJMC15288</t>
  </si>
  <si>
    <t>UTSJMC15290</t>
  </si>
  <si>
    <t>UTSJMC15291</t>
  </si>
  <si>
    <t>UTSJMC15293</t>
  </si>
  <si>
    <t>UTSJMC15294</t>
  </si>
  <si>
    <t>UTSJMC15284</t>
  </si>
  <si>
    <t>UTSJMC15292</t>
  </si>
  <si>
    <t>UTSJMC15295</t>
  </si>
  <si>
    <t>UTSJMG16266</t>
  </si>
  <si>
    <t>UTSJMG16267</t>
  </si>
  <si>
    <t>UTSJMG16265</t>
  </si>
  <si>
    <t>UTSJMG16268</t>
  </si>
  <si>
    <t>UTSJMT7839</t>
  </si>
  <si>
    <t>MESA PARA MAESTRO</t>
  </si>
  <si>
    <t>UTSJMT0632</t>
  </si>
  <si>
    <t>UTSJMT0885</t>
  </si>
  <si>
    <t>UTSJMT1291</t>
  </si>
  <si>
    <t>UTSJMT0351</t>
  </si>
  <si>
    <t>UTSJMT0584</t>
  </si>
  <si>
    <t>UTSJMT0680</t>
  </si>
  <si>
    <t>UTSJMT0966</t>
  </si>
  <si>
    <t>UTSJMT1048</t>
  </si>
  <si>
    <t>UTSJMT1198</t>
  </si>
  <si>
    <t>UTSJMT1248</t>
  </si>
  <si>
    <t>UTSJMT1863</t>
  </si>
  <si>
    <t>UTSJMT0585</t>
  </si>
  <si>
    <t>UTSJMT0447</t>
  </si>
  <si>
    <t>UTSJMT1501</t>
  </si>
  <si>
    <t>UTSJMT0400</t>
  </si>
  <si>
    <t>UTSJMT1148</t>
  </si>
  <si>
    <t>UTSJMT0860</t>
  </si>
  <si>
    <t>UTSJMT5111</t>
  </si>
  <si>
    <t>UTSJMT4959</t>
  </si>
  <si>
    <t>UTSJMT4756</t>
  </si>
  <si>
    <t>UTSJMT2329</t>
  </si>
  <si>
    <t>UTSJMT2376</t>
  </si>
  <si>
    <t>UTSJMT2120</t>
  </si>
  <si>
    <t>UTSJMT2421</t>
  </si>
  <si>
    <t>UTSJMT3454</t>
  </si>
  <si>
    <t>UTSJMT2599</t>
  </si>
  <si>
    <t>UTSJMT3458</t>
  </si>
  <si>
    <t>UTSJMT2481</t>
  </si>
  <si>
    <t>UTSJMT2217</t>
  </si>
  <si>
    <t>UTSJMT1981</t>
  </si>
  <si>
    <t>UTSJMT2617</t>
  </si>
  <si>
    <t>UTSJMT2317</t>
  </si>
  <si>
    <t>UTSJMT2516</t>
  </si>
  <si>
    <t>UTSJMT4515</t>
  </si>
  <si>
    <t>UTSJMT2233</t>
  </si>
  <si>
    <t>UTSJMT1942</t>
  </si>
  <si>
    <t>UTSJMT2665</t>
  </si>
  <si>
    <t>UTSJMT3914</t>
  </si>
  <si>
    <t>UTSJMT3465</t>
  </si>
  <si>
    <t>UTSJMB3913</t>
  </si>
  <si>
    <t>UTSJMT5401</t>
  </si>
  <si>
    <t>UTSJMT5399</t>
  </si>
  <si>
    <t>UTSJMT5256</t>
  </si>
  <si>
    <t>UTSJMT5255</t>
  </si>
  <si>
    <t>UTSJMT5257</t>
  </si>
  <si>
    <t>UTSJMT3363</t>
  </si>
  <si>
    <t>UTSJMT5258</t>
  </si>
  <si>
    <t>UTSJMT2136</t>
  </si>
  <si>
    <t>UTSJMT4514</t>
  </si>
  <si>
    <t>UTSJMT5041</t>
  </si>
  <si>
    <t>UTSJMT8145</t>
  </si>
  <si>
    <t>UTSJMT4942</t>
  </si>
  <si>
    <t>UTSJMT7407</t>
  </si>
  <si>
    <t>UTSJMT5509</t>
  </si>
  <si>
    <t>UTSJMT8012</t>
  </si>
  <si>
    <t>UTSJMT8013</t>
  </si>
  <si>
    <t>UTSJMT8010</t>
  </si>
  <si>
    <t>UTSJMT8009</t>
  </si>
  <si>
    <t>UTSJMT8144</t>
  </si>
  <si>
    <t>UTSJMT7640</t>
  </si>
  <si>
    <t>UTSJMT8451</t>
  </si>
  <si>
    <t>UTSJMT5192</t>
  </si>
  <si>
    <t>UTSJMT5214</t>
  </si>
  <si>
    <t>UTSJMC5223</t>
  </si>
  <si>
    <t>MESA PARA MAESTRO BLANCA</t>
  </si>
  <si>
    <t>UTSJMT3607</t>
  </si>
  <si>
    <t>MESA PARA MAESTRO C/CUBIERTA DE CHAPA</t>
  </si>
  <si>
    <t>UTSJMT8920</t>
  </si>
  <si>
    <t>MESA PARA MAESTRO CAFE</t>
  </si>
  <si>
    <t>UTSJMT3215</t>
  </si>
  <si>
    <t>MESA PARA MAESTRO CHAPA DE ENCINO</t>
  </si>
  <si>
    <t>UTSJMT8205</t>
  </si>
  <si>
    <t>MESA PARA MAESTRO(BCA.)</t>
  </si>
  <si>
    <t>UTSJMT8149</t>
  </si>
  <si>
    <t>MESA PARA MAESTRO(BLANCA)</t>
  </si>
  <si>
    <t>UTSJMT8203</t>
  </si>
  <si>
    <t>MESA PARA MAESTRO(CAFE)</t>
  </si>
  <si>
    <t>UTSJMT8204</t>
  </si>
  <si>
    <t>UTSJMT8109</t>
  </si>
  <si>
    <t>UTSJMT8202</t>
  </si>
  <si>
    <t>UTSJMT8108</t>
  </si>
  <si>
    <t>UTSJMT8014</t>
  </si>
  <si>
    <t>MESA PARA MAESTRO(EDULAB)</t>
  </si>
  <si>
    <t>UTSJMT8007</t>
  </si>
  <si>
    <t>UTSJMT8008</t>
  </si>
  <si>
    <t>UTSJMT8011</t>
  </si>
  <si>
    <t>UTSJMT1013</t>
  </si>
  <si>
    <t>MESA PARA MEASTRO</t>
  </si>
  <si>
    <t>UTSJMC12592</t>
  </si>
  <si>
    <t>MESA PARA PC DE 1.20X60X75</t>
  </si>
  <si>
    <t>UTSJMC12595</t>
  </si>
  <si>
    <t>UTSJMC12598</t>
  </si>
  <si>
    <t>UTSJMC12601</t>
  </si>
  <si>
    <t>UTSJMC12604</t>
  </si>
  <si>
    <t>UTSJMC12612</t>
  </si>
  <si>
    <t>UTSJMC12615</t>
  </si>
  <si>
    <t>UTSJMC12618</t>
  </si>
  <si>
    <t>UTSJMC12591</t>
  </si>
  <si>
    <t>UTSJMC12594</t>
  </si>
  <si>
    <t>UTSJMC12597</t>
  </si>
  <si>
    <t>UTSJMC12600</t>
  </si>
  <si>
    <t>UTSJMC12602</t>
  </si>
  <si>
    <t>UTSJMC12603</t>
  </si>
  <si>
    <t>UTSJMC12605</t>
  </si>
  <si>
    <t>UTSJMC12606</t>
  </si>
  <si>
    <t>UTSJMC12608</t>
  </si>
  <si>
    <t>UTSJMC12609</t>
  </si>
  <si>
    <t>UTSJMC12611</t>
  </si>
  <si>
    <t>UTSJMC12614</t>
  </si>
  <si>
    <t>UTSJMC12617</t>
  </si>
  <si>
    <t>UTSJMC12620</t>
  </si>
  <si>
    <t>UTSJMC12590</t>
  </si>
  <si>
    <t>UTSJMC12593</t>
  </si>
  <si>
    <t>UTSJMC12596</t>
  </si>
  <si>
    <t>UTSJMC12599</t>
  </si>
  <si>
    <t>UTSJMC12607</t>
  </si>
  <si>
    <t>UTSJMC12610</t>
  </si>
  <si>
    <t>UTSJMC12613</t>
  </si>
  <si>
    <t>UTSJMC12616</t>
  </si>
  <si>
    <t>UTSJMC12619</t>
  </si>
  <si>
    <t>UTSJMJ7262</t>
  </si>
  <si>
    <t>MESA PARA SALA DE JUNTAS EJECUTIVA</t>
  </si>
  <si>
    <t>UTSJPJ14217</t>
  </si>
  <si>
    <t>MESA PLEGABLE DE 2.44 MTS.</t>
  </si>
  <si>
    <t>UTSJPJ13939</t>
  </si>
  <si>
    <t>MESA PLEGABLE DE 76.2X49.53X71.12</t>
  </si>
  <si>
    <t>UTSJMG7445</t>
  </si>
  <si>
    <t>MESA RECTANGULAR 1.20X2.44</t>
  </si>
  <si>
    <t>UTSJMG5864</t>
  </si>
  <si>
    <t>MESA RECTANGULAR 80X120 BIBLIOTECA</t>
  </si>
  <si>
    <t>UTSJMG5835</t>
  </si>
  <si>
    <t>UTSJMG5838</t>
  </si>
  <si>
    <t>UTSJMG5841</t>
  </si>
  <si>
    <t>UTSJMG5844</t>
  </si>
  <si>
    <t>UTSJMG5847</t>
  </si>
  <si>
    <t>UTSJMG5861</t>
  </si>
  <si>
    <t>UTSJMG5867</t>
  </si>
  <si>
    <t>UTSJMG5870</t>
  </si>
  <si>
    <t>UTSJMG5873</t>
  </si>
  <si>
    <t>UTSJMG5926</t>
  </si>
  <si>
    <t>UTSJMG5836</t>
  </si>
  <si>
    <t>UTSJMG5837</t>
  </si>
  <si>
    <t>UTSJMG5839</t>
  </si>
  <si>
    <t>UTSJMG5840</t>
  </si>
  <si>
    <t>UTSJMG5842</t>
  </si>
  <si>
    <t>UTSJMG5845</t>
  </si>
  <si>
    <t>UTSJMG5848</t>
  </si>
  <si>
    <t>UTSJMG5851</t>
  </si>
  <si>
    <t>UTSJMG5854</t>
  </si>
  <si>
    <t>UTSJMG5857</t>
  </si>
  <si>
    <t>UTSJMG5860</t>
  </si>
  <si>
    <t>UTSJMG5862</t>
  </si>
  <si>
    <t>UTSJMG5863</t>
  </si>
  <si>
    <t>UTSJMG5865</t>
  </si>
  <si>
    <t>UTSJMG5868</t>
  </si>
  <si>
    <t>UTSJMG5871</t>
  </si>
  <si>
    <t>UTSJMG5874</t>
  </si>
  <si>
    <t>UTSJMG5921</t>
  </si>
  <si>
    <t>UTSJMG5922</t>
  </si>
  <si>
    <t>UTSJMG5924</t>
  </si>
  <si>
    <t>UTSJMG5925</t>
  </si>
  <si>
    <t>UTSJMG5927</t>
  </si>
  <si>
    <t>UTSJMG5843</t>
  </si>
  <si>
    <t>UTSJMG5846</t>
  </si>
  <si>
    <t>UTSJMG5849</t>
  </si>
  <si>
    <t>UTSJMG5852</t>
  </si>
  <si>
    <t>UTSJMG5855</t>
  </si>
  <si>
    <t>UTSJMG5858</t>
  </si>
  <si>
    <t>UTSJMG5866</t>
  </si>
  <si>
    <t>UTSJMG5872</t>
  </si>
  <si>
    <t>UTSJMG5923</t>
  </si>
  <si>
    <t>UTSJMG7734</t>
  </si>
  <si>
    <t>MESA RECTANGULAR COLOR BEIGE (UTSJR)</t>
  </si>
  <si>
    <t>UTSJMG7733</t>
  </si>
  <si>
    <t>UTSJMG2798</t>
  </si>
  <si>
    <t>MESA RECTANGULAR COLOR GRIS</t>
  </si>
  <si>
    <t>UTSJMG5938</t>
  </si>
  <si>
    <t>MESA RECTANGULAR DE 1.00X80 BIBLIOTECA</t>
  </si>
  <si>
    <t>UTSJMB11096</t>
  </si>
  <si>
    <t>MESA RECTANGULAR DE 1.20X.60X.75</t>
  </si>
  <si>
    <t>UTSJMB11099</t>
  </si>
  <si>
    <t>UTSJMB11094</t>
  </si>
  <si>
    <t>UTSJMB11097</t>
  </si>
  <si>
    <t>UTSJMB11100</t>
  </si>
  <si>
    <t>UTSJMB11095</t>
  </si>
  <si>
    <t>UTSJMB11098</t>
  </si>
  <si>
    <t>UTSJMG5913</t>
  </si>
  <si>
    <t>MESA RECTANGULAR DE 1.80 X .60</t>
  </si>
  <si>
    <t>UTSJMR6598</t>
  </si>
  <si>
    <t>MESA REDONDA</t>
  </si>
  <si>
    <t>UTSJMR1869</t>
  </si>
  <si>
    <t>UTSJMR3229</t>
  </si>
  <si>
    <t>UTSJMR7634</t>
  </si>
  <si>
    <t>UTSJMR3151</t>
  </si>
  <si>
    <t>UTSJMR5815</t>
  </si>
  <si>
    <t>MESA REDONDA BLANCA</t>
  </si>
  <si>
    <t>UTSJMR5813</t>
  </si>
  <si>
    <t>UTSJMR5814</t>
  </si>
  <si>
    <t>UTSJMR5816</t>
  </si>
  <si>
    <t>UTSJMR10548</t>
  </si>
  <si>
    <t>MESA REDONDA DE 1.20X0.75 BASE METALICA</t>
  </si>
  <si>
    <t>UTSJMR10564</t>
  </si>
  <si>
    <t>MESA REDONDA DE MADERA DE 1.20 X 0.75 MS.</t>
  </si>
  <si>
    <t>UTSJMR14318</t>
  </si>
  <si>
    <t>MESA REDONDA FABRICADA EN MELANINA DE 28MMX1.20X0.75 COLOR ARCE</t>
  </si>
  <si>
    <t>UTSJMR5196</t>
  </si>
  <si>
    <t>MESA REDONDA GRIS</t>
  </si>
  <si>
    <t>UTSJMJ4548</t>
  </si>
  <si>
    <t>MESA SALA DE JUNTAS</t>
  </si>
  <si>
    <t>UTSJMJ4549</t>
  </si>
  <si>
    <t>UTSJMJ4547</t>
  </si>
  <si>
    <t>UTSJTB7056</t>
  </si>
  <si>
    <t>MESA TABLON PLEGADIZA DE PLASTICO</t>
  </si>
  <si>
    <t>UTSJTB7057</t>
  </si>
  <si>
    <t>MESA TABLON PLEGADIZA PLASTICO</t>
  </si>
  <si>
    <t>UTSJTJ5123</t>
  </si>
  <si>
    <t>MESA TIPO ML-14 C/TARJA Y ESCUR. ACERO INOX.</t>
  </si>
  <si>
    <t>UTSJTJ4889</t>
  </si>
  <si>
    <t>UTSJTJ4888</t>
  </si>
  <si>
    <t>UTSJTJ5181</t>
  </si>
  <si>
    <t>UTSJMH5348</t>
  </si>
  <si>
    <t>MESA TIPO ML-14 C/TARJA Y ESCUR. ACERO INOX. GID</t>
  </si>
  <si>
    <t>UTSJTJ5052</t>
  </si>
  <si>
    <t>MESA TIPO ML-14 C/TARJA Y ESCUR. ACERO INOX. MCA. GID</t>
  </si>
  <si>
    <t>UTSJTJ4995</t>
  </si>
  <si>
    <t>UTSJTJ4996</t>
  </si>
  <si>
    <t>UTSJTJ5051</t>
  </si>
  <si>
    <t>MESA TIPO ML-14 C/TARJA Y ESCUR.ACERO INOX MCA. GID</t>
  </si>
  <si>
    <t>UTSJTJ5182</t>
  </si>
  <si>
    <t>MESA TIPO ML-14 C/TARJA Y ESCUR.ACERO INOX.</t>
  </si>
  <si>
    <t>UTSJTJ4956</t>
  </si>
  <si>
    <t>MESA TIPO ML-14 C/TARJA Y ESCUR.ACERO INOXIDABLE</t>
  </si>
  <si>
    <t>UTSJTJ4957</t>
  </si>
  <si>
    <t>UTSJGB4894</t>
  </si>
  <si>
    <t>MESA TIPO MT-0 C/GABINETE Y ENTREPAÑOS MCA. GID</t>
  </si>
  <si>
    <t>UTSJGB4892</t>
  </si>
  <si>
    <t>UTSJMH4964</t>
  </si>
  <si>
    <t>MESA TIPO MT-1 ACERO INOX.MCA.GID</t>
  </si>
  <si>
    <t>UTSJMH4961</t>
  </si>
  <si>
    <t>UTSJMH4963</t>
  </si>
  <si>
    <t>UTSJMH4962</t>
  </si>
  <si>
    <t>UTSJEP5127</t>
  </si>
  <si>
    <t>MESA TIPO MT2 C/CUBIERTA RESINA EPOXICA NEGRA</t>
  </si>
  <si>
    <t>UTSJMH4897</t>
  </si>
  <si>
    <t>MESA TIPO MT-28 DE ACERO INOX. C/CONTACTOS</t>
  </si>
  <si>
    <t>UTSJMH4898</t>
  </si>
  <si>
    <t>UTSJMH4896</t>
  </si>
  <si>
    <t>UTSJMH4899</t>
  </si>
  <si>
    <t>UTSJMH5185</t>
  </si>
  <si>
    <t>MESA TIPO MT-3 DE 1.20X2.40 ACERO INOX.</t>
  </si>
  <si>
    <t>UTSJMH5098</t>
  </si>
  <si>
    <t>MESA TIPO MT-4 DE 64X2.20 ACERO INOX.</t>
  </si>
  <si>
    <t>UTSJMH5168</t>
  </si>
  <si>
    <t>MESA TIPO MT-5 DE 76X90 ACERO INOX.</t>
  </si>
  <si>
    <t>UTSJMH5167</t>
  </si>
  <si>
    <t>MESA TIPO MT-5 DE 76X90 ACERO INOXI</t>
  </si>
  <si>
    <t>UTSJEP9028</t>
  </si>
  <si>
    <t>MESA TIPO MT-6 DE ACERO INOXIDABLE</t>
  </si>
  <si>
    <t>UTSJGB4893</t>
  </si>
  <si>
    <t>MESA TIPO MT-O C/GABINETE Y ENTREPAÑOS MCA. GID</t>
  </si>
  <si>
    <t>UTSJZM10821</t>
  </si>
  <si>
    <t>MESA TRAPEZOIDAL DE 1.20X.60X.75</t>
  </si>
  <si>
    <t>UTSJZM10844</t>
  </si>
  <si>
    <t>UTSJZM10847</t>
  </si>
  <si>
    <t>UTSJZM10850</t>
  </si>
  <si>
    <t>UTSJZM10858</t>
  </si>
  <si>
    <t>UTSJZM10861</t>
  </si>
  <si>
    <t>UTSJZM10867</t>
  </si>
  <si>
    <t>UTSJZM10870</t>
  </si>
  <si>
    <t>UTSJZM10816</t>
  </si>
  <si>
    <t>UTSJZM10800</t>
  </si>
  <si>
    <t>UTSJZM10805</t>
  </si>
  <si>
    <t>UTSJZM10836</t>
  </si>
  <si>
    <t>UTSJZM10840</t>
  </si>
  <si>
    <t>UTSJZM10853</t>
  </si>
  <si>
    <t>UTSJZM10856</t>
  </si>
  <si>
    <t>UTSJZM10868</t>
  </si>
  <si>
    <t>UTSJZM10899</t>
  </si>
  <si>
    <t>UTSJZM10903</t>
  </si>
  <si>
    <t>UTSJZM10806</t>
  </si>
  <si>
    <t>UTSJZM10849</t>
  </si>
  <si>
    <t>UTSJZM10852</t>
  </si>
  <si>
    <t>UTSJZM10906</t>
  </si>
  <si>
    <t>UTSJZM10812</t>
  </si>
  <si>
    <t>UTSJZM10815</t>
  </si>
  <si>
    <t>UTSJZM10866</t>
  </si>
  <si>
    <t>UTSJZM10869</t>
  </si>
  <si>
    <t>UTSJZM10872</t>
  </si>
  <si>
    <t>UTSJZM10916</t>
  </si>
  <si>
    <t>UTSJZM10873</t>
  </si>
  <si>
    <t>UTSJZM10881</t>
  </si>
  <si>
    <t>UTSJZM10884</t>
  </si>
  <si>
    <t>UTSJZM10864</t>
  </si>
  <si>
    <t>UTSJZM10824</t>
  </si>
  <si>
    <t>UTSJZM10830</t>
  </si>
  <si>
    <t>UTSJZM10838</t>
  </si>
  <si>
    <t>UTSJZM10841</t>
  </si>
  <si>
    <t>UTSJZM10798</t>
  </si>
  <si>
    <t>UTSJZM10801</t>
  </si>
  <si>
    <t>UTSJZM10804</t>
  </si>
  <si>
    <t>UTSJZM10807</t>
  </si>
  <si>
    <t>UTSJZM10810</t>
  </si>
  <si>
    <t>UTSJZM10818</t>
  </si>
  <si>
    <t>UTSJZM10890</t>
  </si>
  <si>
    <t>UTSJZM10893</t>
  </si>
  <si>
    <t>UTSJZM10901</t>
  </si>
  <si>
    <t>UTSJZM10904</t>
  </si>
  <si>
    <t>UTSJZM10907</t>
  </si>
  <si>
    <t>UTSJZM10910</t>
  </si>
  <si>
    <t>UTSJZM10913</t>
  </si>
  <si>
    <t>UTSJZM10797</t>
  </si>
  <si>
    <t>UTSJZM10799</t>
  </si>
  <si>
    <t>UTSJZM10817</t>
  </si>
  <si>
    <t>UTSJZM10819</t>
  </si>
  <si>
    <t>UTSJZM10820</t>
  </si>
  <si>
    <t>UTSJZM10822</t>
  </si>
  <si>
    <t>UTSJZM10825</t>
  </si>
  <si>
    <t>UTSJZM10828</t>
  </si>
  <si>
    <t>UTSJZM10831</t>
  </si>
  <si>
    <t>UTSJZM10833</t>
  </si>
  <si>
    <t>UTSJZM10834</t>
  </si>
  <si>
    <t>UTSJZM10900</t>
  </si>
  <si>
    <t>UTSJZM10902</t>
  </si>
  <si>
    <t>UTSJZM10891</t>
  </si>
  <si>
    <t>UTSJZM10894</t>
  </si>
  <si>
    <t>UTSJZM10896</t>
  </si>
  <si>
    <t>UTSJZM10897</t>
  </si>
  <si>
    <t>UTSJZM10871</t>
  </si>
  <si>
    <t>UTSJZM10874</t>
  </si>
  <si>
    <t>UTSJZM10876</t>
  </si>
  <si>
    <t>UTSJZM10877</t>
  </si>
  <si>
    <t>UTSJZM10879</t>
  </si>
  <si>
    <t>UTSJZM10880</t>
  </si>
  <si>
    <t>UTSJZM10883</t>
  </si>
  <si>
    <t>UTSJZM10857</t>
  </si>
  <si>
    <t>UTSJZM10859</t>
  </si>
  <si>
    <t>UTSJZM10860</t>
  </si>
  <si>
    <t>UTSJZM10862</t>
  </si>
  <si>
    <t>UTSJZM10863</t>
  </si>
  <si>
    <t>UTSJZM10865</t>
  </si>
  <si>
    <t>UTSJZM10854</t>
  </si>
  <si>
    <t>UTSJZM10845</t>
  </si>
  <si>
    <t>UTSJZM10848</t>
  </si>
  <si>
    <t>UTSJZM10851</t>
  </si>
  <si>
    <t>UTSJZM10837</t>
  </si>
  <si>
    <t>UTSJZM10839</t>
  </si>
  <si>
    <t>UTSJZM10808</t>
  </si>
  <si>
    <t>UTSJZM10811</t>
  </si>
  <si>
    <t>UTSJZM10813</t>
  </si>
  <si>
    <t>UTSJZM10814</t>
  </si>
  <si>
    <t>UTSJZM10908</t>
  </si>
  <si>
    <t>UTSJZM10911</t>
  </si>
  <si>
    <t>UTSJZM10914</t>
  </si>
  <si>
    <t>UTSJZM10803</t>
  </si>
  <si>
    <t>UTSJZM10809</t>
  </si>
  <si>
    <t>UTSJZM10909</t>
  </si>
  <si>
    <t>UTSJZM10855</t>
  </si>
  <si>
    <t>UTSJZM10875</t>
  </si>
  <si>
    <t>UTSJZM10878</t>
  </si>
  <si>
    <t>UTSJZM10886</t>
  </si>
  <si>
    <t>UTSJZM10889</t>
  </si>
  <si>
    <t>UTSJZM10895</t>
  </si>
  <si>
    <t>UTSJZM10898</t>
  </si>
  <si>
    <t>UTSJZM10823</t>
  </si>
  <si>
    <t>UTSJZM10826</t>
  </si>
  <si>
    <t>UTSJZM10829</t>
  </si>
  <si>
    <t>UTSJZM10832</t>
  </si>
  <si>
    <t>UTSJZM10835</t>
  </si>
  <si>
    <t>UTSJZM10843</t>
  </si>
  <si>
    <t>UTSJZM10846</t>
  </si>
  <si>
    <t>UTSJZM10915</t>
  </si>
  <si>
    <t>UTSJZM10887</t>
  </si>
  <si>
    <t>UTSJZM10827</t>
  </si>
  <si>
    <t>UTSJZM10842</t>
  </si>
  <si>
    <t>UTSJZM10888</t>
  </si>
  <si>
    <t>UTSJZM10905</t>
  </si>
  <si>
    <t>UTSJZM10912</t>
  </si>
  <si>
    <t>UTSJTJ5124</t>
  </si>
  <si>
    <t>META TIPO ML-14 C/TARJA Y ESCUR. ACERO INOX.</t>
  </si>
  <si>
    <t>UTSJUP7617</t>
  </si>
  <si>
    <t>MEZCLADOR DE AUDIO 12 CANALES</t>
  </si>
  <si>
    <t>UTSJOT3396</t>
  </si>
  <si>
    <t>MEZCLADORA C/EFEC. DE 8 CANALES MCA. PHONIC</t>
  </si>
  <si>
    <t>UTSJUP7588</t>
  </si>
  <si>
    <t>MEZCLADORA DE 12 CANALES YAMAHA</t>
  </si>
  <si>
    <t>UTSJDTF14385</t>
  </si>
  <si>
    <t>MF 3/7 DOBLADORA DE TUBO Y FABRICA DE CARACOLES</t>
  </si>
  <si>
    <t>UTSJEC13889</t>
  </si>
  <si>
    <t>MICRO DESTILADOR 6 UNIDADES</t>
  </si>
  <si>
    <t>UTSJEC13888</t>
  </si>
  <si>
    <t>MICRO DIGESTOR 50X35X45 ACERO INOX.</t>
  </si>
  <si>
    <t>UTSJMS11885</t>
  </si>
  <si>
    <t>MICROCOSCOPIO BINOCULAR BIOLOGICO,CAMARA DIGITAL INTEGRADA</t>
  </si>
  <si>
    <t>UTSJMIF10144</t>
  </si>
  <si>
    <t>MICROFONO DE BOLA DINAMICO MCA.JTS MOD.NX8</t>
  </si>
  <si>
    <t>UTSJMIF10146</t>
  </si>
  <si>
    <t>UTSJMIF10147</t>
  </si>
  <si>
    <t>UTSJMIF10149</t>
  </si>
  <si>
    <t>UTSJMIF10145</t>
  </si>
  <si>
    <t>UTSJMIF10148</t>
  </si>
  <si>
    <t>UTSJUP7589</t>
  </si>
  <si>
    <t>MICROFONO DINAMICO VOCAL SHURE</t>
  </si>
  <si>
    <t>UTSJMIF11934</t>
  </si>
  <si>
    <t>MICROFONO INALAMBRICO MCA.STEREN MOD.WR-B05UHF</t>
  </si>
  <si>
    <t>UTSJMIF14735</t>
  </si>
  <si>
    <t>MICROFONO INHALAMBRICO DE SOLAPA Y DIADEMA, MCA. STEREN. MOD. WR-805UHF</t>
  </si>
  <si>
    <t>UTSJMIF14734</t>
  </si>
  <si>
    <t>UTSJUP7828</t>
  </si>
  <si>
    <t>MICROFONO INHALAMBRICO SHURE</t>
  </si>
  <si>
    <t>UTSJMIF10143</t>
  </si>
  <si>
    <t>MICROFONO PROFESIONAL MCA.JTS MOD.JS1</t>
  </si>
  <si>
    <t>UTSJMIF10142</t>
  </si>
  <si>
    <t>UTSJMIF11947</t>
  </si>
  <si>
    <t>MICROFONO SHURE</t>
  </si>
  <si>
    <t>UTSJMIF11950</t>
  </si>
  <si>
    <t>UTSJMIF11948</t>
  </si>
  <si>
    <t>UTSJMIF11949</t>
  </si>
  <si>
    <t>MICROFONO SHURE DE SOLAPA</t>
  </si>
  <si>
    <t>UTSJUP7577</t>
  </si>
  <si>
    <t>MICROFONO SONY ECM670</t>
  </si>
  <si>
    <t>UTSJUP7578</t>
  </si>
  <si>
    <t>UTSJMIF15932</t>
  </si>
  <si>
    <t>MICROFONOS</t>
  </si>
  <si>
    <t>UTSJGR10134</t>
  </si>
  <si>
    <t>MICROGRABADORA MCA.SONY MOD.ICD-P620</t>
  </si>
  <si>
    <t>UTSJMIC10048</t>
  </si>
  <si>
    <t>MICROMETRO DE EXT. C/VARILLAS DE 0-6</t>
  </si>
  <si>
    <t>UTSJMIC10051</t>
  </si>
  <si>
    <t>UTSJMIC10043</t>
  </si>
  <si>
    <t>UTSJMIC10044</t>
  </si>
  <si>
    <t>UTSJMIC10046</t>
  </si>
  <si>
    <t>UTSJMIC10047</t>
  </si>
  <si>
    <t>UTSJMIC10049</t>
  </si>
  <si>
    <t>UTSJMIC10050</t>
  </si>
  <si>
    <t>UTSJMIC10042</t>
  </si>
  <si>
    <t>UTSJMIC10045</t>
  </si>
  <si>
    <t>UTSJMIC10223</t>
  </si>
  <si>
    <t>MICROMETRO DE MATRACA MOD.101-717/0-1</t>
  </si>
  <si>
    <t>UTSJMIC11281</t>
  </si>
  <si>
    <t>MICROMETRO DIGITAL 0-1</t>
  </si>
  <si>
    <t>UTSJLP8073</t>
  </si>
  <si>
    <t>MICROMETRO LASER MOD.LSM-6000S</t>
  </si>
  <si>
    <t>UTSJMIC8317</t>
  </si>
  <si>
    <t>MICROMETRO P/EXT.0</t>
  </si>
  <si>
    <t>UTSJMIC8331</t>
  </si>
  <si>
    <t>UTSJMIC8334</t>
  </si>
  <si>
    <t>UTSJMIC8332</t>
  </si>
  <si>
    <t>UTSJMIC8315</t>
  </si>
  <si>
    <t>UTSJMIC8333</t>
  </si>
  <si>
    <t>UTSJMIC8227</t>
  </si>
  <si>
    <t>MICROMETRO P/EXT.0 MM -100 MM</t>
  </si>
  <si>
    <t>UTSJMIC8225</t>
  </si>
  <si>
    <t>MICROMETRO P/EXT.0 MM.-100 MM.</t>
  </si>
  <si>
    <t>UTSJMIC8228</t>
  </si>
  <si>
    <t>MICROMETRO P/EXT.0 MM-100 MM</t>
  </si>
  <si>
    <t>UTSJMIC8226</t>
  </si>
  <si>
    <t>UTSJMIC8325</t>
  </si>
  <si>
    <t>MICROMETRO P/EXT.1</t>
  </si>
  <si>
    <t>UTSJMIC8323</t>
  </si>
  <si>
    <t>UTSJMIC8324</t>
  </si>
  <si>
    <t>UTSJMIC8326</t>
  </si>
  <si>
    <t>UTSJMIC8311</t>
  </si>
  <si>
    <t>MICROMETRO P/INT.DE VAR.INTERC.</t>
  </si>
  <si>
    <t>UTSJMIC8314</t>
  </si>
  <si>
    <t>MICROMETRO P/INT.DE VAR.MOD.MS-200</t>
  </si>
  <si>
    <t>UTSJMIC8312</t>
  </si>
  <si>
    <t>UTSJMIC8313</t>
  </si>
  <si>
    <t>UTSJMIC8319</t>
  </si>
  <si>
    <t>MICROMETRO P/INT.TIPO CALIBRADOR ELEC.</t>
  </si>
  <si>
    <t>UTSJMIC8320</t>
  </si>
  <si>
    <t>MICROMETRO P/INT.TIPO CALIBRADOR ELECT.</t>
  </si>
  <si>
    <t>UTSJMIC8321</t>
  </si>
  <si>
    <t>UTSJMIC8322</t>
  </si>
  <si>
    <t>UTSJMIC8327</t>
  </si>
  <si>
    <t>MICROMETRO P/PRODUNDIDADES DE 0</t>
  </si>
  <si>
    <t>UTSJMIC8329</t>
  </si>
  <si>
    <t>MICROMETRO P/PRODUNDIDADESDE 0</t>
  </si>
  <si>
    <t>UTSJMIC8328</t>
  </si>
  <si>
    <t>MICROMETRO P/PROFUNDIDADES DE 0</t>
  </si>
  <si>
    <t>UTSJMIC8330</t>
  </si>
  <si>
    <t>UTSJMIC0280</t>
  </si>
  <si>
    <t>MICROMETROS METRICOS P/EXTERIORES</t>
  </si>
  <si>
    <t>UTSJMIC0281</t>
  </si>
  <si>
    <t>MICROMETROS P/EXT. C/FRENO Y TRINQUETE</t>
  </si>
  <si>
    <t>UTSJMIC0286</t>
  </si>
  <si>
    <t>MICROMETROS P/EXT. PUNTA CARBOLOY</t>
  </si>
  <si>
    <t>UTSJMIC10234</t>
  </si>
  <si>
    <t>MICROMETROS P/INTERIORES MCA.STARRETT MOD.124B</t>
  </si>
  <si>
    <t>UTSJMIC10237</t>
  </si>
  <si>
    <t>UTSJMIC10233</t>
  </si>
  <si>
    <t>UTSJMIC10235</t>
  </si>
  <si>
    <t>UTSJMIC10236</t>
  </si>
  <si>
    <t>UTSJMIC0284</t>
  </si>
  <si>
    <t>MICROMETROS PARA PROFUNDIDADES</t>
  </si>
  <si>
    <t>UTSJHR1839</t>
  </si>
  <si>
    <t>MICROONDAS MCA. SAMSUNG MOD. MW1266WC</t>
  </si>
  <si>
    <t>UTSJLP8078</t>
  </si>
  <si>
    <t>MICROPACK 5 "PROCESADOR DE DATOS"</t>
  </si>
  <si>
    <t>UTSJSC10399</t>
  </si>
  <si>
    <t>MICROSCANNER MCA.FLUKE MOD.MS2</t>
  </si>
  <si>
    <t>UTSJMS0258</t>
  </si>
  <si>
    <t>MICROSCOPIO BINOCULAR</t>
  </si>
  <si>
    <t>UTSJMS0259</t>
  </si>
  <si>
    <t>UTSJMS8148</t>
  </si>
  <si>
    <t>MICROSCOPIO DE TALLER MF-510</t>
  </si>
  <si>
    <t>UTSJMS15221</t>
  </si>
  <si>
    <t>MICROSCOPIO ELECTRÓNICO MCA.HITACHI SU3500</t>
  </si>
  <si>
    <t>UTSJMS5333</t>
  </si>
  <si>
    <t>MICROSCOPIO IROSCOPE MOD.EC-BLW3</t>
  </si>
  <si>
    <t>UTSJLP8177</t>
  </si>
  <si>
    <t>MICROSCOPIO METALOGRAFICO OLYMPUS</t>
  </si>
  <si>
    <t>UTSJBOP17409</t>
  </si>
  <si>
    <t>MINI CAJA DE SONIDO</t>
  </si>
  <si>
    <t>UTSJBOP17411</t>
  </si>
  <si>
    <t>UTSJBOP17412</t>
  </si>
  <si>
    <t>UTSJBOP17414</t>
  </si>
  <si>
    <t>UTSJBOP17415</t>
  </si>
  <si>
    <t>UTSJBOP17417</t>
  </si>
  <si>
    <t>UTSJBOP17418</t>
  </si>
  <si>
    <t>UTSJBOP17420</t>
  </si>
  <si>
    <t>UTSJBOP17410</t>
  </si>
  <si>
    <t>UTSJBOP17413</t>
  </si>
  <si>
    <t>UTSJBOP17421</t>
  </si>
  <si>
    <t>UTSJBOP17408</t>
  </si>
  <si>
    <t>UTSJBOP17416</t>
  </si>
  <si>
    <t>UTSJBOP17419</t>
  </si>
  <si>
    <t>UTSJBOP17422</t>
  </si>
  <si>
    <t>UTSJMES17536</t>
  </si>
  <si>
    <t>MINI ESMERILADORA</t>
  </si>
  <si>
    <t>UTSJFRE10265</t>
  </si>
  <si>
    <t>MINI FRESADORA MCA.OTMT MOD.OT2213</t>
  </si>
  <si>
    <t>UTSJIM14338</t>
  </si>
  <si>
    <t>MINI IMPRESORA EPSON TM-T88V-325 NEGRA INTERNET, USB,RECIBO, FUENTE CON SERVIDOR DE IMPRESION TP-LINK NS 13378600808</t>
  </si>
  <si>
    <t>UTSJCP12166</t>
  </si>
  <si>
    <t>MINI LAP MCA.HP MOD.110-3019LA</t>
  </si>
  <si>
    <t>UTSJCP12168</t>
  </si>
  <si>
    <t>UTSJCP12167</t>
  </si>
  <si>
    <t>UTSJHT8271</t>
  </si>
  <si>
    <t>MINI PROCESADOR DIGITAL MOD.DP-1HS</t>
  </si>
  <si>
    <t>UTSJHT8272</t>
  </si>
  <si>
    <t>UTSJHT8270</t>
  </si>
  <si>
    <t>UTSJMI1837</t>
  </si>
  <si>
    <t>MINICOMPONENTE MCA. SONY MOD. HCD-RG55</t>
  </si>
  <si>
    <t>UTSJMI7247</t>
  </si>
  <si>
    <t>MINICOMPONENTE PANASONIC MOD.SATM750</t>
  </si>
  <si>
    <t>UTSJUP7816</t>
  </si>
  <si>
    <t>MINIDISC MCA.SONY MOD.MDS-B5</t>
  </si>
  <si>
    <t>UTSJOT7513</t>
  </si>
  <si>
    <t>MINIROBOT MCA. LEGO</t>
  </si>
  <si>
    <t>UTSJOT7514</t>
  </si>
  <si>
    <t>UTSJOT7512</t>
  </si>
  <si>
    <t>UTSJHT7509</t>
  </si>
  <si>
    <t>MINITALADRO DRILL 1PK-500</t>
  </si>
  <si>
    <t>UTSJHT7507</t>
  </si>
  <si>
    <t>UTSJHT7508</t>
  </si>
  <si>
    <t>UTSJLA6145</t>
  </si>
  <si>
    <t>MODELO DE LINEA AEREA DL7901TT</t>
  </si>
  <si>
    <t>UTSJLA6146</t>
  </si>
  <si>
    <t>MODELO DE LINEA AEREA MCA.DE LORENZO</t>
  </si>
  <si>
    <t>UTSJMO10573</t>
  </si>
  <si>
    <t>MODULAR CON PENINSULA FORMA DE GOTA 1.80X0.70X0.90</t>
  </si>
  <si>
    <t>UTSJOT11374</t>
  </si>
  <si>
    <t>MODULO C/8 ENTRADAS ANALOGA UNIVERSALES</t>
  </si>
  <si>
    <t>UTSJOT11373</t>
  </si>
  <si>
    <t>UTSJID6423</t>
  </si>
  <si>
    <t>MODULO CENTRAL ANTIINCENDIO DL2101T30</t>
  </si>
  <si>
    <t>UTSJID6424</t>
  </si>
  <si>
    <t>UTSJMO6461</t>
  </si>
  <si>
    <t>MODULO CENTRAL ANTIROBO DL2101T40</t>
  </si>
  <si>
    <t>UTSJMO6462</t>
  </si>
  <si>
    <t>UTSJOT10092</t>
  </si>
  <si>
    <t>MODULO CONVERTIDOR 8 CHANNEL 16 BIT 100 KHZ</t>
  </si>
  <si>
    <t>UTSJOT10091</t>
  </si>
  <si>
    <t>MODULO CONVERTIDOR 8 CHANNEL UNIVERSAL I-7019R</t>
  </si>
  <si>
    <t>UTSJOT10090</t>
  </si>
  <si>
    <t>UTSJMO7258</t>
  </si>
  <si>
    <t>MODULO DE ALIMENTACION</t>
  </si>
  <si>
    <t>UTSJMO6468</t>
  </si>
  <si>
    <t>MODULO DE EROGACION MONOFASICA</t>
  </si>
  <si>
    <t>UTSJMO6467</t>
  </si>
  <si>
    <t>UTSJMO6459</t>
  </si>
  <si>
    <t>MODULO DE EROGACION TRIFASICO DL2102AL</t>
  </si>
  <si>
    <t>UTSJMO6460</t>
  </si>
  <si>
    <t>UTSJMO16222</t>
  </si>
  <si>
    <t>MODULO DE ESCRITORIO</t>
  </si>
  <si>
    <t>UTSJMO6464</t>
  </si>
  <si>
    <t>MODULO DE EXPERIMENTACION P/INST.CIVILES</t>
  </si>
  <si>
    <t>UTSJMO6463</t>
  </si>
  <si>
    <t>UTSJMO6456</t>
  </si>
  <si>
    <t>MODULO DE EXPERIMENTACION P/INST.INDUST.</t>
  </si>
  <si>
    <t>UTSJMO6455</t>
  </si>
  <si>
    <t>MODULO DE EXPERIMENTACION P/INST.INDUSTRI.</t>
  </si>
  <si>
    <t>UTSJFS6276</t>
  </si>
  <si>
    <t>MODULO DE INTERFASE DL1993 MCA.DE LORENZO</t>
  </si>
  <si>
    <t>UTSJMO0266</t>
  </si>
  <si>
    <t>MODULO DE NEUMATICA C/MANUAL DE EJERCICIOS</t>
  </si>
  <si>
    <t>UTSJMO0267</t>
  </si>
  <si>
    <t>MODULO DE PNEUMATICA</t>
  </si>
  <si>
    <t>UTSJMO1915</t>
  </si>
  <si>
    <t>MODULO DE RECEPCION</t>
  </si>
  <si>
    <t>UTSJMO15915</t>
  </si>
  <si>
    <t>MODULO DE TRABAJO</t>
  </si>
  <si>
    <t>UTSJMO6469</t>
  </si>
  <si>
    <t>MODULO DETECTOR DE HUMO</t>
  </si>
  <si>
    <t>UTSJMO6470</t>
  </si>
  <si>
    <t>UTSJIV6441</t>
  </si>
  <si>
    <t>MODULO DETECTOR DE INFRAROJOS PASIVOS</t>
  </si>
  <si>
    <t>UTSJIV6442</t>
  </si>
  <si>
    <t>UTSJDA6439</t>
  </si>
  <si>
    <t>MODULO DETECTOR DE MICROONDAS</t>
  </si>
  <si>
    <t>UTSJDA6440</t>
  </si>
  <si>
    <t>UTSJMO6471</t>
  </si>
  <si>
    <t>MODULO DETECTOR TERMICO DL2101T32</t>
  </si>
  <si>
    <t>UTSJMO6472</t>
  </si>
  <si>
    <t>UTSJMO1646</t>
  </si>
  <si>
    <t>MODULO EJECUTIVO EN U MCA. GEBESA</t>
  </si>
  <si>
    <t>UTSJMF6508</t>
  </si>
  <si>
    <t>MODULO FIBRA OPTICA MCA.LINKSYS MOD.MGBLI</t>
  </si>
  <si>
    <t>UTSJMO6453</t>
  </si>
  <si>
    <t>MODULO INDICADOR DL2101T34 MCA.DE LORENZO</t>
  </si>
  <si>
    <t>UTSJMO6454</t>
  </si>
  <si>
    <t>UTSJMO5822</t>
  </si>
  <si>
    <t>MODULO INDIVIDUAL</t>
  </si>
  <si>
    <t>UTSJMO5825</t>
  </si>
  <si>
    <t>UTSJMO5828</t>
  </si>
  <si>
    <t>UTSJMO5831</t>
  </si>
  <si>
    <t>UTSJMO5834</t>
  </si>
  <si>
    <t>UTSJMO5817</t>
  </si>
  <si>
    <t>UTSJMO5818</t>
  </si>
  <si>
    <t>UTSJMO5820</t>
  </si>
  <si>
    <t>UTSJMO5821</t>
  </si>
  <si>
    <t>UTSJMO5823</t>
  </si>
  <si>
    <t>UTSJMO5824</t>
  </si>
  <si>
    <t>UTSJMO5826</t>
  </si>
  <si>
    <t>UTSJMO5829</t>
  </si>
  <si>
    <t>UTSJMO5832</t>
  </si>
  <si>
    <t>UTSJMO5819</t>
  </si>
  <si>
    <t>UTSJMO5827</t>
  </si>
  <si>
    <t>UTSJMO5830</t>
  </si>
  <si>
    <t>UTSJMO5833</t>
  </si>
  <si>
    <t>UTSJYM9779</t>
  </si>
  <si>
    <t>MÓDULO MONOCRISTALINO YINGLI DE 110W,INCLUYE BATERIA</t>
  </si>
  <si>
    <t>UTSJYM9778</t>
  </si>
  <si>
    <t>UTSJPT6264</t>
  </si>
  <si>
    <t>MODULO MOTORIZADO DE CARGAS RESISTIVAS</t>
  </si>
  <si>
    <t>UTSJPT6263</t>
  </si>
  <si>
    <t>MODULO P/MEDICION DE POTENCIA ELECTRICA</t>
  </si>
  <si>
    <t>UTSJPT6262</t>
  </si>
  <si>
    <t>MODULO P/MEDICION DE POTENCIA MECANICA</t>
  </si>
  <si>
    <t>UTSJMO6447</t>
  </si>
  <si>
    <t>MODULO PUESTO INTERIOR MCA.DE LORENZO</t>
  </si>
  <si>
    <t>UTSJMO6448</t>
  </si>
  <si>
    <t>UTSJPG6425</t>
  </si>
  <si>
    <t>MODULO PULSADOR DE EMERGENCIA DL2101T33</t>
  </si>
  <si>
    <t>UTSJPG6426</t>
  </si>
  <si>
    <t>UTSJSX6429</t>
  </si>
  <si>
    <t>MODULO SENSOR CAPACITIVO DE PROXIMIDAD</t>
  </si>
  <si>
    <t>UTSJSX6430</t>
  </si>
  <si>
    <t>UTSJSX6431</t>
  </si>
  <si>
    <t>MODULO SENSOR FOTOELECTRICO DE BARRERA</t>
  </si>
  <si>
    <t>UTSJSX6432</t>
  </si>
  <si>
    <t>UTSJSX6434</t>
  </si>
  <si>
    <t>MODULO SENSOR FOTOELECTRICO DE RETROREFLEXION</t>
  </si>
  <si>
    <t>UTSJSX6433</t>
  </si>
  <si>
    <t>UTSJSX6428</t>
  </si>
  <si>
    <t>MODULO SENSOR INDUCTIVO DE PROXIMIDAD</t>
  </si>
  <si>
    <t>UTSJSX6427</t>
  </si>
  <si>
    <t>UTSJSX6435</t>
  </si>
  <si>
    <t>MODULO SENSOR MAGNETICO DE NIVEL</t>
  </si>
  <si>
    <t>UTSJSX6436</t>
  </si>
  <si>
    <t>UTSJMO6443</t>
  </si>
  <si>
    <t>MODULO SENSORES PERIMENTALES</t>
  </si>
  <si>
    <t>UTSJMO6444</t>
  </si>
  <si>
    <t>MODULO SENSORES PERIMENTRALES</t>
  </si>
  <si>
    <t>UTSJMO6446</t>
  </si>
  <si>
    <t>MODULO TABLERO DE BOTONES EXTERIOR</t>
  </si>
  <si>
    <t>UTSJMO6445</t>
  </si>
  <si>
    <t>UTSJMO10352</t>
  </si>
  <si>
    <t>MODULO TELEMARKETING C/ESCRITORIO Y SILLA</t>
  </si>
  <si>
    <t>UTSJMO10360</t>
  </si>
  <si>
    <t>UTSJMO10363</t>
  </si>
  <si>
    <t>UTSJMO10353</t>
  </si>
  <si>
    <t>UTSJMO10355</t>
  </si>
  <si>
    <t>UTSJMO10356</t>
  </si>
  <si>
    <t>UTSJMO10358</t>
  </si>
  <si>
    <t>UTSJMO10359</t>
  </si>
  <si>
    <t>UTSJMO10361</t>
  </si>
  <si>
    <t>UTSJMO10362</t>
  </si>
  <si>
    <t>UTSJMO10364</t>
  </si>
  <si>
    <t>UTSJMO10351</t>
  </si>
  <si>
    <t>UTSJMO10354</t>
  </si>
  <si>
    <t>UTSJMO10357</t>
  </si>
  <si>
    <t>UTSJMO10365</t>
  </si>
  <si>
    <t>UTSJMY5343</t>
  </si>
  <si>
    <t>MOLINO ELECTRICO C/MOTOR DE 1/3 HP 90 RPM</t>
  </si>
  <si>
    <t>UTSJMY13941</t>
  </si>
  <si>
    <t>MOLINO PARA PET DE 10HP,220V TRIFÀSICO</t>
  </si>
  <si>
    <t>UTSJMN15892</t>
  </si>
  <si>
    <t>MONITOR</t>
  </si>
  <si>
    <t>UTSJMN15891</t>
  </si>
  <si>
    <t>UTSJMN7576</t>
  </si>
  <si>
    <t>MONITOR A COLOR DE 20</t>
  </si>
  <si>
    <t>UTSJMN10295</t>
  </si>
  <si>
    <t>MONITOR DE 17</t>
  </si>
  <si>
    <t>UTSJMN11081</t>
  </si>
  <si>
    <t>UTSJMN11082</t>
  </si>
  <si>
    <t>UTSJMN11079</t>
  </si>
  <si>
    <t>UTSJMN11077</t>
  </si>
  <si>
    <t>UTSJMN11080</t>
  </si>
  <si>
    <t>UTSJMN11078</t>
  </si>
  <si>
    <t>UTSJMN9922</t>
  </si>
  <si>
    <t>MONITOR DE 20</t>
  </si>
  <si>
    <t>UTSJMN9925</t>
  </si>
  <si>
    <t>UTSJMN9928</t>
  </si>
  <si>
    <t>UTSJMN9931</t>
  </si>
  <si>
    <t>UTSJMN9934</t>
  </si>
  <si>
    <t>UTSJMN9937</t>
  </si>
  <si>
    <t>UTSJMN9945</t>
  </si>
  <si>
    <t>UTSJMN9948</t>
  </si>
  <si>
    <t>UTSJMN9923</t>
  </si>
  <si>
    <t>UTSJMN9924</t>
  </si>
  <si>
    <t>UTSJMN9926</t>
  </si>
  <si>
    <t>UTSJMN9929</t>
  </si>
  <si>
    <t>UTSJMN9932</t>
  </si>
  <si>
    <t>UTSJMN9935</t>
  </si>
  <si>
    <t>UTSJMN9938</t>
  </si>
  <si>
    <t>UTSJMN9940</t>
  </si>
  <si>
    <t>UTSJMN9941</t>
  </si>
  <si>
    <t>UTSJMN9943</t>
  </si>
  <si>
    <t>UTSJMN9944</t>
  </si>
  <si>
    <t>UTSJMN9946</t>
  </si>
  <si>
    <t>UTSJMN9947</t>
  </si>
  <si>
    <t>UTSJMN9949</t>
  </si>
  <si>
    <t>UTSJMN9927</t>
  </si>
  <si>
    <t>UTSJMN9930</t>
  </si>
  <si>
    <t>UTSJMN9933</t>
  </si>
  <si>
    <t>UTSJMN9936</t>
  </si>
  <si>
    <t>UTSJMN9939</t>
  </si>
  <si>
    <t>UTSJMN9942</t>
  </si>
  <si>
    <t>UTSJMN7605</t>
  </si>
  <si>
    <t>MONITOR DE VIDEO 14</t>
  </si>
  <si>
    <t>UTSJMN7606</t>
  </si>
  <si>
    <t>UTSJMN7604</t>
  </si>
  <si>
    <t>UTSJMN7607</t>
  </si>
  <si>
    <t>UTSJMN7614</t>
  </si>
  <si>
    <t>MONITOR DE VIDEO ANALOGICO P/SWITE</t>
  </si>
  <si>
    <t>UTSJMN7613</t>
  </si>
  <si>
    <t>UTSJMN10418</t>
  </si>
  <si>
    <t>MONITOR HP MODS7540 DE 17</t>
  </si>
  <si>
    <t>UTSJMN10428</t>
  </si>
  <si>
    <t>UTSJMN10415</t>
  </si>
  <si>
    <t>UTSJMN10423</t>
  </si>
  <si>
    <t>UTSJMN10426</t>
  </si>
  <si>
    <t>UTSJMN10419</t>
  </si>
  <si>
    <t>UTSJMN10421</t>
  </si>
  <si>
    <t>UTSJMN10422</t>
  </si>
  <si>
    <t>UTSJMN10424</t>
  </si>
  <si>
    <t>UTSJMN10425</t>
  </si>
  <si>
    <t>UTSJMN10427</t>
  </si>
  <si>
    <t>UTSJMN10416</t>
  </si>
  <si>
    <t>UTSJMN10414</t>
  </si>
  <si>
    <t>UTSJMN10417</t>
  </si>
  <si>
    <t>UTSJMN10420</t>
  </si>
  <si>
    <t>UTSJMN11087</t>
  </si>
  <si>
    <t>MONITOR LCD DE 17</t>
  </si>
  <si>
    <t>UTSJMN11088</t>
  </si>
  <si>
    <t>UTSJMN11089</t>
  </si>
  <si>
    <t>UTSJMN10306</t>
  </si>
  <si>
    <t>UTSJMN11090</t>
  </si>
  <si>
    <t>UTSJMN10301</t>
  </si>
  <si>
    <t>UTSJMN10314</t>
  </si>
  <si>
    <t>UTSJMN11127</t>
  </si>
  <si>
    <t>UTSJMN11128</t>
  </si>
  <si>
    <t>UTSJMN11124</t>
  </si>
  <si>
    <t>UTSJMN11123</t>
  </si>
  <si>
    <t>UTSJMN11129</t>
  </si>
  <si>
    <t>UTSJMN10299</t>
  </si>
  <si>
    <t>UTSJMN10297</t>
  </si>
  <si>
    <t>UTSJMN10309</t>
  </si>
  <si>
    <t>UTSJMN10303</t>
  </si>
  <si>
    <t>UTSJMN10320</t>
  </si>
  <si>
    <t>UTSJMN11130</t>
  </si>
  <si>
    <t>UTSJMN10315</t>
  </si>
  <si>
    <t>UTSJMN10316</t>
  </si>
  <si>
    <t>UTSJMN10319</t>
  </si>
  <si>
    <t>UTSJMN10296</t>
  </si>
  <si>
    <t>UTSJMN10307</t>
  </si>
  <si>
    <t>UTSJMN10310</t>
  </si>
  <si>
    <t>UTSJMN11698</t>
  </si>
  <si>
    <t>UTSJMN11132</t>
  </si>
  <si>
    <t>UTSJMN11086</t>
  </si>
  <si>
    <t>UTSJMN11083</t>
  </si>
  <si>
    <t>UTSJMN10308</t>
  </si>
  <si>
    <t>UTSJMN10304</t>
  </si>
  <si>
    <t>UTSJMN11085</t>
  </si>
  <si>
    <t>UTSJMN11091</t>
  </si>
  <si>
    <t>UTSJMN10312</t>
  </si>
  <si>
    <t>UTSJMN10298</t>
  </si>
  <si>
    <t>UTSJMN11131</t>
  </si>
  <si>
    <t>UTSJMN10313</t>
  </si>
  <si>
    <t>UTSJMN10311</t>
  </si>
  <si>
    <t>UTSJMN11125</t>
  </si>
  <si>
    <t>UTSJMN10318</t>
  </si>
  <si>
    <t>UTSJMN10317</t>
  </si>
  <si>
    <t>UTSJMN11092</t>
  </si>
  <si>
    <t>UTSJMN10300</t>
  </si>
  <si>
    <t>UTSJMN11126</t>
  </si>
  <si>
    <t>UTSJMN10305</t>
  </si>
  <si>
    <t>UTSJMN11699</t>
  </si>
  <si>
    <t>UTSJMN10302</t>
  </si>
  <si>
    <t>UTSJMN13981</t>
  </si>
  <si>
    <t>MONITOR LCD DE 24</t>
  </si>
  <si>
    <t>UTSJMN13982</t>
  </si>
  <si>
    <t>UTSJMN10070</t>
  </si>
  <si>
    <t>MONITOR LCD MCA.LG DE 17</t>
  </si>
  <si>
    <t>UTSJMN16185</t>
  </si>
  <si>
    <t>MONITOR LED IPS HP Z22N 21.5</t>
  </si>
  <si>
    <t>UTSJMN14875</t>
  </si>
  <si>
    <t>MONITOR MCA SAMSUNG LED DE 21.5</t>
  </si>
  <si>
    <t>UTSJMN11371</t>
  </si>
  <si>
    <t>MONITOR MCA. ACER MOD.V173B</t>
  </si>
  <si>
    <t>UTSJMN11972</t>
  </si>
  <si>
    <t>MONITOR MCA. HP LCD DE 18.5</t>
  </si>
  <si>
    <t>UTSJMN11971</t>
  </si>
  <si>
    <t>UTSJMN11969</t>
  </si>
  <si>
    <t>UTSJMN11970</t>
  </si>
  <si>
    <t>UTSJMN11973</t>
  </si>
  <si>
    <t>UTSJMN11406</t>
  </si>
  <si>
    <t>MONITOR MCA.HP MOD.LE1851W DE 18.5</t>
  </si>
  <si>
    <t>UTSJMN11409</t>
  </si>
  <si>
    <t>UTSJMN11412</t>
  </si>
  <si>
    <t>UTSJMN11415</t>
  </si>
  <si>
    <t>UTSJMN11417</t>
  </si>
  <si>
    <t>UTSJMN11418</t>
  </si>
  <si>
    <t>UTSJMN11420</t>
  </si>
  <si>
    <t>UTSJMN11421</t>
  </si>
  <si>
    <t>UTSJMN11423</t>
  </si>
  <si>
    <t>UTSJMN11424</t>
  </si>
  <si>
    <t>UTSJMN11426</t>
  </si>
  <si>
    <t>UTSJMN11429</t>
  </si>
  <si>
    <t>UTSJMN11408</t>
  </si>
  <si>
    <t>UTSJMN11411</t>
  </si>
  <si>
    <t>UTSJMN11414</t>
  </si>
  <si>
    <t>UTSJMN11422</t>
  </si>
  <si>
    <t>UTSJMN11425</t>
  </si>
  <si>
    <t>UTSJMN11428</t>
  </si>
  <si>
    <t>UTSJMN11431</t>
  </si>
  <si>
    <t>UTSJMN11407</t>
  </si>
  <si>
    <t>UTSJMN11410</t>
  </si>
  <si>
    <t>UTSJMN11413</t>
  </si>
  <si>
    <t>UTSJMN11416</t>
  </si>
  <si>
    <t>UTSJMN11419</t>
  </si>
  <si>
    <t>UTSJMN11427</t>
  </si>
  <si>
    <t>UTSJMN11430</t>
  </si>
  <si>
    <t>UTSJMN11370</t>
  </si>
  <si>
    <t>MONITOR MCA.HP MOD.V185ES</t>
  </si>
  <si>
    <t>UTSJMN11369</t>
  </si>
  <si>
    <t>UTSJMN14435</t>
  </si>
  <si>
    <t>MONITOR PLANO HP LED DE 18.5</t>
  </si>
  <si>
    <t>UTSJMN14437</t>
  </si>
  <si>
    <t>UTSJMN14429</t>
  </si>
  <si>
    <t>UTSJMN14409</t>
  </si>
  <si>
    <t>UTSJMN14421</t>
  </si>
  <si>
    <t>UTSJMN14423</t>
  </si>
  <si>
    <t>UTSJMN14415</t>
  </si>
  <si>
    <t>UTSJMN14417</t>
  </si>
  <si>
    <t>UTSJMN14403</t>
  </si>
  <si>
    <t>UTSJMN14461</t>
  </si>
  <si>
    <t>UTSJMN14449</t>
  </si>
  <si>
    <t>UTSJMN14455</t>
  </si>
  <si>
    <t>UTSJMN14457</t>
  </si>
  <si>
    <t>UTSJMN14441</t>
  </si>
  <si>
    <t>UTSJMN14443</t>
  </si>
  <si>
    <t>UTSJMN14433</t>
  </si>
  <si>
    <t>UTSJMN14427</t>
  </si>
  <si>
    <t>UTSJMN14413</t>
  </si>
  <si>
    <t>UTSJMN14407</t>
  </si>
  <si>
    <t>UTSJMN14401</t>
  </si>
  <si>
    <t>UTSJMN14453</t>
  </si>
  <si>
    <t>UTSJMN14447</t>
  </si>
  <si>
    <t>UTSJMN14431</t>
  </si>
  <si>
    <t>UTSJMN14439</t>
  </si>
  <si>
    <t>UTSJMN14425</t>
  </si>
  <si>
    <t>UTSJMN14411</t>
  </si>
  <si>
    <t>UTSJMN14419</t>
  </si>
  <si>
    <t>UTSJMN14405</t>
  </si>
  <si>
    <t>UTSJMN14451</t>
  </si>
  <si>
    <t>UTSJMN14459</t>
  </si>
  <si>
    <t>UTSJMN14445</t>
  </si>
  <si>
    <t>UTSJMN14399</t>
  </si>
  <si>
    <t>UTSJMN14676</t>
  </si>
  <si>
    <t>UTSJMN14722</t>
  </si>
  <si>
    <t>UTSJMN14670</t>
  </si>
  <si>
    <t>UTSJMN14672</t>
  </si>
  <si>
    <t>UTSJMN14690</t>
  </si>
  <si>
    <t>UTSJMN14712</t>
  </si>
  <si>
    <t>UTSJMN14704</t>
  </si>
  <si>
    <t>UTSJMN14720</t>
  </si>
  <si>
    <t>UTSJMN14728</t>
  </si>
  <si>
    <t>UTSJMN14678</t>
  </si>
  <si>
    <t>UTSJMN14724</t>
  </si>
  <si>
    <t>UTSJMN14718</t>
  </si>
  <si>
    <t>UTSJMN14730</t>
  </si>
  <si>
    <t>UTSJMN14680</t>
  </si>
  <si>
    <t>UTSJMN14688</t>
  </si>
  <si>
    <t>UTSJMN14674</t>
  </si>
  <si>
    <t>UTSJMN14682</t>
  </si>
  <si>
    <t>UTSJMN14702</t>
  </si>
  <si>
    <t>UTSJMN14696</t>
  </si>
  <si>
    <t>UTSJMN14716</t>
  </si>
  <si>
    <t>UTSJMN14684</t>
  </si>
  <si>
    <t>UTSJMN14686</t>
  </si>
  <si>
    <t>UTSJMN14692</t>
  </si>
  <si>
    <t>UTSJMN14698</t>
  </si>
  <si>
    <t>UTSJMN14706</t>
  </si>
  <si>
    <t>UTSJMN14710</t>
  </si>
  <si>
    <t>UTSJMN14726</t>
  </si>
  <si>
    <t>UTSJMN14714</t>
  </si>
  <si>
    <t>UTSJMN14694</t>
  </si>
  <si>
    <t>UTSJMN14700</t>
  </si>
  <si>
    <t>UTSJMN14708</t>
  </si>
  <si>
    <t>UTSJMN7582</t>
  </si>
  <si>
    <t>MONITOR VARIZOOM VZ5-TFTC</t>
  </si>
  <si>
    <t>UTSJMN7583</t>
  </si>
  <si>
    <t>UTSJLP8173</t>
  </si>
  <si>
    <t>MONTADOR DE PROBETAS</t>
  </si>
  <si>
    <t>UTSJTS6284</t>
  </si>
  <si>
    <t>MOSFET DL2608 MCA.DE LORENZO</t>
  </si>
  <si>
    <t>UTSJOT3647</t>
  </si>
  <si>
    <t>MOTOR 1HP 2P 127-220V 3600 RPM SIEMENS</t>
  </si>
  <si>
    <t>UTSJOT3646</t>
  </si>
  <si>
    <t>MOTOR 1HP 2P 127V-220V 3600 RPM SIEMENS</t>
  </si>
  <si>
    <t>UTSJXM6274</t>
  </si>
  <si>
    <t>MOTOR ASINCRONICO TRIFAS.DE ANILLOS</t>
  </si>
  <si>
    <t>UTSJJM9002</t>
  </si>
  <si>
    <t>MOTOR ASÍNCRONO TRIFÁSICO DE JAULA</t>
  </si>
  <si>
    <t>UTSJJM6153</t>
  </si>
  <si>
    <t>MOTOR ASINCRONO TRIFASICO DE JAULA DE ARDILLA</t>
  </si>
  <si>
    <t>UTSJXM6273</t>
  </si>
  <si>
    <t>MOTOR DC EXCITACION COMPUESTA 1023</t>
  </si>
  <si>
    <t>UTSJMX6151</t>
  </si>
  <si>
    <t>MOTOR DE ARRASTRE DL1023PS</t>
  </si>
  <si>
    <t>UTSJXM6246</t>
  </si>
  <si>
    <t>MOTOR DE CORRIENTE CONTINUA EXCITACION DERIVADA</t>
  </si>
  <si>
    <t>UTSJMX6374</t>
  </si>
  <si>
    <t>MOTOR DE EXCITACION DERIVADA MCA.DE LORENZO</t>
  </si>
  <si>
    <t>UTSJMOT12018</t>
  </si>
  <si>
    <t>MOTOR DE INDUCCION TRIFASICO</t>
  </si>
  <si>
    <t>UTSJOT14344</t>
  </si>
  <si>
    <t>MOTOR MONOFASICO C.A. ABIERTO A PRUEBA DE GOTEO DE 1.5 HP</t>
  </si>
  <si>
    <t>UTSJTAL11233</t>
  </si>
  <si>
    <t>MOTOTOOL MCA.DREMEL,MOD.400XPR-51</t>
  </si>
  <si>
    <t>UTSJTAL11231</t>
  </si>
  <si>
    <t>UTSJTAL11232</t>
  </si>
  <si>
    <t>UTSJTAL11234</t>
  </si>
  <si>
    <t>UTSJTAL11230</t>
  </si>
  <si>
    <t>UTSJTFP14386</t>
  </si>
  <si>
    <t>MT+BA TORCIONADORA Y PARA LA FABRICACION DE PIÑAS</t>
  </si>
  <si>
    <t>UTSJMUC17204</t>
  </si>
  <si>
    <t>MUEBLE CAFETERO</t>
  </si>
  <si>
    <t>UTSJMUC17203</t>
  </si>
  <si>
    <t>UTSJGU7563</t>
  </si>
  <si>
    <t>MUEBLE DE GUARDADO BAJO M10200003</t>
  </si>
  <si>
    <t>UTSJGU7564</t>
  </si>
  <si>
    <t>UTSJGU7561</t>
  </si>
  <si>
    <t>UTSJGU7562</t>
  </si>
  <si>
    <t>UTSJGU7560</t>
  </si>
  <si>
    <t>UTSJGU8184</t>
  </si>
  <si>
    <t>MUEBLE DE GUARDADO GRIS-NEGRO</t>
  </si>
  <si>
    <t>UTSJGU8183</t>
  </si>
  <si>
    <t>MUEBLE DE GUARDADO GRIS-NEGRO "N"</t>
  </si>
  <si>
    <t>UTSJGU8185</t>
  </si>
  <si>
    <t>UTSJGU8186</t>
  </si>
  <si>
    <t>UTSJUP7596</t>
  </si>
  <si>
    <t>MUEBLE P/MONTAJE DE AUDIO</t>
  </si>
  <si>
    <t>UTSJUP7761</t>
  </si>
  <si>
    <t>MUEBLE PARA EQUIPO</t>
  </si>
  <si>
    <t>UTSJUP7762</t>
  </si>
  <si>
    <t>UTSJUP7616</t>
  </si>
  <si>
    <t>MUEBLE PARA GRABACION EN VIVO</t>
  </si>
  <si>
    <t>UTSJOT8843</t>
  </si>
  <si>
    <t>MUEBLE RETORNO EJECUTIVO 184X52X75</t>
  </si>
  <si>
    <t>UTSJGU13438</t>
  </si>
  <si>
    <t>MUEBLE-RACK C/PTAS. DE SEGIRIDAD</t>
  </si>
  <si>
    <t>UTSJMU5096</t>
  </si>
  <si>
    <t>MUFLA 20X20X27 3 RAMPAS FE-360 FELISA</t>
  </si>
  <si>
    <t>UTSJMU5097</t>
  </si>
  <si>
    <t>UTSJMU14785</t>
  </si>
  <si>
    <t>MUFLA 20X28X22 CM DIG 3 RAMPAS MCA FELISA</t>
  </si>
  <si>
    <t>UTSJLP8175</t>
  </si>
  <si>
    <t>MUFLA DE 41 KG P/TRATAMIENTOS TERMICOS</t>
  </si>
  <si>
    <t>UTSJMU11102</t>
  </si>
  <si>
    <t>MUFLA MCA.FELISA MOD.MAX1100 DE 20X28X22</t>
  </si>
  <si>
    <t>UTSJMU11101</t>
  </si>
  <si>
    <t>UTSJMUL15965</t>
  </si>
  <si>
    <t>MULTIFUNCIONAL</t>
  </si>
  <si>
    <t>UTSJMUL11068</t>
  </si>
  <si>
    <t>MULTIFUNCIONAL MCA.HP MOD.1522NF</t>
  </si>
  <si>
    <t>UTSJOM15352</t>
  </si>
  <si>
    <t>MULTIMETRO ( DIGITAL MULTIMETER)</t>
  </si>
  <si>
    <t>UTSJOM15360</t>
  </si>
  <si>
    <t>UTSJOM15363</t>
  </si>
  <si>
    <t>UTSJOM15366</t>
  </si>
  <si>
    <t>UTSJOM15369</t>
  </si>
  <si>
    <t>UTSJOM15350</t>
  </si>
  <si>
    <t>UTSJOM15351</t>
  </si>
  <si>
    <t>UTSJOM15353</t>
  </si>
  <si>
    <t>UTSJOM15354</t>
  </si>
  <si>
    <t>UTSJOM15356</t>
  </si>
  <si>
    <t>UTSJOM15357</t>
  </si>
  <si>
    <t>UTSJOM15359</t>
  </si>
  <si>
    <t>UTSJOM15362</t>
  </si>
  <si>
    <t>UTSJOM15365</t>
  </si>
  <si>
    <t>UTSJOM15368</t>
  </si>
  <si>
    <t>UTSJOM15355</t>
  </si>
  <si>
    <t>UTSJOM15358</t>
  </si>
  <si>
    <t>UTSJOM15361</t>
  </si>
  <si>
    <t>UTSJOM15364</t>
  </si>
  <si>
    <t>UTSJOM15367</t>
  </si>
  <si>
    <t>UTSJOM6534</t>
  </si>
  <si>
    <t>MULTIMETRO ANALOGICO MCA. RADIO SHACK</t>
  </si>
  <si>
    <t>UTSJOM12838</t>
  </si>
  <si>
    <t>MULTIMETRO DIG. BANCO 4 1/2 MCA. AGILENT MOD. U3401A</t>
  </si>
  <si>
    <t>UTSJOM6535</t>
  </si>
  <si>
    <t>MULTIMETRO DIG.MCA.MEGATRON MOD.M890F</t>
  </si>
  <si>
    <t>UTSJOM15969</t>
  </si>
  <si>
    <t>MULTIMETRO DIGITAL</t>
  </si>
  <si>
    <t>UTSJOM17502</t>
  </si>
  <si>
    <t>UTSJOM16237</t>
  </si>
  <si>
    <t>UTSJOM6392</t>
  </si>
  <si>
    <t>MULTIMETRO DIGITAL DE MESA</t>
  </si>
  <si>
    <t>UTSJOM6391</t>
  </si>
  <si>
    <t>UTSJOM13115</t>
  </si>
  <si>
    <t>MULTIMETRO DIGITAL MARCA EXTECH MODELO EX430</t>
  </si>
  <si>
    <t>UTSJOM13116</t>
  </si>
  <si>
    <t>UTSJOM13114</t>
  </si>
  <si>
    <t>MULTIMETRO DIGITAL MARCA STEREN MOD. MUL-285</t>
  </si>
  <si>
    <t>UTSJOM15148</t>
  </si>
  <si>
    <t>MULTIMETRO DIGITAL MUL-270</t>
  </si>
  <si>
    <t>UTSJOM15149</t>
  </si>
  <si>
    <t>UTSJOM15150</t>
  </si>
  <si>
    <t>MULTIMETRO GW INSTEK</t>
  </si>
  <si>
    <t>UTSJOM13930</t>
  </si>
  <si>
    <t>MULTIMETRO MCA.EXTECH MOD.EX330</t>
  </si>
  <si>
    <t>UTSJOM13250</t>
  </si>
  <si>
    <t>MULTIMETRO MCA.EXTECH MOD.EX430</t>
  </si>
  <si>
    <t>UTSJOM11339</t>
  </si>
  <si>
    <t>MULTIMETRO MCA.EXTECH MOD.EX570</t>
  </si>
  <si>
    <t>UTSJOM11342</t>
  </si>
  <si>
    <t>UTSJOM11345</t>
  </si>
  <si>
    <t>UTSJOM11337</t>
  </si>
  <si>
    <t>UTSJOM11338</t>
  </si>
  <si>
    <t>UTSJOM11340</t>
  </si>
  <si>
    <t>UTSJOM11341</t>
  </si>
  <si>
    <t>UTSJOM11343</t>
  </si>
  <si>
    <t>UTSJOM11346</t>
  </si>
  <si>
    <t>UTSJOM11349</t>
  </si>
  <si>
    <t>UTSJOM11352</t>
  </si>
  <si>
    <t>UTSJOM11354</t>
  </si>
  <si>
    <t>UTSJOM11355</t>
  </si>
  <si>
    <t>UTSJOM11357</t>
  </si>
  <si>
    <t>UTSJOM11358</t>
  </si>
  <si>
    <t>UTSJOM11360</t>
  </si>
  <si>
    <t>UTSJOM11361</t>
  </si>
  <si>
    <t>UTSJOM13947</t>
  </si>
  <si>
    <t>UTSJOM11348</t>
  </si>
  <si>
    <t>UTSJOM11351</t>
  </si>
  <si>
    <t>UTSJOM11359</t>
  </si>
  <si>
    <t>UTSJOM11344</t>
  </si>
  <si>
    <t>UTSJOM11347</t>
  </si>
  <si>
    <t>UTSJOM11353</t>
  </si>
  <si>
    <t>UTSJOM6404</t>
  </si>
  <si>
    <t>MULTIMETRO MCA.EZ MOD.DM-311</t>
  </si>
  <si>
    <t>UTSJOM10229</t>
  </si>
  <si>
    <t>MULTIMETRO MCA.FLUKE MOD.114</t>
  </si>
  <si>
    <t>UTSJOM10230</t>
  </si>
  <si>
    <t>UTSJOM10232</t>
  </si>
  <si>
    <t>UTSJOM10228</t>
  </si>
  <si>
    <t>UTSJOM10231</t>
  </si>
  <si>
    <t>UTSJOM6395</t>
  </si>
  <si>
    <t>MULTIMETRO MCA.GW MOD.GDM-391A</t>
  </si>
  <si>
    <t>UTSJOM6383</t>
  </si>
  <si>
    <t>UTSJOM6386</t>
  </si>
  <si>
    <t>UTSJOM6384</t>
  </si>
  <si>
    <t>UTSJOM6387</t>
  </si>
  <si>
    <t>UTSJOM6390</t>
  </si>
  <si>
    <t>UTSJOM6396</t>
  </si>
  <si>
    <t>UTSJOM6401</t>
  </si>
  <si>
    <t>UTSJOM6402</t>
  </si>
  <si>
    <t>UTSJOM6388</t>
  </si>
  <si>
    <t>UTSJOM6397</t>
  </si>
  <si>
    <t>UTSJOM10082</t>
  </si>
  <si>
    <t>MULTIMETRO MCA.MINIPA MOD.ET-2231</t>
  </si>
  <si>
    <t>UTSJOM13251</t>
  </si>
  <si>
    <t>MULTIMETRO MCA.STEREN MOD.MUL-450</t>
  </si>
  <si>
    <t>UTSJOM6403</t>
  </si>
  <si>
    <t>MULTIMETRO MCA.STEREN MUL-270</t>
  </si>
  <si>
    <t>UTSJOM6405</t>
  </si>
  <si>
    <t>MULTIMETRO MCA.STEREN MUL-280</t>
  </si>
  <si>
    <t>UTSJOM10128</t>
  </si>
  <si>
    <t>MULTIMETRO MCA.UNIT T MOD.UT70</t>
  </si>
  <si>
    <t>UTSJOM10226</t>
  </si>
  <si>
    <t>MULTIMETRO PROF.MCA.MINIPA MOD.ET-2907</t>
  </si>
  <si>
    <t>UTSJOM10227</t>
  </si>
  <si>
    <t>UTSJOM11335</t>
  </si>
  <si>
    <t>MUTIMETRO MCA.MEGGER MOD.TTR25</t>
  </si>
  <si>
    <t>UTSJCP11945</t>
  </si>
  <si>
    <t>NETBOOK SONY VAIO</t>
  </si>
  <si>
    <t>UTSJOT8842</t>
  </si>
  <si>
    <t>NICHO P/BANDERA REGLAMENTARIA CHAPA</t>
  </si>
  <si>
    <t>UTSJNI1838</t>
  </si>
  <si>
    <t>NICHO PARA GUARDA DE BANDERA</t>
  </si>
  <si>
    <t>UTSJNA15989</t>
  </si>
  <si>
    <t>NIVEL AUTOMATICO</t>
  </si>
  <si>
    <t>UTSJNA15987</t>
  </si>
  <si>
    <t>UTSJNA15990</t>
  </si>
  <si>
    <t>UTSJNA15988</t>
  </si>
  <si>
    <t>UTSJHT0290</t>
  </si>
  <si>
    <t>NIVELES C/CARATULA CIRCULAR</t>
  </si>
  <si>
    <t>UTSJNB17544</t>
  </si>
  <si>
    <t>NO BREAK</t>
  </si>
  <si>
    <t>UTSJNB17545</t>
  </si>
  <si>
    <t>UTSJNB15343</t>
  </si>
  <si>
    <t>UTSJNB17265</t>
  </si>
  <si>
    <t>UTSJNB17266</t>
  </si>
  <si>
    <t>UTSJNB16235</t>
  </si>
  <si>
    <t>UTSJNB17543</t>
  </si>
  <si>
    <t>UTSJNB17329</t>
  </si>
  <si>
    <t>UTSJNB17330</t>
  </si>
  <si>
    <t>UTSJNB17264</t>
  </si>
  <si>
    <t>UTSJNB16236</t>
  </si>
  <si>
    <t>UTSJNB17542</t>
  </si>
  <si>
    <t>UTSJNB15648</t>
  </si>
  <si>
    <t>UTSJNB16124</t>
  </si>
  <si>
    <t>UTSJNB16125</t>
  </si>
  <si>
    <t>UTSJNB15084</t>
  </si>
  <si>
    <t>NO BREAK APC BACK</t>
  </si>
  <si>
    <t>UTSJNB9786</t>
  </si>
  <si>
    <t>NO BREAK APC MOD.BR-900 DE 900VA</t>
  </si>
  <si>
    <t>UTSJNB9790</t>
  </si>
  <si>
    <t>UTSJNB13211</t>
  </si>
  <si>
    <t>NO BREAK APC SMART UPS 2200VA</t>
  </si>
  <si>
    <t>UTSJNB10322</t>
  </si>
  <si>
    <t>NO BREAK C/REGULADOR MCA.SOLA BASIC MOD.XRN-21-481</t>
  </si>
  <si>
    <t>UTSJNB10321</t>
  </si>
  <si>
    <t>UTSJNB11307</t>
  </si>
  <si>
    <t>NO BREAK MCA.APC MOD.BE750G</t>
  </si>
  <si>
    <t>UTSJNB11367</t>
  </si>
  <si>
    <t>NO BREAK MCA.SOLA BASIC MOD.SR-300</t>
  </si>
  <si>
    <t>UTSJNB11773</t>
  </si>
  <si>
    <t>NO BREAK MCA.STEREN MOD.NB-1010</t>
  </si>
  <si>
    <t>UTSJNB11771</t>
  </si>
  <si>
    <t>UTSJNB11772</t>
  </si>
  <si>
    <t>UTSJNB10398</t>
  </si>
  <si>
    <t>NO BREAK MCA.STEREN MOD.NB1010 1000VA</t>
  </si>
  <si>
    <t>UTSJNB10396</t>
  </si>
  <si>
    <t>UTSJNB10397</t>
  </si>
  <si>
    <t>UTSJNB11957</t>
  </si>
  <si>
    <t>NO BREAK MCA.TRIPP-LITE MOD.INTERNET</t>
  </si>
  <si>
    <t>UTSJNB9795</t>
  </si>
  <si>
    <t>NO BREAK SMART-UPS 2200 TORRE</t>
  </si>
  <si>
    <t>UTSJNB11336</t>
  </si>
  <si>
    <t>NO BREAK SOLA BASIC MOD.XRN-21-301</t>
  </si>
  <si>
    <t>UTSJNB16103</t>
  </si>
  <si>
    <t>NOBREAK</t>
  </si>
  <si>
    <t>UTSJNB15886</t>
  </si>
  <si>
    <t>UTSJNB15995</t>
  </si>
  <si>
    <t>UTSJNB16101</t>
  </si>
  <si>
    <t>UTSJXS15908</t>
  </si>
  <si>
    <t>UTSJNB16102</t>
  </si>
  <si>
    <t>UTSJNB15371</t>
  </si>
  <si>
    <t>UTSJNB15372</t>
  </si>
  <si>
    <t>UTSJNB15386</t>
  </si>
  <si>
    <t>UTSJNB13181</t>
  </si>
  <si>
    <t>NOBREAK 300VA MCA.SOLA BASIC</t>
  </si>
  <si>
    <t>UTSJNB3653</t>
  </si>
  <si>
    <t>NOBREAK APC 900 RS</t>
  </si>
  <si>
    <t>UTSJNB14798</t>
  </si>
  <si>
    <t>NOBREAK APC BACK UPS PRO 1000</t>
  </si>
  <si>
    <t>UTSJNB14377</t>
  </si>
  <si>
    <t>NOBREAK APC BACK UPS RS 1000</t>
  </si>
  <si>
    <t>UTSJNB8468</t>
  </si>
  <si>
    <t>NOBREAK APC BACK-UPS 900</t>
  </si>
  <si>
    <t>UTSJNB6486</t>
  </si>
  <si>
    <t>NOBREAK APC BACK-UPS MOD.RS900VA</t>
  </si>
  <si>
    <t>UTSJNB5519</t>
  </si>
  <si>
    <t>NOBREAK APC BR900</t>
  </si>
  <si>
    <t>UTSJNB5517</t>
  </si>
  <si>
    <t>UTSJNB15219</t>
  </si>
  <si>
    <t>NOBREAK APC SMART UPS 2200VA</t>
  </si>
  <si>
    <t>UTSJNB15220</t>
  </si>
  <si>
    <t>UTSJNB15218</t>
  </si>
  <si>
    <t>UTSJNB15237</t>
  </si>
  <si>
    <t>NOBREAK BACK UPS LCD 700</t>
  </si>
  <si>
    <t>UTSJNB15238</t>
  </si>
  <si>
    <t>UTSJNB4166</t>
  </si>
  <si>
    <t>NOBREAK BACK-UPS LS-500</t>
  </si>
  <si>
    <t>UTSJNB7553</t>
  </si>
  <si>
    <t>NOBREAK MCA APC</t>
  </si>
  <si>
    <t>UTSJNB13260</t>
  </si>
  <si>
    <t>NOBREAK MCA. APC MOD.BR1300G</t>
  </si>
  <si>
    <t>UTSJNB13259</t>
  </si>
  <si>
    <t>UTSJNB13432</t>
  </si>
  <si>
    <t>NOBREAK MCA. APC MOD.PRO 1000</t>
  </si>
  <si>
    <t>UTSJNB13435</t>
  </si>
  <si>
    <t>UTSJNB13431</t>
  </si>
  <si>
    <t>UTSJNB13434</t>
  </si>
  <si>
    <t>UTSJNB13436</t>
  </si>
  <si>
    <t>UTSJNB1803</t>
  </si>
  <si>
    <t>NOBREAK MCA. COMPACT</t>
  </si>
  <si>
    <t>UTSJRG1398</t>
  </si>
  <si>
    <t>NOBREAK MCA. POLUX LIGHT 600 PLUS</t>
  </si>
  <si>
    <t>UTSJNB13246</t>
  </si>
  <si>
    <t>NOBREAK MCA.APC MOD.BR1300G</t>
  </si>
  <si>
    <t>UTSJNB13990</t>
  </si>
  <si>
    <t>NOBREAK MCA.APC MOD.PRO1000VA</t>
  </si>
  <si>
    <t>UTSJNB13929</t>
  </si>
  <si>
    <t>NOBREAK MCA.APC MOD.PRO-700</t>
  </si>
  <si>
    <t>UTSJNB11037</t>
  </si>
  <si>
    <t>NOBREAK MCA.APC SMART UPS 2200 VA</t>
  </si>
  <si>
    <t>UTSJNB12486</t>
  </si>
  <si>
    <t>NO-BREAK MCA.KOBLENZ</t>
  </si>
  <si>
    <t>UTSJNB13056</t>
  </si>
  <si>
    <t>NOBREAK MICROSPINET 300VA MOD. XRN-21-301</t>
  </si>
  <si>
    <t>UTSJNB13053</t>
  </si>
  <si>
    <t>UTSJNB13055</t>
  </si>
  <si>
    <t>UTSJNB13059</t>
  </si>
  <si>
    <t>UTSJNB14231</t>
  </si>
  <si>
    <t>NOBREAK MICROSRINET 800VA</t>
  </si>
  <si>
    <t>UTSJNB7420</t>
  </si>
  <si>
    <t>NOBREAK SB MICRO SR 480 SOLA BASIC</t>
  </si>
  <si>
    <t>UTSJNB7960</t>
  </si>
  <si>
    <t>NOBREAK SEA GOLD 1000 SOLA BASIC</t>
  </si>
  <si>
    <t>UTSJNB7961</t>
  </si>
  <si>
    <t>UTSJNB7959</t>
  </si>
  <si>
    <t>UTSJNB7646</t>
  </si>
  <si>
    <t>UTSJNB8112</t>
  </si>
  <si>
    <t>NOBREAK SEA GOLD SOLA BASIC</t>
  </si>
  <si>
    <t>UTSJNB8416</t>
  </si>
  <si>
    <t>NOBREAK SMART CENTRA 1000</t>
  </si>
  <si>
    <t>UTSJNB8415</t>
  </si>
  <si>
    <t>UTSJNB7958</t>
  </si>
  <si>
    <t>NOBREAK SMART CENTRA PLUS 500</t>
  </si>
  <si>
    <t>UTSJNB7954</t>
  </si>
  <si>
    <t>UTSJNB7955</t>
  </si>
  <si>
    <t>UTSJNB13524</t>
  </si>
  <si>
    <t>NOBREAK SMART-UPS 2200 TORRE</t>
  </si>
  <si>
    <t>UTSJNB13525</t>
  </si>
  <si>
    <t>UTSJNB13210</t>
  </si>
  <si>
    <t>NOBREAK SOLA BASIC 300VA MICRO SR</t>
  </si>
  <si>
    <t>UTSJNB4309</t>
  </si>
  <si>
    <t>NOBREAK TRIPP-LITE</t>
  </si>
  <si>
    <t>UTSJNB3101</t>
  </si>
  <si>
    <t>NOBREAK TRIPP-LITE SM4457</t>
  </si>
  <si>
    <t>UTSJNB15155</t>
  </si>
  <si>
    <t>NOBREAK UPS 700 MASTER CONTROL</t>
  </si>
  <si>
    <t>UTSJNB15156</t>
  </si>
  <si>
    <t>UTSJNB15154</t>
  </si>
  <si>
    <t>UTSJNB15158</t>
  </si>
  <si>
    <t>UTSJNB15153</t>
  </si>
  <si>
    <t>UTSJNB15152</t>
  </si>
  <si>
    <t>UTSJNB15157</t>
  </si>
  <si>
    <t>UTSJCP13183</t>
  </si>
  <si>
    <t>NOTEBOOK MCA.HP MOD.PAVILION DV5-2247LA</t>
  </si>
  <si>
    <t>UTSJCP11502</t>
  </si>
  <si>
    <t>NOTEBOOK MCA.HP MOD.PAVILLION DV4-1424LA</t>
  </si>
  <si>
    <t>UTSJCP11941</t>
  </si>
  <si>
    <t>NOTEBOOK MCA.IBM MOD.THINKPAD T400</t>
  </si>
  <si>
    <t>UTSJOX5342</t>
  </si>
  <si>
    <t>OLLA DE PRESION.MCA.PRESTO DE 12 LTOS. C/MANOMETRO</t>
  </si>
  <si>
    <t>UTSJOH14005</t>
  </si>
  <si>
    <t>ORGANIZADOR HORIZONTAL PANDUIT</t>
  </si>
  <si>
    <t>UTSJOH14007</t>
  </si>
  <si>
    <t>UTSJRK13131</t>
  </si>
  <si>
    <t>ORGANIZADOR VERTICAL CERRADO PANDUIT</t>
  </si>
  <si>
    <t>UTSJOV13130</t>
  </si>
  <si>
    <t>UTSJOV14008</t>
  </si>
  <si>
    <t>ORGANIZADOR VERTICAL PANDUIT</t>
  </si>
  <si>
    <t>UTSJOV14006</t>
  </si>
  <si>
    <t>UTSJOV12165</t>
  </si>
  <si>
    <t>ORGANIZADOR VERTICAL PANDUIT 40U</t>
  </si>
  <si>
    <t>UTSJOV12158</t>
  </si>
  <si>
    <t>UTSJOS16195</t>
  </si>
  <si>
    <t>OSCILOSCOPIO</t>
  </si>
  <si>
    <t>UTSJOS16198</t>
  </si>
  <si>
    <t>UTSJOS16201</t>
  </si>
  <si>
    <t>UTSJOS16196</t>
  </si>
  <si>
    <t>UTSJOS16199</t>
  </si>
  <si>
    <t>UTSJOS16202</t>
  </si>
  <si>
    <t>UTSJOS16197</t>
  </si>
  <si>
    <t>UTSJOS16200</t>
  </si>
  <si>
    <t>UTSJOS17503</t>
  </si>
  <si>
    <t>UTSJOS15111</t>
  </si>
  <si>
    <t>OSCILOSCOPIO 70 MHZ MCA.TEKTRONIX</t>
  </si>
  <si>
    <t>UTSJOS15107</t>
  </si>
  <si>
    <t>UTSJOS15108</t>
  </si>
  <si>
    <t>UTSJOS15110</t>
  </si>
  <si>
    <t>UTSJOS15109</t>
  </si>
  <si>
    <t>UTSJOS15126</t>
  </si>
  <si>
    <t>UTSJOS6541</t>
  </si>
  <si>
    <t>OSCILOSCOPIO ANALOG.MCA.LG MOD.0S-9020A</t>
  </si>
  <si>
    <t>UTSJOS6540</t>
  </si>
  <si>
    <t>OSCILOSCOPIO ANALOG.MCA.LG MOD.OS-9020A</t>
  </si>
  <si>
    <t>UTSJOS6507</t>
  </si>
  <si>
    <t>OSCILOSCOPIO DE 100MHZ MOD.TDS-3012</t>
  </si>
  <si>
    <t>UTSJOS6362</t>
  </si>
  <si>
    <t>OSCILOSCOPIO DE 20 MHZ MCA.GW INSTEK MOD.GOS-620</t>
  </si>
  <si>
    <t>UTSJOS6365</t>
  </si>
  <si>
    <t>UTSJOS6363</t>
  </si>
  <si>
    <t>UTSJOS6360</t>
  </si>
  <si>
    <t>OSCILOSCOPIO DE 20 MHZ MCA.GW-INSTEK GOS-620</t>
  </si>
  <si>
    <t>UTSJOS6361</t>
  </si>
  <si>
    <t>OSCILOSCOPIO DE 20 MHZ MCA.GW-INSTEK MOD.GOS-620</t>
  </si>
  <si>
    <t>UTSJOS6364</t>
  </si>
  <si>
    <t>UTSJOS6492</t>
  </si>
  <si>
    <t>OSCILOSCOPIO DE 20MHZ MCA.INSTEK MOD.GOS-620</t>
  </si>
  <si>
    <t>UTSJOS6491</t>
  </si>
  <si>
    <t>UTSJOS15105</t>
  </si>
  <si>
    <t>OSCILOSCOPIO DE SEÑALES TEKTRONIX</t>
  </si>
  <si>
    <t>UTSJOS6278</t>
  </si>
  <si>
    <t>OSCILOSCOPIO DIGIT.PORTATIL DM7190338</t>
  </si>
  <si>
    <t>UTSJOS12839</t>
  </si>
  <si>
    <t>OSCILOSCOPIO DIGITAL 60 MHZ 2 CANALES</t>
  </si>
  <si>
    <t>UTSJOS12842</t>
  </si>
  <si>
    <t>UTSJOS12841</t>
  </si>
  <si>
    <t>UTSJOS12847</t>
  </si>
  <si>
    <t>UTSJOS12840</t>
  </si>
  <si>
    <t>UTSJOS12846</t>
  </si>
  <si>
    <t>UTSJOS12849</t>
  </si>
  <si>
    <t>UTSJOS12848</t>
  </si>
  <si>
    <t>UTSJOS12843</t>
  </si>
  <si>
    <t>UTSJOS12844</t>
  </si>
  <si>
    <t>UTSJOS12845</t>
  </si>
  <si>
    <t>UTSJOS6538</t>
  </si>
  <si>
    <t>OSCILOSCOPIO MCA.EZ MOD.OS-5020</t>
  </si>
  <si>
    <t>UTSJOS6539</t>
  </si>
  <si>
    <t>OSCILOSCOPIO MCA.LG MOD.OS5020</t>
  </si>
  <si>
    <t>UTSJHT8445</t>
  </si>
  <si>
    <t>PALPADOR ELECTRONICO BIDIRECCIONAL</t>
  </si>
  <si>
    <t>UTSJUP7597</t>
  </si>
  <si>
    <t>PANEL DE BAHIA DE PARCHEO DE 24</t>
  </si>
  <si>
    <t>UTSJPW10401</t>
  </si>
  <si>
    <t>PANEL VIEW 300 MICRO</t>
  </si>
  <si>
    <t>UTSJPW10086</t>
  </si>
  <si>
    <t>PANEL VIEW MCA.ALLEN-BRADLEY MOD.300 MICRO</t>
  </si>
  <si>
    <t>UTSJPW10087</t>
  </si>
  <si>
    <t>PANTALLA (SALA CONF.2 J PA)</t>
  </si>
  <si>
    <t>UTSJPB5992</t>
  </si>
  <si>
    <t>PANTALLA BCA. P/PARED DATA-LITE</t>
  </si>
  <si>
    <t>UTSJPB11700</t>
  </si>
  <si>
    <t>PANTALLA BENQ 84 C/SOPORTE P/TECHO</t>
  </si>
  <si>
    <t>UTSJPB1580</t>
  </si>
  <si>
    <t>PANTALLA BLANCA</t>
  </si>
  <si>
    <t>UTSJPB4517</t>
  </si>
  <si>
    <t>PANTALLA BLANCA MCA. DATA-LITE</t>
  </si>
  <si>
    <t>UTSJPB1808</t>
  </si>
  <si>
    <t>PANTALLA BLANCA MCA. STAR MOD. DRAPER</t>
  </si>
  <si>
    <t>UTSJPB4558</t>
  </si>
  <si>
    <t>PANTALLA BLANCA P/PARED MCA. 3M</t>
  </si>
  <si>
    <t>UTSJPB8988</t>
  </si>
  <si>
    <t>PANTALLA BLANCA TRIPIE 1.78 M DA-LITE</t>
  </si>
  <si>
    <t>UTSJPB3327</t>
  </si>
  <si>
    <t>PANTALLA DA-LITE</t>
  </si>
  <si>
    <t>UTSJLCD13388</t>
  </si>
  <si>
    <t>PANTALLA DE 42 MCA.LG MOD.42LK430-UA</t>
  </si>
  <si>
    <t>UTSJPAP15393</t>
  </si>
  <si>
    <t>PANTALLA DE PARED</t>
  </si>
  <si>
    <t>UTSJPAP15394</t>
  </si>
  <si>
    <t>UTSJPBC14288</t>
  </si>
  <si>
    <t>PANTALLA DE PARED 1.78M X1.78M CLASS RITE DA-LITE</t>
  </si>
  <si>
    <t>UTSJPB8448</t>
  </si>
  <si>
    <t>PANTALLA DE PARED 2.13 DA-LITE CLASS RITE</t>
  </si>
  <si>
    <t>UTSJPB8449</t>
  </si>
  <si>
    <t>UTSJPB8848</t>
  </si>
  <si>
    <t>PANTALLA DE PARED DA-LITE 2.13X2.13</t>
  </si>
  <si>
    <t>UTSJPB8850</t>
  </si>
  <si>
    <t>PANTALLA DE PARED DA-LITE 3.05X3.05</t>
  </si>
  <si>
    <t>UTSJPB8849</t>
  </si>
  <si>
    <t>PANTALLA DE PARED DA-LITE 3-05X3-05</t>
  </si>
  <si>
    <t>UTSJPB14345</t>
  </si>
  <si>
    <t>PANTALLA DE PARED DE 1.78M X 1.78M CLASS RITE PARA PRIYECCION</t>
  </si>
  <si>
    <t>UTSJPB12186</t>
  </si>
  <si>
    <t>PANTALLA DE PARED DE 1.78X1.78 MCA.APOLLO</t>
  </si>
  <si>
    <t>UTSJPB15181</t>
  </si>
  <si>
    <t>PANTALLA DE PARED DE 1.78X1.78 MTS.</t>
  </si>
  <si>
    <t>UTSJPB14738</t>
  </si>
  <si>
    <t>PANTALLA DE PARED DE 1.78X1.78 MTS. PARA PROYECCION</t>
  </si>
  <si>
    <t>UTSJPB11151</t>
  </si>
  <si>
    <t>PANTALLA DE PARED DE 2.13X2.13</t>
  </si>
  <si>
    <t>UTSJPB13108</t>
  </si>
  <si>
    <t>PANTALLA DE PARED DE 3.65M MOD.C DA-LITE</t>
  </si>
  <si>
    <t>UTSJPB13109</t>
  </si>
  <si>
    <t>UTSJPAP16182</t>
  </si>
  <si>
    <t>PANTALLA DE PARED PARA PROYECCIÓN</t>
  </si>
  <si>
    <t>UTSJPB9839</t>
  </si>
  <si>
    <t>PANTALLA DE TRIPIE DE 1.78</t>
  </si>
  <si>
    <t>UTSJPB9838</t>
  </si>
  <si>
    <t>UTSJPB1611</t>
  </si>
  <si>
    <t>PANTALLA DESPEGABLE STAR DRAPER</t>
  </si>
  <si>
    <t>UTSJLCD12481</t>
  </si>
  <si>
    <t>PANTALLA DISPLAY LENOVO LCD SCREENS 14.1</t>
  </si>
  <si>
    <t>UTSJPBC13423</t>
  </si>
  <si>
    <t>PANTALLA ELECTRICA DE 2.44 X 1.85 MCA.BARONET, DRAPER</t>
  </si>
  <si>
    <t>UTSJPBC10221</t>
  </si>
  <si>
    <t>PANTALLA ELÉCTRICA DE 2.44X1.85 M BARONET DRAPER</t>
  </si>
  <si>
    <t>UTSJPB10441</t>
  </si>
  <si>
    <t>PANTALLA FIJA DE PARED DE 2.13 X 2.13 MTS.</t>
  </si>
  <si>
    <t>UTSJPB9832</t>
  </si>
  <si>
    <t>PANTALLA MANUAL DE 1.78M</t>
  </si>
  <si>
    <t>UTSJPB8503</t>
  </si>
  <si>
    <t>PANTALLA MANUAL DE 2.13X2.13M</t>
  </si>
  <si>
    <t>UTSJPB8501</t>
  </si>
  <si>
    <t>PANTALLA MANUAL DE 2.44X2.44 M</t>
  </si>
  <si>
    <t>UTSJPB8502</t>
  </si>
  <si>
    <t>PANTALLA MANUAL DE 3.65X3.65 M</t>
  </si>
  <si>
    <t>UTSJPB5397</t>
  </si>
  <si>
    <t>PANTALLA MANUAL P/PARED COLOR BLANCO</t>
  </si>
  <si>
    <t>UTSJPB5396</t>
  </si>
  <si>
    <t>UTSJPB5395</t>
  </si>
  <si>
    <t>UTSJPB10220</t>
  </si>
  <si>
    <t>PANTALLA MANUAL P/PARED DE 2.44X2.44</t>
  </si>
  <si>
    <t>UTSJPB3260</t>
  </si>
  <si>
    <t>PANTALLA MCA. DA-LITE</t>
  </si>
  <si>
    <t>UTSJLCD11902</t>
  </si>
  <si>
    <t>PANTALLA MCA.PHILLIPS LCD DE 42</t>
  </si>
  <si>
    <t>UTSJLCD10456</t>
  </si>
  <si>
    <t>PANTALLA MCA.PHILLIPS MOD.42PFL5403D</t>
  </si>
  <si>
    <t>UTSJLCD10458</t>
  </si>
  <si>
    <t>UTSJLCD10457</t>
  </si>
  <si>
    <t>UTSJLCD13255</t>
  </si>
  <si>
    <t>PANTALLA MCA.SAMSUNG MOD.933HD</t>
  </si>
  <si>
    <t>UTSJPBC14287</t>
  </si>
  <si>
    <t>PANTALLA PARED 1.78M X1.78M PARA PROYECCION</t>
  </si>
  <si>
    <t>UTSJPB15230</t>
  </si>
  <si>
    <t>PANTALLA PARED DE 1.78 X 1.78 MTS.</t>
  </si>
  <si>
    <t>UTSJLCD11067</t>
  </si>
  <si>
    <t>PANTALLA PLANA P/RACK LCD DE 17</t>
  </si>
  <si>
    <t>UTSJPB6558</t>
  </si>
  <si>
    <t>PANTALLA PLEGABLE DRAPPER</t>
  </si>
  <si>
    <t>UTSJPB12787</t>
  </si>
  <si>
    <t>PANTALLA PROYECCION 1.78 X 1.78</t>
  </si>
  <si>
    <t>UTSJPB12790</t>
  </si>
  <si>
    <t>UTSJPB12793</t>
  </si>
  <si>
    <t>UTSJPB12801</t>
  </si>
  <si>
    <t>UTSJPB12786</t>
  </si>
  <si>
    <t>UTSJPB12789</t>
  </si>
  <si>
    <t>UTSJPB12791</t>
  </si>
  <si>
    <t>UTSJPB12792</t>
  </si>
  <si>
    <t>UTSJPB12794</t>
  </si>
  <si>
    <t>UTSJPB12795</t>
  </si>
  <si>
    <t>UTSJPB12797</t>
  </si>
  <si>
    <t>UTSJPB12798</t>
  </si>
  <si>
    <t>UTSJPB12800</t>
  </si>
  <si>
    <t>UTSJPB12785</t>
  </si>
  <si>
    <t>UTSJPB12788</t>
  </si>
  <si>
    <t>UTSJPB12796</t>
  </si>
  <si>
    <t>UTSJPB12799</t>
  </si>
  <si>
    <t>UTSJPB12806</t>
  </si>
  <si>
    <t>UTSJPB12809</t>
  </si>
  <si>
    <t>UTSJPB12811</t>
  </si>
  <si>
    <t>UTSJPB12812</t>
  </si>
  <si>
    <t>UTSJPB12814</t>
  </si>
  <si>
    <t>UTSJPB12815</t>
  </si>
  <si>
    <t>UTSJPB12817</t>
  </si>
  <si>
    <t>UTSJPB12818</t>
  </si>
  <si>
    <t>UTSJPB12807</t>
  </si>
  <si>
    <t>UTSJPB12810</t>
  </si>
  <si>
    <t>UTSJPB12813</t>
  </si>
  <si>
    <t>UTSJPB12821</t>
  </si>
  <si>
    <t>UTSJPB12808</t>
  </si>
  <si>
    <t>UTSJPB12816</t>
  </si>
  <si>
    <t>UTSJPB12819</t>
  </si>
  <si>
    <t>UTSJPB12822</t>
  </si>
  <si>
    <t>UTSJPB12820</t>
  </si>
  <si>
    <t>UTSJPB12823</t>
  </si>
  <si>
    <t>UTSJPB12826</t>
  </si>
  <si>
    <t>UTSJPB12803</t>
  </si>
  <si>
    <t>UTSJPB12824</t>
  </si>
  <si>
    <t>UTSJPB12804</t>
  </si>
  <si>
    <t>UTSJPB12802</t>
  </si>
  <si>
    <t>UTSJPB12805</t>
  </si>
  <si>
    <t>UTSJPB12825</t>
  </si>
  <si>
    <t>UTSJPB12827</t>
  </si>
  <si>
    <t>PANTALLA PROYECCIÓN 1.78 X 1.78</t>
  </si>
  <si>
    <t>UTSJPB12830</t>
  </si>
  <si>
    <t>UTSJPB12829</t>
  </si>
  <si>
    <t>UTSJPB12831</t>
  </si>
  <si>
    <t>UTSJPB12828</t>
  </si>
  <si>
    <t>UTSJPB14214</t>
  </si>
  <si>
    <t>PANTALLA PROYECCION TRIPIE KLX100</t>
  </si>
  <si>
    <t>UTSJPRP17225</t>
  </si>
  <si>
    <t>PANTALLA RETRACTIL</t>
  </si>
  <si>
    <t>UTSJPRP17230</t>
  </si>
  <si>
    <t>UTSJPRP17232</t>
  </si>
  <si>
    <t>UTSJPRP17235</t>
  </si>
  <si>
    <t>UTSJPRP17238</t>
  </si>
  <si>
    <t>UTSJPRP17228</t>
  </si>
  <si>
    <t>UTSJPRP17229</t>
  </si>
  <si>
    <t>UTSJPRP17231</t>
  </si>
  <si>
    <t>UTSJPRP17234</t>
  </si>
  <si>
    <t>UTSJPRP17237</t>
  </si>
  <si>
    <t>UTSJPRP17240</t>
  </si>
  <si>
    <t>UTSJPRP17233</t>
  </si>
  <si>
    <t>UTSJPRP17236</t>
  </si>
  <si>
    <t>UTSJPRP17239</t>
  </si>
  <si>
    <t>UTSJPRP17224</t>
  </si>
  <si>
    <t>UTSJPRP17226</t>
  </si>
  <si>
    <t>UTSJPRP17227</t>
  </si>
  <si>
    <t>UTSJPRP17560</t>
  </si>
  <si>
    <t>UTSJPRP17561</t>
  </si>
  <si>
    <t>UTSJPRP18196</t>
  </si>
  <si>
    <t>UTSJPRP18197</t>
  </si>
  <si>
    <t>UTSJPRP18198</t>
  </si>
  <si>
    <t>UTSJPRP18199</t>
  </si>
  <si>
    <t>UTSJPRP18200</t>
  </si>
  <si>
    <t>UTSJPRP18201</t>
  </si>
  <si>
    <t>UTSJPRP18202</t>
  </si>
  <si>
    <t>UTSJPRP18203</t>
  </si>
  <si>
    <t>UTSJPRP18204</t>
  </si>
  <si>
    <t>UTSJPRP18205</t>
  </si>
  <si>
    <t>UTSJTV14752</t>
  </si>
  <si>
    <t>PANTALLA TV LED DE 32</t>
  </si>
  <si>
    <t>UTSJTV12004</t>
  </si>
  <si>
    <t>PANTALLA(TELEVISIÓN) MCA.SONY BRAVIA MOD.KDL-32BX300</t>
  </si>
  <si>
    <t>UTSJKT7457</t>
  </si>
  <si>
    <t>PAQ.DE HTAS.CNC TIPO INDUSTRIAL</t>
  </si>
  <si>
    <t>UTSJPEP14303</t>
  </si>
  <si>
    <t>PAQUETE DE ESTACION DE PLATAFORMA INDUSTRIAL COMPACTDAQ PARA ADQUISICION Y GENERACION DE DATOS</t>
  </si>
  <si>
    <t>UTSJPEP14306</t>
  </si>
  <si>
    <t>UTSJPEP14308</t>
  </si>
  <si>
    <t>UTSJPEP14309</t>
  </si>
  <si>
    <t>UTSJPEP14311</t>
  </si>
  <si>
    <t>UTSJPEP14312</t>
  </si>
  <si>
    <t>UTSJPEP14314</t>
  </si>
  <si>
    <t>UTSJPEP14315</t>
  </si>
  <si>
    <t>UTSJPEP14304</t>
  </si>
  <si>
    <t>UTSJPEP14307</t>
  </si>
  <si>
    <t>UTSJPEP14310</t>
  </si>
  <si>
    <t>UTSJPEP14302</t>
  </si>
  <si>
    <t>UTSJPEP14305</t>
  </si>
  <si>
    <t>UTSJPEP14313</t>
  </si>
  <si>
    <t>UTSJPEP14316</t>
  </si>
  <si>
    <t>UTSJPK16264</t>
  </si>
  <si>
    <t>PAQUETE DE INSTRUMENTACIÓN</t>
  </si>
  <si>
    <t>UTSJIX10098</t>
  </si>
  <si>
    <t>PAQUETE DE PLC STARTER MICROLOGIX 1500</t>
  </si>
  <si>
    <t>UTSJSW9833</t>
  </si>
  <si>
    <t>PAQUETE EDUCATIVO ASPEL-SAE,COI,NOI,BANCO,PROD</t>
  </si>
  <si>
    <t>UTSJTA5274</t>
  </si>
  <si>
    <t>PARR.C/AGITADOR TIPO CIMAREC 30X30</t>
  </si>
  <si>
    <t>UTSJPAR17546</t>
  </si>
  <si>
    <t>PARRILLA</t>
  </si>
  <si>
    <t>UTSJTA10408</t>
  </si>
  <si>
    <t>PARRILLA C/AGITACIÓN TIPO CIMAREC DE 30X30</t>
  </si>
  <si>
    <t>UTSJTA17535</t>
  </si>
  <si>
    <t>PARRILLA CON AGITACION</t>
  </si>
  <si>
    <t>UTSJOT12225</t>
  </si>
  <si>
    <t>PARRILLA DE 3 QUEMADORES DE 1.60 MTS.</t>
  </si>
  <si>
    <t>UTSJHT7692</t>
  </si>
  <si>
    <t>PATIN HIDRAULICO MCA. LANE</t>
  </si>
  <si>
    <t>UTSJCM13943</t>
  </si>
  <si>
    <t>PC DE ESCRITORIO MCA.HP MOD.505</t>
  </si>
  <si>
    <t>UTSJCM13934</t>
  </si>
  <si>
    <t>PC DE ESCRITORIO MCA.HP MOD.505MT</t>
  </si>
  <si>
    <t>UTSJCM17549</t>
  </si>
  <si>
    <t>PC WORK STATION</t>
  </si>
  <si>
    <t>UTSJCM17550</t>
  </si>
  <si>
    <t>UTSJPED10742</t>
  </si>
  <si>
    <t>PEDESTAL C/ARCHIVERO Y PAPELERO</t>
  </si>
  <si>
    <t>UTSJPED10551</t>
  </si>
  <si>
    <t>PEDESTAL CAJON ARCHIVERO Y 2 CAJONES C/CORREDERA</t>
  </si>
  <si>
    <t>UTSJOT3401</t>
  </si>
  <si>
    <t>PEDESTAL DE PISO P/MICROF.CON BOOM MCA. ON-STAGE</t>
  </si>
  <si>
    <t>UTSJOT13983</t>
  </si>
  <si>
    <t>PEDESTAL MOD.MS-502</t>
  </si>
  <si>
    <t>UTSJPED11138</t>
  </si>
  <si>
    <t>PEDESTAL MOVIL</t>
  </si>
  <si>
    <t>UTSJPED11899</t>
  </si>
  <si>
    <t>PEDESTAL MOVIL 2 GAVETAS COLOR ARCE</t>
  </si>
  <si>
    <t>UTSJPED14321</t>
  </si>
  <si>
    <t>PEDESTAL MOVIL CON CHAPA DE 40X50X60 FABRICADO EN MELANINA. COLOR ARCE C/GRIS</t>
  </si>
  <si>
    <t>UTSJOT4168</t>
  </si>
  <si>
    <t>PEDESTAL MOVIL DE 2 GAV. COLOR GRIS</t>
  </si>
  <si>
    <t>UTSJPED14766</t>
  </si>
  <si>
    <t>PEDESTAL MOVIL DE 2 GAVETAS C/ARCE MCA. OFILINEA</t>
  </si>
  <si>
    <t>UTSJPED14767</t>
  </si>
  <si>
    <t>UTSJPED14765</t>
  </si>
  <si>
    <t>UTSJOT10137</t>
  </si>
  <si>
    <t>PEDESTAL MOVIL DE 2 GAVETAS COLOR ARCE</t>
  </si>
  <si>
    <t>UTSJOT10136</t>
  </si>
  <si>
    <t>UTSJOT10138</t>
  </si>
  <si>
    <t>UTSJHT8359</t>
  </si>
  <si>
    <t>PENDULO COMPUESTO MCA.CENCO MOD.75037</t>
  </si>
  <si>
    <t>UTSJHT9980</t>
  </si>
  <si>
    <t>PENDULO DE TORSION MOD.EM-15 MCA.DAEDALON</t>
  </si>
  <si>
    <t>UTSJPER17258</t>
  </si>
  <si>
    <t>PERCHERO DE PIE</t>
  </si>
  <si>
    <t>UTSJGG10466</t>
  </si>
  <si>
    <t>PERFORADORA Y ENGARGOLADORA PLASTICO MOD.KOMBO5 MCA.GBC</t>
  </si>
  <si>
    <t>UTSJOT10094</t>
  </si>
  <si>
    <t>PIC START PLUS (MODULO DE CHIPS)</t>
  </si>
  <si>
    <t>UTSJPN14240</t>
  </si>
  <si>
    <t>PINTARON DE ALUMINIO DE 2.40 X 1.20</t>
  </si>
  <si>
    <t>UTSJPN14238</t>
  </si>
  <si>
    <t>UTSJPN14241</t>
  </si>
  <si>
    <t>UTSJPN14239</t>
  </si>
  <si>
    <t>UTSJPN0602</t>
  </si>
  <si>
    <t>PINTARRON</t>
  </si>
  <si>
    <t>UTSJPN0582</t>
  </si>
  <si>
    <t>UTSJPN0583</t>
  </si>
  <si>
    <t>UTSJPN0601</t>
  </si>
  <si>
    <t>UTSJPN6899</t>
  </si>
  <si>
    <t>UTSJPN2548</t>
  </si>
  <si>
    <t>UTSJPN5993</t>
  </si>
  <si>
    <t>UTSJPN2549</t>
  </si>
  <si>
    <t>UTSJPN7460</t>
  </si>
  <si>
    <t>UTSJPN1943</t>
  </si>
  <si>
    <t>UTSJPN1944</t>
  </si>
  <si>
    <t>UTSJPN2024</t>
  </si>
  <si>
    <t>UTSJPN2498</t>
  </si>
  <si>
    <t>UTSJPN2596</t>
  </si>
  <si>
    <t>UTSJPN2597</t>
  </si>
  <si>
    <t>UTSJPN2666</t>
  </si>
  <si>
    <t>UTSJPN2102</t>
  </si>
  <si>
    <t>UTSJPN2137</t>
  </si>
  <si>
    <t>UTSJPN2138</t>
  </si>
  <si>
    <t>UTSJPN3446</t>
  </si>
  <si>
    <t>UTSJPN2499</t>
  </si>
  <si>
    <t>UTSJPN2647</t>
  </si>
  <si>
    <t>UTSJPN2103</t>
  </si>
  <si>
    <t>UTSJPN2424</t>
  </si>
  <si>
    <t>UTSJPN4389</t>
  </si>
  <si>
    <t>UTSJPN2423</t>
  </si>
  <si>
    <t>UTSJPN8028</t>
  </si>
  <si>
    <t>UTSJPN7729</t>
  </si>
  <si>
    <t>UTSJPN8087</t>
  </si>
  <si>
    <t>UTSJPN4637</t>
  </si>
  <si>
    <t>UTSJPN4204</t>
  </si>
  <si>
    <t>UTSJPN4298</t>
  </si>
  <si>
    <t>UTSJPN3683</t>
  </si>
  <si>
    <t>UTSJPN3777</t>
  </si>
  <si>
    <t>UTSJPN3715</t>
  </si>
  <si>
    <t>UTSJPN3811</t>
  </si>
  <si>
    <t>UTSJPN3868</t>
  </si>
  <si>
    <t>UTSJPN3871</t>
  </si>
  <si>
    <t>UTSJPN4237</t>
  </si>
  <si>
    <t>UTSJPN4345</t>
  </si>
  <si>
    <t>UTSJPN4420</t>
  </si>
  <si>
    <t>UTSJPN3746</t>
  </si>
  <si>
    <t>UTSJPN3844</t>
  </si>
  <si>
    <t>UTSJPN3024</t>
  </si>
  <si>
    <t>UTSJPN4268</t>
  </si>
  <si>
    <t>UTSJPN7641</t>
  </si>
  <si>
    <t>UTSJPN5510</t>
  </si>
  <si>
    <t>UTSJPN4712</t>
  </si>
  <si>
    <t>UTSJPN2784</t>
  </si>
  <si>
    <t>UTSJPN3530</t>
  </si>
  <si>
    <t>UTSJPN4026</t>
  </si>
  <si>
    <t>UTSJPN17206</t>
  </si>
  <si>
    <t>UTSJPN17211</t>
  </si>
  <si>
    <t>UTSJPN17214</t>
  </si>
  <si>
    <t>UTSJPN17217</t>
  </si>
  <si>
    <t>UTSJPN17220</t>
  </si>
  <si>
    <t>UTSJPN17209</t>
  </si>
  <si>
    <t>UTSJPN17212</t>
  </si>
  <si>
    <t>UTSJPN17215</t>
  </si>
  <si>
    <t>UTSJPN17218</t>
  </si>
  <si>
    <t>UTSJPN17221</t>
  </si>
  <si>
    <t>UTSJPN17210</t>
  </si>
  <si>
    <t>UTSJPN17213</t>
  </si>
  <si>
    <t>UTSJPN17216</t>
  </si>
  <si>
    <t>UTSJPN17219</t>
  </si>
  <si>
    <t>UTSJPN17205</t>
  </si>
  <si>
    <t>UTSJPN17207</t>
  </si>
  <si>
    <t>UTSJPN17208</t>
  </si>
  <si>
    <t>UTSJPN17562</t>
  </si>
  <si>
    <t>UTSJPN17563</t>
  </si>
  <si>
    <t>UTSJPN2377</t>
  </si>
  <si>
    <t>PINTARRON ALFHER</t>
  </si>
  <si>
    <t>UTSJPN10386</t>
  </si>
  <si>
    <t>PINTARRON BCO DE 1.20 X 3.00</t>
  </si>
  <si>
    <t>UTSJPN10393</t>
  </si>
  <si>
    <t>PINTARRON BCO DE 1.20X2.40 ARGOS A-113</t>
  </si>
  <si>
    <t>UTSJPN10392</t>
  </si>
  <si>
    <t>UTSJPN11794</t>
  </si>
  <si>
    <t>PINTARRON BCO. C/BASTIDOR DE 1.20X24</t>
  </si>
  <si>
    <t>UTSJPN10251</t>
  </si>
  <si>
    <t>PINTARRON BCO. DE 1.20X2.40 MCA.ARGOS MOD.A-113</t>
  </si>
  <si>
    <t>UTSJPN10141</t>
  </si>
  <si>
    <t>PINTARRON BCO.C/BASTIDOR 1.20X24</t>
  </si>
  <si>
    <t>UTSJPN10140</t>
  </si>
  <si>
    <t>PINTARRON BCO.C/BASTIDOR 120X18</t>
  </si>
  <si>
    <t>UTSJPN10139</t>
  </si>
  <si>
    <t>UTSJPN11853</t>
  </si>
  <si>
    <t>PINTARRON BCO.C/BASTIDOR DE 1.20X2.40</t>
  </si>
  <si>
    <t>UTSJPN13463</t>
  </si>
  <si>
    <t>PINTARRON BCO.DE 1.20X2.40</t>
  </si>
  <si>
    <t>UTSJPN13466</t>
  </si>
  <si>
    <t>UTSJPN13464</t>
  </si>
  <si>
    <t>UTSJPN13465</t>
  </si>
  <si>
    <t>UTSJPN13468</t>
  </si>
  <si>
    <t>UTSJPN13467</t>
  </si>
  <si>
    <t>UTSJPN13469</t>
  </si>
  <si>
    <t>UTSJPN10372</t>
  </si>
  <si>
    <t>PINTARRON BCO.DE 1.20X2.40 ARGOS</t>
  </si>
  <si>
    <t>UTSJPN10380</t>
  </si>
  <si>
    <t>PINTARRON BCO.DE 1.20X2.40 MCA.ARGOS</t>
  </si>
  <si>
    <t>UTSJPN10383</t>
  </si>
  <si>
    <t>UTSJPN10373</t>
  </si>
  <si>
    <t>UTSJPN10375</t>
  </si>
  <si>
    <t>UTSJPN10376</t>
  </si>
  <si>
    <t>UTSJPN10378</t>
  </si>
  <si>
    <t>UTSJPN10379</t>
  </si>
  <si>
    <t>UTSJPN10381</t>
  </si>
  <si>
    <t>UTSJPN10382</t>
  </si>
  <si>
    <t>UTSJPN10384</t>
  </si>
  <si>
    <t>UTSJPN10374</t>
  </si>
  <si>
    <t>UTSJPN10377</t>
  </si>
  <si>
    <t>UTSJPN12135</t>
  </si>
  <si>
    <t>PINTARRON BCO.PORCELANIZADO DE 2.40X1.20</t>
  </si>
  <si>
    <t>UTSJPN12133</t>
  </si>
  <si>
    <t>UTSJPN12134</t>
  </si>
  <si>
    <t>UTSJPN12132</t>
  </si>
  <si>
    <t>UTSJPN9783</t>
  </si>
  <si>
    <t>PINTARRON BLANCO C/BASTIDOR 1.20X24 PORCELANIZADO MAGNETICO</t>
  </si>
  <si>
    <t>UTSJPN9780</t>
  </si>
  <si>
    <t>PINTARRÓN BLANCO DE 90X1.20 ARGOS</t>
  </si>
  <si>
    <t>UTSJPN12171</t>
  </si>
  <si>
    <t>PINTARRON BLANCO MARCO ALUMINIO PORCELANIZADO</t>
  </si>
  <si>
    <t>UTSJPN12172</t>
  </si>
  <si>
    <t>UTSJPN9879</t>
  </si>
  <si>
    <t>PINTARRON BLANCO PORCELANIZADO 1.20X2.40</t>
  </si>
  <si>
    <t>UTSJPN7623</t>
  </si>
  <si>
    <t>PINTARRON CORCHO</t>
  </si>
  <si>
    <t>UTSJPN13996</t>
  </si>
  <si>
    <t>PINTARRON DD 1.20 X 2.10</t>
  </si>
  <si>
    <t>UTSJPN6889</t>
  </si>
  <si>
    <t>PINTARRON DE CORCHO</t>
  </si>
  <si>
    <t>UTSJPN2268</t>
  </si>
  <si>
    <t>PINTARRON MCA. ALFHER</t>
  </si>
  <si>
    <t>UTSJPN2328</t>
  </si>
  <si>
    <t>UTSJPN2235</t>
  </si>
  <si>
    <t>UTSJPN1614</t>
  </si>
  <si>
    <t>PINTARRON MCA. EALTRA</t>
  </si>
  <si>
    <t>UTSJPN1245</t>
  </si>
  <si>
    <t>UTSJPN1276</t>
  </si>
  <si>
    <t>UTSJPN0964</t>
  </si>
  <si>
    <t>UTSJPN1246</t>
  </si>
  <si>
    <t>UTSJPN1275</t>
  </si>
  <si>
    <t>UTSJPN1617</t>
  </si>
  <si>
    <t>UTSJPN0917</t>
  </si>
  <si>
    <t>UTSJPN1044</t>
  </si>
  <si>
    <t>PINTARRON MCA. ESCO</t>
  </si>
  <si>
    <t>UTSJPN1616</t>
  </si>
  <si>
    <t>UTSJPN1045</t>
  </si>
  <si>
    <t>UTSJPN1145</t>
  </si>
  <si>
    <t>UTSJPN1615</t>
  </si>
  <si>
    <t>UTSJPN0965</t>
  </si>
  <si>
    <t>UTSJPN1146</t>
  </si>
  <si>
    <t>UTSJPN1332</t>
  </si>
  <si>
    <t>UTSJPN1359</t>
  </si>
  <si>
    <t>PINTARRON MCA. WHITE STAR</t>
  </si>
  <si>
    <t>UTSJPN3143</t>
  </si>
  <si>
    <t>PINTARRON MEDIANO</t>
  </si>
  <si>
    <t>UTSJPN7315</t>
  </si>
  <si>
    <t>PINTARRON METALICO PORCELANIZADO</t>
  </si>
  <si>
    <t>UTSJPN7316</t>
  </si>
  <si>
    <t>PINTARRON METALICO PORCENALIZADO</t>
  </si>
  <si>
    <t>UTSJPN8189</t>
  </si>
  <si>
    <t>PINTARRON MOVIBLE</t>
  </si>
  <si>
    <t>UTSJPN11714</t>
  </si>
  <si>
    <t>PINTARRON PORCELANIZADO DE 1.20X 2.40</t>
  </si>
  <si>
    <t>UTSJPN13111</t>
  </si>
  <si>
    <t>PINTARRON PORCELANIZADO DE 1.20X2.40</t>
  </si>
  <si>
    <t>UTSJPN13112</t>
  </si>
  <si>
    <t>UTSJPIN15610</t>
  </si>
  <si>
    <t>PINZA</t>
  </si>
  <si>
    <t>UTSJHT15164</t>
  </si>
  <si>
    <t>PINZA CON DADO P/CRENDENCIALES</t>
  </si>
  <si>
    <t>UTSJHT15165</t>
  </si>
  <si>
    <t>UTSJHT15163</t>
  </si>
  <si>
    <t>UTSJPZ6237</t>
  </si>
  <si>
    <t>PINZA P/CORRIENTE 80I 500S</t>
  </si>
  <si>
    <t>UTSJPZR16207</t>
  </si>
  <si>
    <t>PINZAS RENNSTEIG</t>
  </si>
  <si>
    <t>UTSJPIR14380</t>
  </si>
  <si>
    <t>PIROMETRO PORTATIL PM-20700</t>
  </si>
  <si>
    <t>UTSJPIS17552</t>
  </si>
  <si>
    <t>PISTOLA PARA SOLDAR</t>
  </si>
  <si>
    <t>UTSJHT11331</t>
  </si>
  <si>
    <t>PISTOLA ROCIADORA DE 0.058</t>
  </si>
  <si>
    <t>UTSJPN15347</t>
  </si>
  <si>
    <t>PIZARRON</t>
  </si>
  <si>
    <t>UTSJPN15391</t>
  </si>
  <si>
    <t>UTSJPN15348</t>
  </si>
  <si>
    <t>UTSJPN15730</t>
  </si>
  <si>
    <t>UTSJPN11110</t>
  </si>
  <si>
    <t>PIZARRON BCO.DE 1.20X2.40</t>
  </si>
  <si>
    <t>UTSJPN11109</t>
  </si>
  <si>
    <t>UTSJPN10323</t>
  </si>
  <si>
    <t>PIZARRON BCO.DE 1.20X2.40 MCA.ARGOS A-113</t>
  </si>
  <si>
    <t>UTSJPN10324</t>
  </si>
  <si>
    <t>UTSJPN14874</t>
  </si>
  <si>
    <t>PIZARRON BLANCO DE 1.20 X 2.40 MTS.</t>
  </si>
  <si>
    <t>UTSJPN13975</t>
  </si>
  <si>
    <t>PIZARRON BLANCO DE 1.20X.90</t>
  </si>
  <si>
    <t>UTSJPN11181</t>
  </si>
  <si>
    <t>PIZARRON BLANCO DE 1.20X2.40 MCA.ARGOS MOD.A-113</t>
  </si>
  <si>
    <t>UTSJPN11182</t>
  </si>
  <si>
    <t>UTSJPN14749</t>
  </si>
  <si>
    <t>PIZARRON BLNACO DE 1.20X2.40 MTS.</t>
  </si>
  <si>
    <t>UTSJPN2859</t>
  </si>
  <si>
    <t>PIZARRON DE CORCHO</t>
  </si>
  <si>
    <t>UTSJPN2858</t>
  </si>
  <si>
    <t>UTSJPN3079</t>
  </si>
  <si>
    <t>UTSJPN13448</t>
  </si>
  <si>
    <t>PIZARRON DE CORCHO C/PROTECCIÓN DE VIDRIO DE 60X1.20</t>
  </si>
  <si>
    <t>UTSJPE2962</t>
  </si>
  <si>
    <t>PIZARRON ELECTRONICO SMART BOARD SB380</t>
  </si>
  <si>
    <t>UTSJPN10636</t>
  </si>
  <si>
    <t>PIZARRON PORCELANIZADO DE 1.20X2.40</t>
  </si>
  <si>
    <t>UTSJPN10639</t>
  </si>
  <si>
    <t>UTSJPN10637</t>
  </si>
  <si>
    <t>UTSJPN10640</t>
  </si>
  <si>
    <t>UTSJPLV17512</t>
  </si>
  <si>
    <t>PLACA VIBRATORIA</t>
  </si>
  <si>
    <t>UTSJUP7799</t>
  </si>
  <si>
    <t>PLANCHA PARA PLAYERAS</t>
  </si>
  <si>
    <t>UTSJMAQ15936</t>
  </si>
  <si>
    <t>PLANTA DE LUZ ENDREX</t>
  </si>
  <si>
    <t>UTSJHT7177</t>
  </si>
  <si>
    <t>PLANTA DE SOLDAR ELECTRICA TH300/200</t>
  </si>
  <si>
    <t>UTSJPP4958</t>
  </si>
  <si>
    <t>PLANTA PURIFICADORA DE AGUA</t>
  </si>
  <si>
    <t>UTSJPLT11937</t>
  </si>
  <si>
    <t>PLATAFORMA MCA.3COM MOD.X5 (FIREWALL)</t>
  </si>
  <si>
    <t>UTSJPC13954</t>
  </si>
  <si>
    <t>PLATO CALIENTE DE 13.5X13.5 SENCILLO</t>
  </si>
  <si>
    <t>UTSJPC13956</t>
  </si>
  <si>
    <t>UTSJPC13957</t>
  </si>
  <si>
    <t>UTSJPC13955</t>
  </si>
  <si>
    <t>UTSJPC13958</t>
  </si>
  <si>
    <t>UTSJPC13953</t>
  </si>
  <si>
    <t>UTSJIX15976</t>
  </si>
  <si>
    <t>PLC</t>
  </si>
  <si>
    <t>UTSJFB6543</t>
  </si>
  <si>
    <t>PLC CONTROLADOR LOGICO PROG.FESTO</t>
  </si>
  <si>
    <t>UTSJFB14209</t>
  </si>
  <si>
    <t>PLC SIEMENS 1211C COMPACT CPU</t>
  </si>
  <si>
    <t>UTSJFB15178</t>
  </si>
  <si>
    <t>PLC SIMATIC MOD.S7-200 SIEMENS</t>
  </si>
  <si>
    <t>UTSJKT12146</t>
  </si>
  <si>
    <t>PLC-S7-224 AC/DC/RLY MOD.6ES72141BD230XB0</t>
  </si>
  <si>
    <t>UTSJKT12145</t>
  </si>
  <si>
    <t>UTSJKT12147</t>
  </si>
  <si>
    <t>UTSJKT12148</t>
  </si>
  <si>
    <t>UTSJKT12150</t>
  </si>
  <si>
    <t>UTSJKT12151</t>
  </si>
  <si>
    <t>UTSJKT12149</t>
  </si>
  <si>
    <t>UTSJPLO10329</t>
  </si>
  <si>
    <t>PLOTTER DE CORTE MCA.PLOTTERS MOD.PRO M64</t>
  </si>
  <si>
    <t>UTSJPLO15231</t>
  </si>
  <si>
    <t>PLOTTER MCA.HP MOD.T2500-36</t>
  </si>
  <si>
    <t>UTSJLP8006</t>
  </si>
  <si>
    <t>PLUMA HIDRAULICA CAP.500-1000 KGS.</t>
  </si>
  <si>
    <t>UTSJHT7146</t>
  </si>
  <si>
    <t>PODADORA DE PASTO YARD MACHINES</t>
  </si>
  <si>
    <t>UTSJPQ14944</t>
  </si>
  <si>
    <t>PODIUM MOD. 035 COMB. MATLES. MAD.ACR.MET</t>
  </si>
  <si>
    <t>UTSJPL5193</t>
  </si>
  <si>
    <t>POLARIMETRO OPTICO MOD."D"</t>
  </si>
  <si>
    <t>UTSJQM13938</t>
  </si>
  <si>
    <t>PORTA BANNER (ESTRUCTURA)</t>
  </si>
  <si>
    <t>UTSJLP8453</t>
  </si>
  <si>
    <t>PORTA ESTATOR RADIAL P/MOTORES HASTA 4KW</t>
  </si>
  <si>
    <t>UTSJLP8452</t>
  </si>
  <si>
    <t>UTSJHT7154</t>
  </si>
  <si>
    <t>PORTA HERRAMIENTA TRUPER (POR-HE8)</t>
  </si>
  <si>
    <t>UTSJPM6188</t>
  </si>
  <si>
    <t>PORTA MODULOS DE LABORATORIO</t>
  </si>
  <si>
    <t>UTSJPRE15402</t>
  </si>
  <si>
    <t>PRECALENTADOR</t>
  </si>
  <si>
    <t>UTSJPRE15403</t>
  </si>
  <si>
    <t>UTSJLP8179</t>
  </si>
  <si>
    <t>PRENSA DE MONTAJE P/PROBETAS</t>
  </si>
  <si>
    <t>UTSJLP8210</t>
  </si>
  <si>
    <t>PROBADOR DE DUREZA MOD.THT-10</t>
  </si>
  <si>
    <t>UTSJPS0232</t>
  </si>
  <si>
    <t>PROBADOR DE RESISTENCIA MCA. MEGGER, MOD. BM25</t>
  </si>
  <si>
    <t>UTSJLP8450</t>
  </si>
  <si>
    <t>PROBADOR DE ROTORES Y ESTATORES</t>
  </si>
  <si>
    <t>UTSJLP8451</t>
  </si>
  <si>
    <t>UTSJPS15614</t>
  </si>
  <si>
    <t>PROBADOR DIGITAL DE RESISTENCIA</t>
  </si>
  <si>
    <t>UTSJPRO15655</t>
  </si>
  <si>
    <t>PROCESADORA DE ALIMENTOS</t>
  </si>
  <si>
    <t>UTSJCÑ17257</t>
  </si>
  <si>
    <t>PROYECTOR</t>
  </si>
  <si>
    <t>UTSJCÑ17246</t>
  </si>
  <si>
    <t>UTSJCÑ17248</t>
  </si>
  <si>
    <t>UTSJCÑ17249</t>
  </si>
  <si>
    <t>UTSJCÑ17251</t>
  </si>
  <si>
    <t>UTSJCÑ17254</t>
  </si>
  <si>
    <t>UTSJCÑ17243</t>
  </si>
  <si>
    <t>UTSJCÑ17245</t>
  </si>
  <si>
    <t>UTSJCÑ17252</t>
  </si>
  <si>
    <t>UTSJCÑ17255</t>
  </si>
  <si>
    <t>UTSJCÑ17247</t>
  </si>
  <si>
    <t>UTSJCÑ17250</t>
  </si>
  <si>
    <t>UTSJCÑ17253</t>
  </si>
  <si>
    <t>UTSJCÑ17256</t>
  </si>
  <si>
    <t>UTSJCÑ15895</t>
  </si>
  <si>
    <t>UTSJCÑ15894</t>
  </si>
  <si>
    <t>UTSJCÑ17241</t>
  </si>
  <si>
    <t>UTSJCÑ15893</t>
  </si>
  <si>
    <t>UTSJCÑ17242</t>
  </si>
  <si>
    <t>UTSJCÑ17244</t>
  </si>
  <si>
    <t>UTSJPR3270</t>
  </si>
  <si>
    <t>PROYECTOR DE ACETATOS</t>
  </si>
  <si>
    <t>UTSJCÑ6573</t>
  </si>
  <si>
    <t>PROYECTOR DIG.VISION SYSTEMS PR0260</t>
  </si>
  <si>
    <t>UTSJCÑ12156</t>
  </si>
  <si>
    <t>PROYECTOR EPSON EMP-50</t>
  </si>
  <si>
    <t>UTSJCÑ11379</t>
  </si>
  <si>
    <t>PROYECTOR EPSON MCA.POWER LITE MOD.78C</t>
  </si>
  <si>
    <t>UTSJPR1416</t>
  </si>
  <si>
    <t>PROYECTOR MCA. 3M MOD.3M911</t>
  </si>
  <si>
    <t>UTSJCÑ11784</t>
  </si>
  <si>
    <t>PROYECTOR MCA. BENQ MOD.MP515</t>
  </si>
  <si>
    <t>UTSJCÑ15168</t>
  </si>
  <si>
    <t>PROYECTOR MCA. NEC MOD.VE281X</t>
  </si>
  <si>
    <t>UTSJCÑ11780</t>
  </si>
  <si>
    <t>PROYECTOR MCA.BENQ MOD.MP512</t>
  </si>
  <si>
    <t>UTSJCÑ8477</t>
  </si>
  <si>
    <t>PROYECTOR MCA.EPSON MOD.1710</t>
  </si>
  <si>
    <t>UTSJCÑ13933</t>
  </si>
  <si>
    <t>PROYECTOR MCA.EPSON MOD.1915</t>
  </si>
  <si>
    <t>UTSJCÑ13932</t>
  </si>
  <si>
    <t>UTSJCÑ11981</t>
  </si>
  <si>
    <t>PROYECTOR MCA.EPSON MOD.POWERLITE 79</t>
  </si>
  <si>
    <t>UTSJCÑ11979</t>
  </si>
  <si>
    <t>UTSJCÑ11982</t>
  </si>
  <si>
    <t>UTSJCÑ11976</t>
  </si>
  <si>
    <t>UTSJCÑ11977</t>
  </si>
  <si>
    <t>UTSJCÑ11980</t>
  </si>
  <si>
    <t>UTSJCÑ15223</t>
  </si>
  <si>
    <t>PROYECTOR MCA.EPSON MOD.S18</t>
  </si>
  <si>
    <t>UTSJCÑ6905</t>
  </si>
  <si>
    <t>PROYECTOR MCA.VISION SYSTEMS MOD.PRO260</t>
  </si>
  <si>
    <t>UTSJFCD14383</t>
  </si>
  <si>
    <t>PS-F 2/3 FABRICA DE CARACOLES Y DOBLADORA DE TUBO</t>
  </si>
  <si>
    <t>UTSJPYP14381</t>
  </si>
  <si>
    <t>PS-P/C CORTADORA Y PUNZONADORA</t>
  </si>
  <si>
    <t>UTSJRBR14382</t>
  </si>
  <si>
    <t>PS-RBR ROLADORA, DOBLADORA Y REMACHADORA</t>
  </si>
  <si>
    <t>UTSJPF6287</t>
  </si>
  <si>
    <t>PUENTE RECTIFICADOR TRIFASICO DL2611</t>
  </si>
  <si>
    <t>UTSJLP8180</t>
  </si>
  <si>
    <t>PULIDORA DE SUPERFICIES METASERT 2000</t>
  </si>
  <si>
    <t>UTSJHT9035</t>
  </si>
  <si>
    <t>PULIDORA INDUSTRIAL P/PISO D20 DE 1.5 HP</t>
  </si>
  <si>
    <t>UTSJUP7802</t>
  </si>
  <si>
    <t>PULPO P/SERIGRAFIA 6 BRAZOS</t>
  </si>
  <si>
    <t>UTSJPU10152</t>
  </si>
  <si>
    <t>PULPO P/SERIGRAFÍA C/8 BRAZOS Y DOS ESTACIONES</t>
  </si>
  <si>
    <t>UTSJLP7999</t>
  </si>
  <si>
    <t>PUNTEADORA ELECTRICA MAC-S PMP20</t>
  </si>
  <si>
    <t>UTSJUZ8887</t>
  </si>
  <si>
    <t>QUEMADOR DVD Y CD LG EXTERNO MOD.GSA</t>
  </si>
  <si>
    <t>UTSJUZ8837</t>
  </si>
  <si>
    <t>QUEMADOR DVD Y CD MCA.LG MOD.GSA</t>
  </si>
  <si>
    <t>UTSJUZ9027</t>
  </si>
  <si>
    <t>QUEMADOR EXTERNO DVD MCA.LG</t>
  </si>
  <si>
    <t>UTSJUZ9026</t>
  </si>
  <si>
    <t>UTSJUZ9025</t>
  </si>
  <si>
    <t>UTSJUZ9010</t>
  </si>
  <si>
    <t>QUEMADOR EXTERNO DVD MCA.LG RE-WRITE</t>
  </si>
  <si>
    <t>UTSJUZ9013</t>
  </si>
  <si>
    <t>QUEMADOR EXTERNO DVD MCA.LG REWRITER</t>
  </si>
  <si>
    <t>UTSJUZ8447</t>
  </si>
  <si>
    <t>QUEMADOR EXTERNO IOMEGA</t>
  </si>
  <si>
    <t>UTSJOT4124</t>
  </si>
  <si>
    <t>QUEMADOR MCA. AOPEN MOD. EHW-5224U</t>
  </si>
  <si>
    <t>UTSJOT3617</t>
  </si>
  <si>
    <t>QUEMADOR MCA. HP MOD. 8230E</t>
  </si>
  <si>
    <t>UTSJRK15385</t>
  </si>
  <si>
    <t>RACK</t>
  </si>
  <si>
    <t>UTSJRK11134</t>
  </si>
  <si>
    <t>RACK DE 19</t>
  </si>
  <si>
    <t>UTSJRK13132</t>
  </si>
  <si>
    <t>UTSJRK11435</t>
  </si>
  <si>
    <t>UTSJRK11437</t>
  </si>
  <si>
    <t>UTSJRK11438</t>
  </si>
  <si>
    <t>UTSJRK11434</t>
  </si>
  <si>
    <t>UTSJRK11436</t>
  </si>
  <si>
    <t>UTSJRK8474</t>
  </si>
  <si>
    <t>RACK DE 19" 24 ESPACIOS NGO.PANDUIT</t>
  </si>
  <si>
    <t>UTSJRK8475</t>
  </si>
  <si>
    <t>UTSJRK14829</t>
  </si>
  <si>
    <t>RACK DE ACERO DE 4 REPISAS EDSAL</t>
  </si>
  <si>
    <t>UTSJRK11039</t>
  </si>
  <si>
    <t>RACK DE PISO DE 7X19</t>
  </si>
  <si>
    <t>UTSJRK10150</t>
  </si>
  <si>
    <t>RACK DE SECADO</t>
  </si>
  <si>
    <t>UTSJRK17400</t>
  </si>
  <si>
    <t>RACK INFORMATICO</t>
  </si>
  <si>
    <t>UTSJRK15086</t>
  </si>
  <si>
    <t>UTSJRK17399</t>
  </si>
  <si>
    <t>UTSJUP7615</t>
  </si>
  <si>
    <t>RACK P/MONTAJE DE EQUIPO DE VIDEO</t>
  </si>
  <si>
    <t>UTSJRK0173</t>
  </si>
  <si>
    <t>RACK PARA TELEVISION DE 29</t>
  </si>
  <si>
    <t>UTSJRK0169</t>
  </si>
  <si>
    <t>RACK PARA TELEVISION DE 29" Y VIDEOGRABADORA</t>
  </si>
  <si>
    <t>UTSJUP7688</t>
  </si>
  <si>
    <t>RADIO DE COMUNICACION 2 VIAS</t>
  </si>
  <si>
    <t>UTSJUP7687</t>
  </si>
  <si>
    <t>UTSJOT7106</t>
  </si>
  <si>
    <t>RADIO MOTOROLA T5025</t>
  </si>
  <si>
    <t>UTSJRAD17484</t>
  </si>
  <si>
    <t>RADIO PORTATIL</t>
  </si>
  <si>
    <t>UTSJRAD17487</t>
  </si>
  <si>
    <t>UTSJRAD17490</t>
  </si>
  <si>
    <t>UTSJRAD17493</t>
  </si>
  <si>
    <t>UTSJRAD17496</t>
  </si>
  <si>
    <t>UTSJRAD17486</t>
  </si>
  <si>
    <t>UTSJRAD17489</t>
  </si>
  <si>
    <t>UTSJRAD17492</t>
  </si>
  <si>
    <t>UTSJRAD17494</t>
  </si>
  <si>
    <t>UTSJRAD17495</t>
  </si>
  <si>
    <t>UTSJRAD17497</t>
  </si>
  <si>
    <t>UTSJRAD17485</t>
  </si>
  <si>
    <t>UTSJRAD17488</t>
  </si>
  <si>
    <t>UTSJRAD17491</t>
  </si>
  <si>
    <t>UTSJGR13266</t>
  </si>
  <si>
    <t>RADIOGRABADORA MCA. UNIREX MOD.RX</t>
  </si>
  <si>
    <t>UTSJGR10461</t>
  </si>
  <si>
    <t>RADIOGRABADORA MCA.SONY MOD.CFDG770</t>
  </si>
  <si>
    <t>UTSJGR11935</t>
  </si>
  <si>
    <t>RADIOGRABADORA MCA.SONY MOD.CFD-RS60CP</t>
  </si>
  <si>
    <t>UTSJRAD15887</t>
  </si>
  <si>
    <t>RADIOS</t>
  </si>
  <si>
    <t>UTSJRAD16118</t>
  </si>
  <si>
    <t>UTSJRAD16120</t>
  </si>
  <si>
    <t>UTSJRAD16119</t>
  </si>
  <si>
    <t>UTSJRAD16117</t>
  </si>
  <si>
    <t>UTSJWI10400</t>
  </si>
  <si>
    <t>RAUTER INALAMBRICO MCA. LINKSYS WRT54GL</t>
  </si>
  <si>
    <t>UTSJROU11469</t>
  </si>
  <si>
    <t>RAUTER MCA.LINKSYS MOD.WRT320N</t>
  </si>
  <si>
    <t>UTSJROU11472</t>
  </si>
  <si>
    <t>UTSJROU11467</t>
  </si>
  <si>
    <t>UTSJROU11470</t>
  </si>
  <si>
    <t>UTSJROU11473</t>
  </si>
  <si>
    <t>UTSJROU11468</t>
  </si>
  <si>
    <t>UTSJROU11471</t>
  </si>
  <si>
    <t>UTSJROU11474</t>
  </si>
  <si>
    <t>UTSJRT4891</t>
  </si>
  <si>
    <t>REACTOR QUIMICO MOD. UPR-RDE</t>
  </si>
  <si>
    <t>UTSJMO15172</t>
  </si>
  <si>
    <t>RECEPCIÓN MEDIA LUNA DE 2.40X60X1.10</t>
  </si>
  <si>
    <t>UTSJOT9030</t>
  </si>
  <si>
    <t>RECEPTOR INALAMBRICO UHF/2</t>
  </si>
  <si>
    <t>UTSJRE6407</t>
  </si>
  <si>
    <t>RECTIFICADOR SELENIO DL2601 DE LORENZO</t>
  </si>
  <si>
    <t>UTSJLP7988</t>
  </si>
  <si>
    <t>RECTIFICADORA PERFECT MACHINE</t>
  </si>
  <si>
    <t>UTSJOT7517</t>
  </si>
  <si>
    <t>REFLECTOR TECNO LITE LOR-200</t>
  </si>
  <si>
    <t>UTSJOT7518</t>
  </si>
  <si>
    <t>REFLECTOR TECNO LITE LOR-S00</t>
  </si>
  <si>
    <t>UTSJOT7519</t>
  </si>
  <si>
    <t>UTSJRM5290</t>
  </si>
  <si>
    <t>REFRACTOMETRO ABBE MOD.1210 MCA ATAGO</t>
  </si>
  <si>
    <t>UTSJRD14799</t>
  </si>
  <si>
    <t>REFRIGERADOR DE 1 PUERTA MCA WHIRLPOOL</t>
  </si>
  <si>
    <t>UTSJRD6765</t>
  </si>
  <si>
    <t>REFRIGERADOR DE 849DM3 C/4 PTAS.</t>
  </si>
  <si>
    <t>UTSJRD3087</t>
  </si>
  <si>
    <t>REFRIGERADOR IEM MOD. ISO4</t>
  </si>
  <si>
    <t>UTSJRD5402</t>
  </si>
  <si>
    <t>REFRIGERADOR MCA. MABE MOD.70697</t>
  </si>
  <si>
    <t>UTSJRD10250</t>
  </si>
  <si>
    <t>REFRIGERADOR MCA.ACROS MOD.ARP08TXLG DE 8´</t>
  </si>
  <si>
    <t>UTSJRD5341</t>
  </si>
  <si>
    <t>REFRIGERADOR MCA.BLUE POINT DE 8´ 1 PTA.</t>
  </si>
  <si>
    <t>UTSJRH14847</t>
  </si>
  <si>
    <t>REGLA PARALELA DEVAL DE 1.20 MTS.</t>
  </si>
  <si>
    <t>UTSJRH14849</t>
  </si>
  <si>
    <t>UTSJRH14850</t>
  </si>
  <si>
    <t>UTSJRH14852</t>
  </si>
  <si>
    <t>UTSJRH14853</t>
  </si>
  <si>
    <t>UTSJRH14855</t>
  </si>
  <si>
    <t>UTSJRH14856</t>
  </si>
  <si>
    <t>UTSJRH14858</t>
  </si>
  <si>
    <t>UTSJRH14861</t>
  </si>
  <si>
    <t>UTSJRH14864</t>
  </si>
  <si>
    <t>UTSJRH14867</t>
  </si>
  <si>
    <t>UTSJRH14870</t>
  </si>
  <si>
    <t>UTSJRH14872</t>
  </si>
  <si>
    <t>UTSJRH14873</t>
  </si>
  <si>
    <t>UTSJRH14848</t>
  </si>
  <si>
    <t>UTSJRH14851</t>
  </si>
  <si>
    <t>UTSJRH14859</t>
  </si>
  <si>
    <t>UTSJRH14862</t>
  </si>
  <si>
    <t>UTSJRH14865</t>
  </si>
  <si>
    <t>UTSJRH14868</t>
  </si>
  <si>
    <t>UTSJRH14871</t>
  </si>
  <si>
    <t>UTSJRH14854</t>
  </si>
  <si>
    <t>UTSJRH14857</t>
  </si>
  <si>
    <t>UTSJRH14860</t>
  </si>
  <si>
    <t>UTSJRH14863</t>
  </si>
  <si>
    <t>UTSJRH14866</t>
  </si>
  <si>
    <t>UTSJRH14869</t>
  </si>
  <si>
    <t>UTSJRW17262</t>
  </si>
  <si>
    <t>REGLAS PARALELAS</t>
  </si>
  <si>
    <t>UTSJRG4112</t>
  </si>
  <si>
    <t>REGULADO COMPACT R 1000 NET</t>
  </si>
  <si>
    <t>UTSJRG16276</t>
  </si>
  <si>
    <t>REGULADOR</t>
  </si>
  <si>
    <t>UTSJRG13221</t>
  </si>
  <si>
    <t>UTSJRG15373</t>
  </si>
  <si>
    <t>UTSJRG15374</t>
  </si>
  <si>
    <t>UTSJRG1442</t>
  </si>
  <si>
    <t>REGULADOR ALTEC LANSING MOD. ACS21W</t>
  </si>
  <si>
    <t>UTSJRG11306</t>
  </si>
  <si>
    <t>REGULADOR AUTOMATICO MCA.VOGAR MOD.LAN-345</t>
  </si>
  <si>
    <t>UTSJRG5582</t>
  </si>
  <si>
    <t>REGULADOR COMPACT</t>
  </si>
  <si>
    <t>UTSJRG8172</t>
  </si>
  <si>
    <t>UTSJRG8158</t>
  </si>
  <si>
    <t>UTSJRG4944</t>
  </si>
  <si>
    <t>UTSJRG8066</t>
  </si>
  <si>
    <t>UTSJRG1851</t>
  </si>
  <si>
    <t>REGULADOR COMPACT MOD.R-100</t>
  </si>
  <si>
    <t>UTSJRG0749</t>
  </si>
  <si>
    <t>REGULADOR COMPACT R1000</t>
  </si>
  <si>
    <t>UTSJRG3583</t>
  </si>
  <si>
    <t>REGULADOR COMPACT R1000 NET</t>
  </si>
  <si>
    <t>UTSJRG0757</t>
  </si>
  <si>
    <t>UTSJRG3212</t>
  </si>
  <si>
    <t>REGULADOR COMPACT R-1000 NET</t>
  </si>
  <si>
    <t>UTSJRG6883</t>
  </si>
  <si>
    <t>REGULADOR COMPAQ</t>
  </si>
  <si>
    <t>UTSJRG7728</t>
  </si>
  <si>
    <t>REGULADOR COMPLET</t>
  </si>
  <si>
    <t>UTSJRG3543</t>
  </si>
  <si>
    <t>UTSJRG3540</t>
  </si>
  <si>
    <t>UTSJRG3535</t>
  </si>
  <si>
    <t>UTSJRG3541</t>
  </si>
  <si>
    <t>UTSJRG3544</t>
  </si>
  <si>
    <t>UTSJRG3547</t>
  </si>
  <si>
    <t>UTSJRG4993</t>
  </si>
  <si>
    <t>UTSJRG4156</t>
  </si>
  <si>
    <t>UTSJRG11503</t>
  </si>
  <si>
    <t>REGULADOR COMPLET 1300 VA</t>
  </si>
  <si>
    <t>UTSJRG13280</t>
  </si>
  <si>
    <t>REGULADOR COMPLET 1300VA</t>
  </si>
  <si>
    <t>UTSJRG13274</t>
  </si>
  <si>
    <t>UTSJRG13277</t>
  </si>
  <si>
    <t>UTSJRG13269</t>
  </si>
  <si>
    <t>UTSJRG13270</t>
  </si>
  <si>
    <t>UTSJRG13272</t>
  </si>
  <si>
    <t>UTSJRG13273</t>
  </si>
  <si>
    <t>UTSJRG13275</t>
  </si>
  <si>
    <t>UTSJRG13276</t>
  </si>
  <si>
    <t>UTSJRG13278</t>
  </si>
  <si>
    <t>UTSJRG13271</t>
  </si>
  <si>
    <t>UTSJRG13279</t>
  </si>
  <si>
    <t>UTSJRG13268</t>
  </si>
  <si>
    <t>UTSJRG1651</t>
  </si>
  <si>
    <t>REGULADOR COMPLET MOD. ERV-4-002</t>
  </si>
  <si>
    <t>UTSJRG5055</t>
  </si>
  <si>
    <t>REGULADOR COMPLEX</t>
  </si>
  <si>
    <t>UTSJRR6220</t>
  </si>
  <si>
    <t>REGULADOR DE ENERG.REAC. DL2108T19</t>
  </si>
  <si>
    <t>UTSJRX6178</t>
  </si>
  <si>
    <t>REGULADOR DE TENSION DE EXCITACION</t>
  </si>
  <si>
    <t>UTSJRG4708</t>
  </si>
  <si>
    <t>REGULADOR FAC 1 KVA</t>
  </si>
  <si>
    <t>UTSJRG3294</t>
  </si>
  <si>
    <t>REGULADOR ISB SOLA BASIC MICROVOLT NET</t>
  </si>
  <si>
    <t>UTSJRG4427</t>
  </si>
  <si>
    <t>REGULADOR MCA. COMPACT</t>
  </si>
  <si>
    <t>UTSJRG3165</t>
  </si>
  <si>
    <t>REGULADOR MCA. COMPACT 1000 NET</t>
  </si>
  <si>
    <t>UTSJRG13240</t>
  </si>
  <si>
    <t>REGULADOR MCA. COMPLET 1300 VA</t>
  </si>
  <si>
    <t>UTSJRG13244</t>
  </si>
  <si>
    <t>UTSJRG13243</t>
  </si>
  <si>
    <t>UTSJRG13238</t>
  </si>
  <si>
    <t>UTSJRG13241</t>
  </si>
  <si>
    <t>UTSJRG13242</t>
  </si>
  <si>
    <t>UTSJRG0803</t>
  </si>
  <si>
    <t>REGULADOR MCA. FAC NYCE</t>
  </si>
  <si>
    <t>UTSJRG13076</t>
  </si>
  <si>
    <t>REGULADOR MCA. MICROVOLT 1300VA MOD. DN-21-132</t>
  </si>
  <si>
    <t>UTSJRG13087</t>
  </si>
  <si>
    <t>UTSJRG13064</t>
  </si>
  <si>
    <t>UTSJRG13062</t>
  </si>
  <si>
    <t>UTSJRG13075</t>
  </si>
  <si>
    <t>UTSJRG13068</t>
  </si>
  <si>
    <t>UTSJRG13069</t>
  </si>
  <si>
    <t>UTSJRG13065</t>
  </si>
  <si>
    <t>UTSJRG13071</t>
  </si>
  <si>
    <t>UTSJRG13072</t>
  </si>
  <si>
    <t>UTSJRG13088</t>
  </si>
  <si>
    <t>UTSJRG13066</t>
  </si>
  <si>
    <t>UTSJRG13067</t>
  </si>
  <si>
    <t>UTSJRG13083</t>
  </si>
  <si>
    <t>UTSJRG13086</t>
  </si>
  <si>
    <t>UTSJRG13077</t>
  </si>
  <si>
    <t>UTSJRG13073</t>
  </si>
  <si>
    <t>UTSJRG13063</t>
  </si>
  <si>
    <t>UTSJRG13084</t>
  </si>
  <si>
    <t>UTSJRG13070</t>
  </si>
  <si>
    <t>UTSJRG13090</t>
  </si>
  <si>
    <t>UTSJRG13089</t>
  </si>
  <si>
    <t>UTSJRG13081</t>
  </si>
  <si>
    <t>UTSJRG13079</t>
  </si>
  <si>
    <t>UTSJRG13060</t>
  </si>
  <si>
    <t>UTSJRG1358</t>
  </si>
  <si>
    <t>REGULADOR MCA. PRINTAFORM</t>
  </si>
  <si>
    <t>UTSJRG11487</t>
  </si>
  <si>
    <t>REGULADOR MCA. SOLA BASIC</t>
  </si>
  <si>
    <t>UTSJRG1375</t>
  </si>
  <si>
    <t>REGULADOR MCA. SOLA BASIC MICROVOLT 1200</t>
  </si>
  <si>
    <t>UTSJRG14002</t>
  </si>
  <si>
    <t>REGULADOR MCA.COMPLET 1300VA</t>
  </si>
  <si>
    <t>UTSJRG14003</t>
  </si>
  <si>
    <t>UTSJRG9023</t>
  </si>
  <si>
    <t>REGULADOR MCA.GR MOD.AC-103-TGMC</t>
  </si>
  <si>
    <t>UTSJRG9024</t>
  </si>
  <si>
    <t>UTSJRG0312</t>
  </si>
  <si>
    <t>REGULADOR MCA.POLUX MOD.LITE PLUS 600</t>
  </si>
  <si>
    <t>UTSJRG13391</t>
  </si>
  <si>
    <t>REGULADOR MCA.SOLA BASIC DN21132</t>
  </si>
  <si>
    <t>UTSJRG8977</t>
  </si>
  <si>
    <t>REGULADOR MCA.SOLA BASIC MICROVOLT 300VA</t>
  </si>
  <si>
    <t>UTSJRG13128</t>
  </si>
  <si>
    <t>REGULADOR MCA.SOLA BASIC MOD.DN211-32</t>
  </si>
  <si>
    <t>UTSJRG13121</t>
  </si>
  <si>
    <t>UTSJRG13126</t>
  </si>
  <si>
    <t>UTSJRG13129</t>
  </si>
  <si>
    <t>UTSJRG13125</t>
  </si>
  <si>
    <t>UTSJRG13124</t>
  </si>
  <si>
    <t>UTSJRG13122</t>
  </si>
  <si>
    <t>UTSJRG10024</t>
  </si>
  <si>
    <t>REGULADOR MCA.SOLA BASIC MOD.MICROVOLT INET</t>
  </si>
  <si>
    <t>UTSJRG10025</t>
  </si>
  <si>
    <t>UTSJRG11958</t>
  </si>
  <si>
    <t>REGULADOR MCA.SOLA MICRO-VOLT 1300VA</t>
  </si>
  <si>
    <t>UTSJRG11959</t>
  </si>
  <si>
    <t>UTSJRG11961</t>
  </si>
  <si>
    <t>UTSJRG11962</t>
  </si>
  <si>
    <t>UTSJRG11960</t>
  </si>
  <si>
    <t>UTSJRG11963</t>
  </si>
  <si>
    <t>UTSJRG3938</t>
  </si>
  <si>
    <t>REGULADOR MCA.VOGAR MOD.LAN-315</t>
  </si>
  <si>
    <t>UTSJRG4634</t>
  </si>
  <si>
    <t>UTSJRG4025</t>
  </si>
  <si>
    <t>UTSJRG8211</t>
  </si>
  <si>
    <t>REGULADOR MICROVOL INET</t>
  </si>
  <si>
    <t>UTSJRG8223</t>
  </si>
  <si>
    <t>REGULADOR MICROVOLT 1200</t>
  </si>
  <si>
    <t>UTSJRG7469</t>
  </si>
  <si>
    <t>UTSJRG7727</t>
  </si>
  <si>
    <t>REGULADOR MICROVOLT INET</t>
  </si>
  <si>
    <t>UTSJRG8414</t>
  </si>
  <si>
    <t>UTSJRG7626</t>
  </si>
  <si>
    <t>UTSJRG7627</t>
  </si>
  <si>
    <t>UTSJRG7625</t>
  </si>
  <si>
    <t>UTSJRG12032</t>
  </si>
  <si>
    <t>UTSJRG12034</t>
  </si>
  <si>
    <t>REGULADOR MICROVOLT INET 1300</t>
  </si>
  <si>
    <t>UTSJRG8037</t>
  </si>
  <si>
    <t>REGULADOR MICROVOLT INET 1300 PLUS</t>
  </si>
  <si>
    <t>UTSJRG8041</t>
  </si>
  <si>
    <t>UTSJRG8038</t>
  </si>
  <si>
    <t>UTSJRG8039</t>
  </si>
  <si>
    <t>UTSJRG8042</t>
  </si>
  <si>
    <t>UTSJRG8036</t>
  </si>
  <si>
    <t>UTSJRG9851</t>
  </si>
  <si>
    <t>REGULADOR MICROVOLT INET 1300 VA</t>
  </si>
  <si>
    <t>UTSJRG9871</t>
  </si>
  <si>
    <t>UTSJRG9852</t>
  </si>
  <si>
    <t>UTSJRG9874</t>
  </si>
  <si>
    <t>UTSJRG9864</t>
  </si>
  <si>
    <t>UTSJRG9856</t>
  </si>
  <si>
    <t>UTSJRG9848</t>
  </si>
  <si>
    <t>UTSJRG9857</t>
  </si>
  <si>
    <t>UTSJRG9855</t>
  </si>
  <si>
    <t>UTSJRG9875</t>
  </si>
  <si>
    <t>UTSJRG9876</t>
  </si>
  <si>
    <t>UTSJRG9854</t>
  </si>
  <si>
    <t>UTSJRG9869</t>
  </si>
  <si>
    <t>UTSJRG9861</t>
  </si>
  <si>
    <t>UTSJRG9849</t>
  </si>
  <si>
    <t>UTSJRG12220</t>
  </si>
  <si>
    <t>UTSJRG9873</t>
  </si>
  <si>
    <t>UTSJRG11304</t>
  </si>
  <si>
    <t>REGULADOR MICRO-VOLT INET 1300 VA</t>
  </si>
  <si>
    <t>UTSJRG11303</t>
  </si>
  <si>
    <t>UTSJRG8032</t>
  </si>
  <si>
    <t>REGULADOR MICROVOLT INET ISB</t>
  </si>
  <si>
    <t>UTSJRG8033</t>
  </si>
  <si>
    <t>UTSJRG8034</t>
  </si>
  <si>
    <t>UTSJRG8035</t>
  </si>
  <si>
    <t>UTSJRG8031</t>
  </si>
  <si>
    <t>UTSJRG6563</t>
  </si>
  <si>
    <t>REGULADOR MICROVOLT INET ISB SOLA BASIC</t>
  </si>
  <si>
    <t>UTSJRG6634</t>
  </si>
  <si>
    <t>REGULADOR MICROVOLT INET SOLA BASIC</t>
  </si>
  <si>
    <t>UTSJRG6638</t>
  </si>
  <si>
    <t>UTSJRG6639</t>
  </si>
  <si>
    <t>UTSJRG6631</t>
  </si>
  <si>
    <t>UTSJRG6632</t>
  </si>
  <si>
    <t>UTSJRG6633</t>
  </si>
  <si>
    <t>UTSJRG6635</t>
  </si>
  <si>
    <t>UTSJRG7810</t>
  </si>
  <si>
    <t>UTSJRG6636</t>
  </si>
  <si>
    <t>UTSJRG3409</t>
  </si>
  <si>
    <t>REGULADOR MICROVOLT NET 1300 PLUS</t>
  </si>
  <si>
    <t>UTSJRG3408</t>
  </si>
  <si>
    <t>UTSJRG3412</t>
  </si>
  <si>
    <t>REGULADOR MICROVOLT NET 1300 PLUS MOD.DN-21-132</t>
  </si>
  <si>
    <t>UTSJRG7736</t>
  </si>
  <si>
    <t>REGULADOR PALMTOP2000</t>
  </si>
  <si>
    <t>UTSJRG14753</t>
  </si>
  <si>
    <t>REGULADOR PARA GASES 35555 P/TANQUE DE OXIGENO</t>
  </si>
  <si>
    <t>UTSJRG14754</t>
  </si>
  <si>
    <t>REGULADOR PARA GASES 35557 P/TANQUE DE HIDROGENO</t>
  </si>
  <si>
    <t>UTSJRV6297</t>
  </si>
  <si>
    <t>REGULADOR PI ADAPTIVO DL2624 MCA.DE LORENZO</t>
  </si>
  <si>
    <t>UTSJRG11952</t>
  </si>
  <si>
    <t>REGULADOR SOLA</t>
  </si>
  <si>
    <t>UTSJRG13203</t>
  </si>
  <si>
    <t>REGULADOR SOLA BASIC 1300 VA</t>
  </si>
  <si>
    <t>UTSJRG13214</t>
  </si>
  <si>
    <t>UTSJRG13217</t>
  </si>
  <si>
    <t>UTSJRG13220</t>
  </si>
  <si>
    <t>UTSJRG13212</t>
  </si>
  <si>
    <t>UTSJRG13213</t>
  </si>
  <si>
    <t>UTSJRG13215</t>
  </si>
  <si>
    <t>UTSJRG13218</t>
  </si>
  <si>
    <t>UTSJRG13201</t>
  </si>
  <si>
    <t>UTSJRG13216</t>
  </si>
  <si>
    <t>UTSJRG13219</t>
  </si>
  <si>
    <t>UTSJRG13222</t>
  </si>
  <si>
    <t>UTSJRG13202</t>
  </si>
  <si>
    <t>UTSJRG13205</t>
  </si>
  <si>
    <t>UTSJRG13171</t>
  </si>
  <si>
    <t>UTSJRG13174</t>
  </si>
  <si>
    <t>UTSJRG13177</t>
  </si>
  <si>
    <t>UTSJRG13176</t>
  </si>
  <si>
    <t>UTSJRG13175</t>
  </si>
  <si>
    <t>UTSJRG13169</t>
  </si>
  <si>
    <t>UTSJRG13208</t>
  </si>
  <si>
    <t>UTSJRG13200</t>
  </si>
  <si>
    <t>UTSJRG13207</t>
  </si>
  <si>
    <t>UTSJRG13206</t>
  </si>
  <si>
    <t>UTSJRG13168</t>
  </si>
  <si>
    <t>UTSJRG13204</t>
  </si>
  <si>
    <t>UTSJRG13170</t>
  </si>
  <si>
    <t>UTSJRG13195</t>
  </si>
  <si>
    <t>UTSJRG9029</t>
  </si>
  <si>
    <t>REGULADOR SOLA BASIC 3000 VA TIPO CVH</t>
  </si>
  <si>
    <t>UTSJRG11378</t>
  </si>
  <si>
    <t>REGULADOR SOLA BASIC INET</t>
  </si>
  <si>
    <t>UTSJRG8488</t>
  </si>
  <si>
    <t>REGULADOR SOLA BASIC MICROVOLT</t>
  </si>
  <si>
    <t>UTSJRG4872</t>
  </si>
  <si>
    <t>UTSJRG8485</t>
  </si>
  <si>
    <t>UTSJRG5523</t>
  </si>
  <si>
    <t>UTSJRG5525</t>
  </si>
  <si>
    <t>UTSJRG8486</t>
  </si>
  <si>
    <t>UTSJRG4875</t>
  </si>
  <si>
    <t>UTSJRG8086</t>
  </si>
  <si>
    <t>UTSJRG8487</t>
  </si>
  <si>
    <t>UTSJRG5524</t>
  </si>
  <si>
    <t>UTSJRG3224</t>
  </si>
  <si>
    <t>REGULADOR SOLA BASIC MICROVOLT 1200</t>
  </si>
  <si>
    <t>UTSJRG10111</t>
  </si>
  <si>
    <t>REGULADOR SOLA BASIC MICROVOLT INET 1300 VA</t>
  </si>
  <si>
    <t>UTSJRG10123</t>
  </si>
  <si>
    <t>UTSJRG10117</t>
  </si>
  <si>
    <t>UTSJRG10113</t>
  </si>
  <si>
    <t>UTSJRG10116</t>
  </si>
  <si>
    <t>UTSJRG10127</t>
  </si>
  <si>
    <t>UTSJRG10115</t>
  </si>
  <si>
    <t>UTSJRG10121</t>
  </si>
  <si>
    <t>UTSJRG10124</t>
  </si>
  <si>
    <t>UTSJRG10122</t>
  </si>
  <si>
    <t>UTSJRG10126</t>
  </si>
  <si>
    <t>UTSJRG10103</t>
  </si>
  <si>
    <t>UTSJRG10104</t>
  </si>
  <si>
    <t>UTSJRG10106</t>
  </si>
  <si>
    <t>UTSJRG10109</t>
  </si>
  <si>
    <t>UTSJRG10110</t>
  </si>
  <si>
    <t>UTSJRG10112</t>
  </si>
  <si>
    <t>UTSJRG10108</t>
  </si>
  <si>
    <t>UTSJRG9880</t>
  </si>
  <si>
    <t>REGULADOR SOLA BASIC MICROVOLT INET 2000</t>
  </si>
  <si>
    <t>UTSJRG4048</t>
  </si>
  <si>
    <t>REGULADOR SOLA BASIC MICROVOLT NET</t>
  </si>
  <si>
    <t>UTSJRG4044</t>
  </si>
  <si>
    <t>UTSJRG4041</t>
  </si>
  <si>
    <t>UTSJRG4037</t>
  </si>
  <si>
    <t>UTSJRG4051</t>
  </si>
  <si>
    <t>UTSJRG4042</t>
  </si>
  <si>
    <t>UTSJRG4045</t>
  </si>
  <si>
    <t>UTSJRG3107</t>
  </si>
  <si>
    <t>UTSJRG4049</t>
  </si>
  <si>
    <t>UTSJRG3451</t>
  </si>
  <si>
    <t>UTSJRG11744</t>
  </si>
  <si>
    <t>REGULADOR SOLA BASIC MOD.DN-21-132</t>
  </si>
  <si>
    <t>UTSJRG11747</t>
  </si>
  <si>
    <t>UTSJRG11749</t>
  </si>
  <si>
    <t>UTSJRG11750</t>
  </si>
  <si>
    <t>UTSJRG11753</t>
  </si>
  <si>
    <t>UTSJRG11755</t>
  </si>
  <si>
    <t>UTSJRG11756</t>
  </si>
  <si>
    <t>UTSJRG11758</t>
  </si>
  <si>
    <t>UTSJRG11761</t>
  </si>
  <si>
    <t>UTSJRG11764</t>
  </si>
  <si>
    <t>UTSJRG11767</t>
  </si>
  <si>
    <t>UTSJRG11769</t>
  </si>
  <si>
    <t>UTSJRG11745</t>
  </si>
  <si>
    <t>UTSJRG11748</t>
  </si>
  <si>
    <t>UTSJRG11751</t>
  </si>
  <si>
    <t>UTSJRG11759</t>
  </si>
  <si>
    <t>UTSJRG11762</t>
  </si>
  <si>
    <t>UTSJRG11765</t>
  </si>
  <si>
    <t>UTSJRG11768</t>
  </si>
  <si>
    <t>UTSJRG11746</t>
  </si>
  <si>
    <t>UTSJRG11754</t>
  </si>
  <si>
    <t>UTSJRG11760</t>
  </si>
  <si>
    <t>UTSJRG11763</t>
  </si>
  <si>
    <t>UTSJRG11766</t>
  </si>
  <si>
    <t>UTSJRG11951</t>
  </si>
  <si>
    <t>REGULADOR SOLA MICRO</t>
  </si>
  <si>
    <t>UTSJRG8933</t>
  </si>
  <si>
    <t>REGULADOR SOLA MICROVOLT 1000VA</t>
  </si>
  <si>
    <t>UTSJRG1875</t>
  </si>
  <si>
    <t>REGULADOR TDE POWER TECHNOLOGY</t>
  </si>
  <si>
    <t>UTSJRG17263</t>
  </si>
  <si>
    <t>REGULADOR TRIFASICO</t>
  </si>
  <si>
    <t>UTSJRS6217</t>
  </si>
  <si>
    <t>RELE DE SOBRECORR.C/TIEMPO DEFIN.</t>
  </si>
  <si>
    <t>UTSJRS6219</t>
  </si>
  <si>
    <t>RELEVADOR COMBINADO DE SOBRECORRIENTE</t>
  </si>
  <si>
    <t>UTSJVL7014</t>
  </si>
  <si>
    <t>RELEVADOR DE BAJA/ALTA TENSION</t>
  </si>
  <si>
    <t>UTSJRS6218</t>
  </si>
  <si>
    <t>RELEVADOR DE CONTROL DE FALLA ACCID.A TIERRA</t>
  </si>
  <si>
    <t>UTSJRS6221</t>
  </si>
  <si>
    <t>RELEVADOR DIREC. MONOFAS. DL2108T16</t>
  </si>
  <si>
    <t>UTSJVL6906</t>
  </si>
  <si>
    <t>RELEVADOR SOBRE CORRIENTE</t>
  </si>
  <si>
    <t>UTSJOT6812</t>
  </si>
  <si>
    <t>RELOJ DE PARED</t>
  </si>
  <si>
    <t>UTSJOT8460</t>
  </si>
  <si>
    <t>RELOJ DE VELADOR MCA.AMANO</t>
  </si>
  <si>
    <t>UTSJRJ0248</t>
  </si>
  <si>
    <t>RELOJ DIGITAL MCA. CV</t>
  </si>
  <si>
    <t>UTSJRJ0249</t>
  </si>
  <si>
    <t>UTSJRJ0247</t>
  </si>
  <si>
    <t>UTSJRJ0250</t>
  </si>
  <si>
    <t>UTSJOT13182</t>
  </si>
  <si>
    <t>REPARADOR Y LIMPIADOR AUTOMATICO DE CD Y DVD</t>
  </si>
  <si>
    <t>UTSJPH6806</t>
  </si>
  <si>
    <t>REPISA DE APOYO FIJA A PARED</t>
  </si>
  <si>
    <t>UTSJPH6800</t>
  </si>
  <si>
    <t>UTSJPH6799</t>
  </si>
  <si>
    <t>REPISA DE APOYO P/CHAROLAS FIJA A BARRAS</t>
  </si>
  <si>
    <t>UTSJDD11996</t>
  </si>
  <si>
    <t>REPRODUCTOR DVD MCA.SAMSUNG MOD.C350</t>
  </si>
  <si>
    <t>UTSJDD11998</t>
  </si>
  <si>
    <t>UTSJDD11999</t>
  </si>
  <si>
    <t>UTSJDD12001</t>
  </si>
  <si>
    <t>UTSJDD12002</t>
  </si>
  <si>
    <t>UTSJDD11997</t>
  </si>
  <si>
    <t>UTSJDD12000</t>
  </si>
  <si>
    <t>UTSJDD12003</t>
  </si>
  <si>
    <t>UTSJDD0725</t>
  </si>
  <si>
    <t>REPRODUCTOR DVD/NCR SONY MOD.SLV-D360P MX</t>
  </si>
  <si>
    <t>UTSJRP11870</t>
  </si>
  <si>
    <t>REPRODUCTOR MP3 MCA.SAMSUNG MOD.YP-K5Q</t>
  </si>
  <si>
    <t>UTSJRP10076</t>
  </si>
  <si>
    <t>REPRODUCTOR MPE APPLE IPOD TOUCH 16GB NGO.</t>
  </si>
  <si>
    <t>UTSJRQ3628</t>
  </si>
  <si>
    <t>REQUINTOS ACUSTICOS DE ESTUDIO (2 PZAS.)</t>
  </si>
  <si>
    <t>UTSJRES16538</t>
  </si>
  <si>
    <t>RESTIRADOR</t>
  </si>
  <si>
    <t>UTSJRES16539</t>
  </si>
  <si>
    <t>UTSJRES16541</t>
  </si>
  <si>
    <t>UTSJRES16542</t>
  </si>
  <si>
    <t>UTSJRES16537</t>
  </si>
  <si>
    <t>UTSJRES16540</t>
  </si>
  <si>
    <t>UTSJRES16543</t>
  </si>
  <si>
    <t>UTSJRED17259</t>
  </si>
  <si>
    <t>RESTIRADOR DE DIBUJO</t>
  </si>
  <si>
    <t>UTSJRES14888</t>
  </si>
  <si>
    <t>RESTIRADOR PARA LABORATORIO DE DIBUJO DE 1.20X0.90X0.90</t>
  </si>
  <si>
    <t>UTSJRES14891</t>
  </si>
  <si>
    <t>UTSJRES14894</t>
  </si>
  <si>
    <t>UTSJRES14902</t>
  </si>
  <si>
    <t>UTSJRES14905</t>
  </si>
  <si>
    <t>UTSJRES14908</t>
  </si>
  <si>
    <t>UTSJRES14887</t>
  </si>
  <si>
    <t>UTSJRES14890</t>
  </si>
  <si>
    <t>UTSJRES14892</t>
  </si>
  <si>
    <t>UTSJRES14893</t>
  </si>
  <si>
    <t>UTSJRES14895</t>
  </si>
  <si>
    <t>UTSJRES14896</t>
  </si>
  <si>
    <t>UTSJRES14898</t>
  </si>
  <si>
    <t>UTSJRES14899</t>
  </si>
  <si>
    <t>UTSJRES14901</t>
  </si>
  <si>
    <t>UTSJRES14904</t>
  </si>
  <si>
    <t>UTSJRES14907</t>
  </si>
  <si>
    <t>UTSJRES14910</t>
  </si>
  <si>
    <t>UTSJRES14886</t>
  </si>
  <si>
    <t>UTSJRES14889</t>
  </si>
  <si>
    <t>UTSJRES14897</t>
  </si>
  <si>
    <t>UTSJRES14900</t>
  </si>
  <si>
    <t>UTSJRES14903</t>
  </si>
  <si>
    <t>UTSJRES14906</t>
  </si>
  <si>
    <t>UTSJRES14909</t>
  </si>
  <si>
    <t>UTSJRC3179</t>
  </si>
  <si>
    <t>RESUCITADOR</t>
  </si>
  <si>
    <t>UTSJREV17511</t>
  </si>
  <si>
    <t>REVOLVEDORA</t>
  </si>
  <si>
    <t>UTSJHT8354</t>
  </si>
  <si>
    <t>RIEL DE AIRE C/FUENTE DE AIRE Y SENSOR</t>
  </si>
  <si>
    <t>UTSJRU6870</t>
  </si>
  <si>
    <t>RIEL DE ENCAUSE EN ACERO INOX.</t>
  </si>
  <si>
    <t>UTSJRZ6509</t>
  </si>
  <si>
    <t>RIEL DESLIZANTE PARA ROBOT MOD.T265</t>
  </si>
  <si>
    <t>UTSJRCE17513</t>
  </si>
  <si>
    <t>ROMPEDOR DE CONCRETO</t>
  </si>
  <si>
    <t>UTSJPN13196</t>
  </si>
  <si>
    <t>ROTAFOLIO FIJO BCO. DE 90X70 CMS.</t>
  </si>
  <si>
    <t>UTSJRF1579</t>
  </si>
  <si>
    <t>ROTAFOLIO MCA. ESCO</t>
  </si>
  <si>
    <t>UTSJOT13424</t>
  </si>
  <si>
    <t>ROTAVAPOR DIGC/BAÑO MOD. HS-2000NS</t>
  </si>
  <si>
    <t>UTSJHT13361</t>
  </si>
  <si>
    <t>ROTO MARTILLO 1/2</t>
  </si>
  <si>
    <t>UTSJWI10328</t>
  </si>
  <si>
    <t>ROUTER BANDA ANCHA MCA.LINKSYS MOD. WRT54GL</t>
  </si>
  <si>
    <t>UTSJHT7118</t>
  </si>
  <si>
    <t>ROUTER ELECTRICO BOSH 3.25 HP MOD.1619EVS</t>
  </si>
  <si>
    <t>UTSJROU15370</t>
  </si>
  <si>
    <t>ROUTER INALAMBRICO</t>
  </si>
  <si>
    <t>UTSJWI11191</t>
  </si>
  <si>
    <t>ROUTER INALAMBRICO LINKSYS WIRELESS(CISCO)</t>
  </si>
  <si>
    <t>UTSJWI11192</t>
  </si>
  <si>
    <t>UTSJROU11443</t>
  </si>
  <si>
    <t>ROUTER MCA.CISCO MOD.2811</t>
  </si>
  <si>
    <t>UTSJROU11444</t>
  </si>
  <si>
    <t>UTSJROU11446</t>
  </si>
  <si>
    <t>UTSJROU11449</t>
  </si>
  <si>
    <t>UTSJROU11452</t>
  </si>
  <si>
    <t>UTSJROU11445</t>
  </si>
  <si>
    <t>UTSJROU11448</t>
  </si>
  <si>
    <t>UTSJROU11451</t>
  </si>
  <si>
    <t>UTSJROU11454</t>
  </si>
  <si>
    <t>UTSJROU11447</t>
  </si>
  <si>
    <t>UTSJROU11450</t>
  </si>
  <si>
    <t>UTSJROU11453</t>
  </si>
  <si>
    <t>UTSJROU12215</t>
  </si>
  <si>
    <t>ROUTER MCA.LINKSYS MOD.WRT54GL</t>
  </si>
  <si>
    <t>UTSJROU14737</t>
  </si>
  <si>
    <t>ROUTER TENDA INHALAMBRICO MOD. W300D</t>
  </si>
  <si>
    <t>UTSJROU12162</t>
  </si>
  <si>
    <t>ROUTER WRT320N 4 PTOS.1000MB</t>
  </si>
  <si>
    <t>UTSJLP8076</t>
  </si>
  <si>
    <t>RUGOSIMETRO MOD. SV-400</t>
  </si>
  <si>
    <t>UTSJKT12153</t>
  </si>
  <si>
    <t>S7-224 AC/DC/RLY MOD.6ES72141BD230XB0</t>
  </si>
  <si>
    <t>UTSJKT12154</t>
  </si>
  <si>
    <t>UTSJKT12152</t>
  </si>
  <si>
    <t>UTSJSC15651</t>
  </si>
  <si>
    <t>SCANER GOSCAN 20 EDUCATIVO CREAFORM</t>
  </si>
  <si>
    <t>UTSJSC13392</t>
  </si>
  <si>
    <t>SCANER MCA.EPSON MOD.V330</t>
  </si>
  <si>
    <t>UTSJSC12177</t>
  </si>
  <si>
    <t>SCANER MCA.HP MOD. G2710</t>
  </si>
  <si>
    <t>UTSJSC14222</t>
  </si>
  <si>
    <t>SCANER MCA.HP MOD.G2710</t>
  </si>
  <si>
    <t>UTSJSC12183</t>
  </si>
  <si>
    <t>SCANER MCA.HP MOD.G3110</t>
  </si>
  <si>
    <t>UTSJSC1511</t>
  </si>
  <si>
    <t>SCANER MCA.HP MOD.SCANJET 2200</t>
  </si>
  <si>
    <t>UTSJSC0224</t>
  </si>
  <si>
    <t>SCANNER CAMA PLANA MCA. HP MOD. SCANJET3770</t>
  </si>
  <si>
    <t>UTSJSC0222</t>
  </si>
  <si>
    <t>SCANNER DE CAMA PLANA MCA. HP MD.SCANJET 3770</t>
  </si>
  <si>
    <t>UTSJSC15653</t>
  </si>
  <si>
    <t>SCANNER GOSCAN 50 EDUCATIVO CREAFORM</t>
  </si>
  <si>
    <t>UTSJSC4425</t>
  </si>
  <si>
    <t>SCANNER MCA. HP MOD. SCANJET 3670</t>
  </si>
  <si>
    <t>UTSJSC2721</t>
  </si>
  <si>
    <t>SCANNER MCA.EPSON MOD. G850A</t>
  </si>
  <si>
    <t>UTSJSC8221</t>
  </si>
  <si>
    <t>SCANNER MCA.HP MOD.SCANJET 3670</t>
  </si>
  <si>
    <t>UTSJSC7972</t>
  </si>
  <si>
    <t>UTSJSC4770</t>
  </si>
  <si>
    <t>UTSJSC8844</t>
  </si>
  <si>
    <t>SCANNER MCA.HP MOD.SCANJET 3800</t>
  </si>
  <si>
    <t>UTSJSC7811</t>
  </si>
  <si>
    <t>SCANNER MCA.HP MOD.SCANJET 5590</t>
  </si>
  <si>
    <t>UTSJSC10153</t>
  </si>
  <si>
    <t>SCANNER MCA.HP MOD.SCANJET G3010</t>
  </si>
  <si>
    <t>UTSJSC10155</t>
  </si>
  <si>
    <t>UTSJSU6288</t>
  </si>
  <si>
    <t>SCR CON CIRCUITO APAGADO DL2612</t>
  </si>
  <si>
    <t>UTSJRI6281</t>
  </si>
  <si>
    <t>SCR RECTIFICADOR CONTROLADO DE SILICIO</t>
  </si>
  <si>
    <t>UTSJSMA14772</t>
  </si>
  <si>
    <t>SECADOR DE MANOS AUTOMATICO MCA. JOFEL</t>
  </si>
  <si>
    <t>UTSJSMA14773</t>
  </si>
  <si>
    <t>UTSJSEF15622</t>
  </si>
  <si>
    <t>SENSOR DE FLUJO</t>
  </si>
  <si>
    <t>UTSJSEF15623</t>
  </si>
  <si>
    <t>UTSJSEN15406</t>
  </si>
  <si>
    <t>SENSOR TRIAXIAL DE VIBRACIONES AXIMA / DLI 629M30</t>
  </si>
  <si>
    <t>UTSJSO6329</t>
  </si>
  <si>
    <t>SERIE DE ACCESORIOS DLACC MCA.DE LORENZO</t>
  </si>
  <si>
    <t>UTSJDT6328</t>
  </si>
  <si>
    <t>SERIE DE DIAPOSITIVAS DL2106A</t>
  </si>
  <si>
    <t>UTSJXS15907</t>
  </si>
  <si>
    <t>SERVIDOR DELL POWER EDGE</t>
  </si>
  <si>
    <t>UTSJXS14367</t>
  </si>
  <si>
    <t>SERVIDOR MARCA DELL IOMEGA PX4-300R 12TB NETWORK STORAGE (4X3TB)</t>
  </si>
  <si>
    <t>UTSJXS14365</t>
  </si>
  <si>
    <t>SERVIDOR MARCA DELL POWER EDGE R720</t>
  </si>
  <si>
    <t>UTSJXS14366</t>
  </si>
  <si>
    <t>UTSJXS11866</t>
  </si>
  <si>
    <t>SERVIDOR MCA.DELL MOD. PE2900</t>
  </si>
  <si>
    <t>UTSJXS11221</t>
  </si>
  <si>
    <t>SERVIDOR MCA.DELL MOD.POWER EDGE 2950</t>
  </si>
  <si>
    <t>UTSJXS7844</t>
  </si>
  <si>
    <t>SERVIDOR MCA.DELL MOD.POWER EDGE 650</t>
  </si>
  <si>
    <t>UTSJXS9847</t>
  </si>
  <si>
    <t>SERVIDOR MCA.DELL POWEREDGE 2950</t>
  </si>
  <si>
    <t>UTSJXS11133</t>
  </si>
  <si>
    <t>SERVIDOR MCA.SUN MOD.X4150</t>
  </si>
  <si>
    <t>UTSJRB6518</t>
  </si>
  <si>
    <t>SERVO ROBOT MCA.CRS,DEDUTEL MOD.A255</t>
  </si>
  <si>
    <t>UTSJDT6322</t>
  </si>
  <si>
    <t>SET DE DIAPOSITIVAS DL2105A</t>
  </si>
  <si>
    <t>UTSJXM6311</t>
  </si>
  <si>
    <t>SET DE MOTORES TRIFASICOS DE INDUCCION</t>
  </si>
  <si>
    <t>UTSJHT13225</t>
  </si>
  <si>
    <t>SIERRA CALADORA DW331K, DE 6.5 AMP.</t>
  </si>
  <si>
    <t>UTSJHT13952</t>
  </si>
  <si>
    <t>SIERRA CIRCULAR DE 8-1/4 MCA. DWALT</t>
  </si>
  <si>
    <t>UTSJLP7989</t>
  </si>
  <si>
    <t>SIERRA CIRCULAR DE DISCO 300 MM.</t>
  </si>
  <si>
    <t>UTSJHT15129</t>
  </si>
  <si>
    <t>SIERRA INGLETEADORA DE 10</t>
  </si>
  <si>
    <t>UTSJSA17109</t>
  </si>
  <si>
    <t>SILLA APILABLE</t>
  </si>
  <si>
    <t>UTSJSA17112</t>
  </si>
  <si>
    <t>UTSJSA17115</t>
  </si>
  <si>
    <t>UTSJSA17105</t>
  </si>
  <si>
    <t>UTSJSA17106</t>
  </si>
  <si>
    <t>UTSJSA17108</t>
  </si>
  <si>
    <t>UTSJSA17111</t>
  </si>
  <si>
    <t>UTSJSA17114</t>
  </si>
  <si>
    <t>UTSJSA17104</t>
  </si>
  <si>
    <t>UTSJSA17107</t>
  </si>
  <si>
    <t>UTSJSA17110</t>
  </si>
  <si>
    <t>UTSJSA17113</t>
  </si>
  <si>
    <t>UTSJSA17116</t>
  </si>
  <si>
    <t>UTSJSA17102</t>
  </si>
  <si>
    <t>UTSJSA17103</t>
  </si>
  <si>
    <t>UTSJSA17099</t>
  </si>
  <si>
    <t>UTSJSA17098</t>
  </si>
  <si>
    <t>UTSJSA17062</t>
  </si>
  <si>
    <t>UTSJSA17061</t>
  </si>
  <si>
    <t>UTSJSA17066</t>
  </si>
  <si>
    <t>UTSJSA17069</t>
  </si>
  <si>
    <t>UTSJSA17072</t>
  </si>
  <si>
    <t>UTSJSA17075</t>
  </si>
  <si>
    <t>UTSJSA17065</t>
  </si>
  <si>
    <t>UTSJSA17068</t>
  </si>
  <si>
    <t>UTSJSA17071</t>
  </si>
  <si>
    <t>UTSJSA17074</t>
  </si>
  <si>
    <t>UTSJSA17076</t>
  </si>
  <si>
    <t>UTSJSA17077</t>
  </si>
  <si>
    <t>UTSJSA17064</t>
  </si>
  <si>
    <t>UTSJSA17067</t>
  </si>
  <si>
    <t>UTSJSA17070</t>
  </si>
  <si>
    <t>UTSJSA17073</t>
  </si>
  <si>
    <t>UTSJSA17095</t>
  </si>
  <si>
    <t>UTSJSA17094</t>
  </si>
  <si>
    <t>UTSJSA17101</t>
  </si>
  <si>
    <t>UTSJSA17100</t>
  </si>
  <si>
    <t>UTSJSA17096</t>
  </si>
  <si>
    <t>UTSJSA17097</t>
  </si>
  <si>
    <t>UTSJSA17092</t>
  </si>
  <si>
    <t>UTSJSA17093</t>
  </si>
  <si>
    <t>UTSJSA17088</t>
  </si>
  <si>
    <t>UTSJSA17089</t>
  </si>
  <si>
    <t>UTSJSA17091</t>
  </si>
  <si>
    <t>UTSJSA17090</t>
  </si>
  <si>
    <t>UTSJSA17086</t>
  </si>
  <si>
    <t>UTSJSA17087</t>
  </si>
  <si>
    <t>UTSJSA17079</t>
  </si>
  <si>
    <t>UTSJSA17080</t>
  </si>
  <si>
    <t>UTSJSA17082</t>
  </si>
  <si>
    <t>UTSJSA17083</t>
  </si>
  <si>
    <t>UTSJSA17085</t>
  </si>
  <si>
    <t>UTSJSA17078</t>
  </si>
  <si>
    <t>UTSJSA17081</t>
  </si>
  <si>
    <t>UTSJSA17084</t>
  </si>
  <si>
    <t>UTSJSIP18207</t>
  </si>
  <si>
    <t>UTSJSIP18208</t>
  </si>
  <si>
    <t>UTSJSA5644</t>
  </si>
  <si>
    <t>SILLA APILABLE AZUL POLIPRO</t>
  </si>
  <si>
    <t>UTSJSA5805</t>
  </si>
  <si>
    <t>UTSJSA5751</t>
  </si>
  <si>
    <t>UTSJSA5779</t>
  </si>
  <si>
    <t>UTSJSA5696</t>
  </si>
  <si>
    <t>UTSJSA5699</t>
  </si>
  <si>
    <t>UTSJSA5680</t>
  </si>
  <si>
    <t>UTSJSA5894</t>
  </si>
  <si>
    <t>UTSJSA5655</t>
  </si>
  <si>
    <t>UTSJSA5692</t>
  </si>
  <si>
    <t>UTSJSA5694</t>
  </si>
  <si>
    <t>UTSJSA5721</t>
  </si>
  <si>
    <t>UTSJSA6132</t>
  </si>
  <si>
    <t>UTSJSA5661</t>
  </si>
  <si>
    <t>UTSJSA5891</t>
  </si>
  <si>
    <t>UTSJSA5702</t>
  </si>
  <si>
    <t>UTSJSA5705</t>
  </si>
  <si>
    <t>UTSJSA5708</t>
  </si>
  <si>
    <t>UTSJSA5719</t>
  </si>
  <si>
    <t>UTSJSA5722</t>
  </si>
  <si>
    <t>UTSJSA5728</t>
  </si>
  <si>
    <t>UTSJSA5731</t>
  </si>
  <si>
    <t>UTSJSA5739</t>
  </si>
  <si>
    <t>UTSJSA5742</t>
  </si>
  <si>
    <t>UTSJSA5745</t>
  </si>
  <si>
    <t>UTSJSA5748</t>
  </si>
  <si>
    <t>UTSJSA5645</t>
  </si>
  <si>
    <t>UTSJSA5648</t>
  </si>
  <si>
    <t>UTSJSA5656</t>
  </si>
  <si>
    <t>UTSJSA5659</t>
  </si>
  <si>
    <t>UTSJSA5662</t>
  </si>
  <si>
    <t>UTSJSA5665</t>
  </si>
  <si>
    <t>UTSJSA5668</t>
  </si>
  <si>
    <t>UTSJSA5676</t>
  </si>
  <si>
    <t>UTSJSA5679</t>
  </si>
  <si>
    <t>UTSJSA5682</t>
  </si>
  <si>
    <t>UTSJSA5685</t>
  </si>
  <si>
    <t>UTSJSA5688</t>
  </si>
  <si>
    <t>UTSJSA5782</t>
  </si>
  <si>
    <t>UTSJSA5785</t>
  </si>
  <si>
    <t>UTSJSA5788</t>
  </si>
  <si>
    <t>UTSJSA5791</t>
  </si>
  <si>
    <t>UTSJSA5794</t>
  </si>
  <si>
    <t>UTSJSA5802</t>
  </si>
  <si>
    <t>UTSJSA5759</t>
  </si>
  <si>
    <t>UTSJSA5762</t>
  </si>
  <si>
    <t>UTSJSA5768</t>
  </si>
  <si>
    <t>UTSJSA5771</t>
  </si>
  <si>
    <t>UTSJSA5808</t>
  </si>
  <si>
    <t>UTSJSA5811</t>
  </si>
  <si>
    <t>UTSJSA5887</t>
  </si>
  <si>
    <t>UTSJSA5895</t>
  </si>
  <si>
    <t>UTSJSA5898</t>
  </si>
  <si>
    <t>UTSJSA5901</t>
  </si>
  <si>
    <t>UTSJSA5904</t>
  </si>
  <si>
    <t>UTSJSA5930</t>
  </si>
  <si>
    <t>UTSJSA5970</t>
  </si>
  <si>
    <t>UTSJSA5973</t>
  </si>
  <si>
    <t>UTSJSA6121</t>
  </si>
  <si>
    <t>UTSJSA6127</t>
  </si>
  <si>
    <t>UTSJSA5657</t>
  </si>
  <si>
    <t>UTSJSA5658</t>
  </si>
  <si>
    <t>UTSJSA5660</t>
  </si>
  <si>
    <t>UTSJSA5663</t>
  </si>
  <si>
    <t>UTSJSA5666</t>
  </si>
  <si>
    <t>UTSJSA5669</t>
  </si>
  <si>
    <t>UTSJSA5671</t>
  </si>
  <si>
    <t>UTSJSA5672</t>
  </si>
  <si>
    <t>UTSJSA5674</t>
  </si>
  <si>
    <t>UTSJSA5675</t>
  </si>
  <si>
    <t>UTSJSA5677</t>
  </si>
  <si>
    <t>UTSJSA5678</t>
  </si>
  <si>
    <t>UTSJSA5695</t>
  </si>
  <si>
    <t>UTSJSA5697</t>
  </si>
  <si>
    <t>UTSJSA5698</t>
  </si>
  <si>
    <t>UTSJSA5700</t>
  </si>
  <si>
    <t>UTSJSA5703</t>
  </si>
  <si>
    <t>UTSJSA5706</t>
  </si>
  <si>
    <t>UTSJSA5709</t>
  </si>
  <si>
    <t>UTSJSA5711</t>
  </si>
  <si>
    <t>UTSJSA5712</t>
  </si>
  <si>
    <t>UTSJSA5714</t>
  </si>
  <si>
    <t>UTSJSA5715</t>
  </si>
  <si>
    <t>UTSJSA5717</t>
  </si>
  <si>
    <t>UTSJSA5718</t>
  </si>
  <si>
    <t>UTSJSA5720</t>
  </si>
  <si>
    <t>UTSJSA5723</t>
  </si>
  <si>
    <t>UTSJSA5726</t>
  </si>
  <si>
    <t>UTSJSA5729</t>
  </si>
  <si>
    <t>UTSJSA5732</t>
  </si>
  <si>
    <t>UTSJSA5734</t>
  </si>
  <si>
    <t>UTSJSA5735</t>
  </si>
  <si>
    <t>UTSJSA5737</t>
  </si>
  <si>
    <t>UTSJSA5738</t>
  </si>
  <si>
    <t>UTSJSA5741</t>
  </si>
  <si>
    <t>UTSJSA5743</t>
  </si>
  <si>
    <t>UTSJSA5746</t>
  </si>
  <si>
    <t>UTSJSA5749</t>
  </si>
  <si>
    <t>UTSJSA5752</t>
  </si>
  <si>
    <t>UTSJSA5754</t>
  </si>
  <si>
    <t>UTSJSA5755</t>
  </si>
  <si>
    <t>UTSJSA5757</t>
  </si>
  <si>
    <t>UTSJSA5758</t>
  </si>
  <si>
    <t>UTSJSA5760</t>
  </si>
  <si>
    <t>UTSJSA5761</t>
  </si>
  <si>
    <t>UTSJSA5763</t>
  </si>
  <si>
    <t>UTSJSA5766</t>
  </si>
  <si>
    <t>UTSJSA5769</t>
  </si>
  <si>
    <t>UTSJSA5772</t>
  </si>
  <si>
    <t>UTSJSA5774</t>
  </si>
  <si>
    <t>UTSJSA5775</t>
  </si>
  <si>
    <t>UTSJSA5777</t>
  </si>
  <si>
    <t>UTSJSA5778</t>
  </si>
  <si>
    <t>UTSJSA5780</t>
  </si>
  <si>
    <t>UTSJSA5781</t>
  </si>
  <si>
    <t>UTSJSA5783</t>
  </si>
  <si>
    <t>UTSJSA5786</t>
  </si>
  <si>
    <t>UTSJSA5789</t>
  </si>
  <si>
    <t>UTSJSA5795</t>
  </si>
  <si>
    <t>UTSJSA5797</t>
  </si>
  <si>
    <t>UTSJSA5798</t>
  </si>
  <si>
    <t>UTSJSA5800</t>
  </si>
  <si>
    <t>UTSJSA5801</t>
  </si>
  <si>
    <t>UTSJSA5803</t>
  </si>
  <si>
    <t>UTSJSA5804</t>
  </si>
  <si>
    <t>UTSJSA5809</t>
  </si>
  <si>
    <t>UTSJSA5885</t>
  </si>
  <si>
    <t>UTSJSA5890</t>
  </si>
  <si>
    <t>UTSJSA5893</t>
  </si>
  <si>
    <t>UTSJSA5896</t>
  </si>
  <si>
    <t>UTSJSA5897</t>
  </si>
  <si>
    <t>UTSJSA5899</t>
  </si>
  <si>
    <t>UTSJSA5902</t>
  </si>
  <si>
    <t>UTSJSA5928</t>
  </si>
  <si>
    <t>UTSJSA5931</t>
  </si>
  <si>
    <t>UTSJSA5933</t>
  </si>
  <si>
    <t>UTSJSA5934</t>
  </si>
  <si>
    <t>UTSJSA5936</t>
  </si>
  <si>
    <t>UTSJSA5937</t>
  </si>
  <si>
    <t>UTSJSA5971</t>
  </si>
  <si>
    <t>UTSJSA5972</t>
  </si>
  <si>
    <t>UTSJSA5974</t>
  </si>
  <si>
    <t>UTSJSA6122</t>
  </si>
  <si>
    <t>UTSJSA6125</t>
  </si>
  <si>
    <t>UTSJSA6128</t>
  </si>
  <si>
    <t>UTSJSA6130</t>
  </si>
  <si>
    <t>UTSJSA6131</t>
  </si>
  <si>
    <t>UTSJSA6133</t>
  </si>
  <si>
    <t>UTSJSA6134</t>
  </si>
  <si>
    <t>UTSJSA5683</t>
  </si>
  <si>
    <t>UTSJSA5686</t>
  </si>
  <si>
    <t>UTSJSA5689</t>
  </si>
  <si>
    <t>UTSJSA5691</t>
  </si>
  <si>
    <t>UTSJSA5646</t>
  </si>
  <si>
    <t>UTSJSA5649</t>
  </si>
  <si>
    <t>UTSJSA5651</t>
  </si>
  <si>
    <t>UTSJSA5652</t>
  </si>
  <si>
    <t>UTSJSA5654</t>
  </si>
  <si>
    <t>UTSJSA5647</t>
  </si>
  <si>
    <t>UTSJSA5650</t>
  </si>
  <si>
    <t>UTSJSA5664</t>
  </si>
  <si>
    <t>UTSJSA5667</t>
  </si>
  <si>
    <t>UTSJSA5670</t>
  </si>
  <si>
    <t>UTSJSA5673</t>
  </si>
  <si>
    <t>UTSJSA5681</t>
  </si>
  <si>
    <t>UTSJSA5684</t>
  </si>
  <si>
    <t>UTSJSA5687</t>
  </si>
  <si>
    <t>UTSJSA5690</t>
  </si>
  <si>
    <t>UTSJSA5693</t>
  </si>
  <si>
    <t>UTSJSA5701</t>
  </si>
  <si>
    <t>UTSJSA5704</t>
  </si>
  <si>
    <t>UTSJSA5710</t>
  </si>
  <si>
    <t>UTSJSA5716</t>
  </si>
  <si>
    <t>UTSJSA5724</t>
  </si>
  <si>
    <t>UTSJSA5727</t>
  </si>
  <si>
    <t>UTSJSA5730</t>
  </si>
  <si>
    <t>UTSJSA5733</t>
  </si>
  <si>
    <t>UTSJSA5736</t>
  </si>
  <si>
    <t>UTSJSA5744</t>
  </si>
  <si>
    <t>UTSJSA5747</t>
  </si>
  <si>
    <t>UTSJSA5750</t>
  </si>
  <si>
    <t>UTSJSA5753</t>
  </si>
  <si>
    <t>UTSJSA5756</t>
  </si>
  <si>
    <t>UTSJSA5764</t>
  </si>
  <si>
    <t>UTSJSA5767</t>
  </si>
  <si>
    <t>UTSJSA5770</t>
  </si>
  <si>
    <t>UTSJSA5773</t>
  </si>
  <si>
    <t>UTSJSA5776</t>
  </si>
  <si>
    <t>UTSJSA5784</t>
  </si>
  <si>
    <t>UTSJSA5787</t>
  </si>
  <si>
    <t>UTSJSA5790</t>
  </si>
  <si>
    <t>UTSJSA5793</t>
  </si>
  <si>
    <t>UTSJSA5796</t>
  </si>
  <si>
    <t>UTSJSA5799</t>
  </si>
  <si>
    <t>UTSJSA5807</t>
  </si>
  <si>
    <t>UTSJSA5810</t>
  </si>
  <si>
    <t>UTSJSA5886</t>
  </si>
  <si>
    <t>UTSJSA5889</t>
  </si>
  <si>
    <t>UTSJSA5892</t>
  </si>
  <si>
    <t>UTSJSA5900</t>
  </si>
  <si>
    <t>UTSJSA5903</t>
  </si>
  <si>
    <t>UTSJSA5929</t>
  </si>
  <si>
    <t>UTSJSA5932</t>
  </si>
  <si>
    <t>UTSJSA5935</t>
  </si>
  <si>
    <t>UTSJSA6120</t>
  </si>
  <si>
    <t>UTSJSA6123</t>
  </si>
  <si>
    <t>UTSJSA6126</t>
  </si>
  <si>
    <t>UTSJSA6129</t>
  </si>
  <si>
    <t>UTSJSA7438</t>
  </si>
  <si>
    <t>SILLA APILABLE CAPCEQ</t>
  </si>
  <si>
    <t>UTSJST7636</t>
  </si>
  <si>
    <t>UTSJSA7437</t>
  </si>
  <si>
    <t>SILLA APILABLE CAPCEQ (LAB.P)</t>
  </si>
  <si>
    <t>UTSJSA7452</t>
  </si>
  <si>
    <t>UTSJSA7440</t>
  </si>
  <si>
    <t>UTSJSA7435</t>
  </si>
  <si>
    <t>UTSJSA7451</t>
  </si>
  <si>
    <t>UTSJSA7436</t>
  </si>
  <si>
    <t>SILLA APILABLE NEGRA CAPCEQ</t>
  </si>
  <si>
    <t>UTSJSA7820</t>
  </si>
  <si>
    <t>UTSJSA7822</t>
  </si>
  <si>
    <t>UTSJSA7819</t>
  </si>
  <si>
    <t>UTSJSP11535</t>
  </si>
  <si>
    <t>SILLA C/REJILLA SIN PALETA COLOR NARANJA</t>
  </si>
  <si>
    <t>UTSJSP11540</t>
  </si>
  <si>
    <t>UTSJSP11541</t>
  </si>
  <si>
    <t>UTSJSP11536</t>
  </si>
  <si>
    <t>UTSJSP11539</t>
  </si>
  <si>
    <t>UTSJSP11537</t>
  </si>
  <si>
    <t>UTSJSP11542</t>
  </si>
  <si>
    <t>UTSJST14479</t>
  </si>
  <si>
    <t>SILLA COLOR NEGRO ESTRUCTURA TUBULAR C/PARRILLA</t>
  </si>
  <si>
    <t>UTSJST14533</t>
  </si>
  <si>
    <t>UTSJST14536</t>
  </si>
  <si>
    <t>UTSJST14539</t>
  </si>
  <si>
    <t>UTSJST14547</t>
  </si>
  <si>
    <t>UTSJST14550</t>
  </si>
  <si>
    <t>UTSJST14553</t>
  </si>
  <si>
    <t>UTSJST14556</t>
  </si>
  <si>
    <t>UTSJST14535</t>
  </si>
  <si>
    <t>UTSJST14537</t>
  </si>
  <si>
    <t>UTSJST14538</t>
  </si>
  <si>
    <t>UTSJST14540</t>
  </si>
  <si>
    <t>UTSJST14541</t>
  </si>
  <si>
    <t>UTSJST14543</t>
  </si>
  <si>
    <t>UTSJST14544</t>
  </si>
  <si>
    <t>UTSJST14546</t>
  </si>
  <si>
    <t>UTSJST14549</t>
  </si>
  <si>
    <t>UTSJST14552</t>
  </si>
  <si>
    <t>UTSJST14555</t>
  </si>
  <si>
    <t>UTSJST14558</t>
  </si>
  <si>
    <t>UTSJST14534</t>
  </si>
  <si>
    <t>UTSJST14542</t>
  </si>
  <si>
    <t>UTSJST14545</t>
  </si>
  <si>
    <t>UTSJST14548</t>
  </si>
  <si>
    <t>UTSJST14551</t>
  </si>
  <si>
    <t>UTSJST14554</t>
  </si>
  <si>
    <t>UTSJST14557</t>
  </si>
  <si>
    <t>UTSJST14463</t>
  </si>
  <si>
    <t>UTSJST14466</t>
  </si>
  <si>
    <t>UTSJST14469</t>
  </si>
  <si>
    <t>UTSJST14472</t>
  </si>
  <si>
    <t>UTSJST14474</t>
  </si>
  <si>
    <t>UTSJST14475</t>
  </si>
  <si>
    <t>UTSJST14477</t>
  </si>
  <si>
    <t>UTSJST14478</t>
  </si>
  <si>
    <t>UTSJST14480</t>
  </si>
  <si>
    <t>UTSJST14481</t>
  </si>
  <si>
    <t>UTSJST14483</t>
  </si>
  <si>
    <t>UTSJST14484</t>
  </si>
  <si>
    <t>UTSJST14486</t>
  </si>
  <si>
    <t>UTSJST14489</t>
  </si>
  <si>
    <t>UTSJST14492</t>
  </si>
  <si>
    <t>UTSJST14495</t>
  </si>
  <si>
    <t>UTSJST14497</t>
  </si>
  <si>
    <t>UTSJST14498</t>
  </si>
  <si>
    <t>UTSJST14500</t>
  </si>
  <si>
    <t>UTSJST14501</t>
  </si>
  <si>
    <t>UTSJST14503</t>
  </si>
  <si>
    <t>UTSJST14504</t>
  </si>
  <si>
    <t>UTSJST14506</t>
  </si>
  <si>
    <t>UTSJST14509</t>
  </si>
  <si>
    <t>UTSJST14512</t>
  </si>
  <si>
    <t>UTSJST14515</t>
  </si>
  <si>
    <t>UTSJST14517</t>
  </si>
  <si>
    <t>UTSJST14518</t>
  </si>
  <si>
    <t>UTSJST14520</t>
  </si>
  <si>
    <t>UTSJST14521</t>
  </si>
  <si>
    <t>UTSJST14523</t>
  </si>
  <si>
    <t>UTSJST14524</t>
  </si>
  <si>
    <t>UTSJST14526</t>
  </si>
  <si>
    <t>UTSJST14529</t>
  </si>
  <si>
    <t>UTSJST14532</t>
  </si>
  <si>
    <t>UTSJST14530</t>
  </si>
  <si>
    <t>UTSJST14464</t>
  </si>
  <si>
    <t>UTSJST14467</t>
  </si>
  <si>
    <t>UTSJST14470</t>
  </si>
  <si>
    <t>UTSJST14473</t>
  </si>
  <si>
    <t>UTSJST14476</t>
  </si>
  <si>
    <t>UTSJST14487</t>
  </si>
  <si>
    <t>UTSJST14490</t>
  </si>
  <si>
    <t>UTSJST14493</t>
  </si>
  <si>
    <t>UTSJST14496</t>
  </si>
  <si>
    <t>UTSJST14499</t>
  </si>
  <si>
    <t>UTSJST14507</t>
  </si>
  <si>
    <t>UTSJST14510</t>
  </si>
  <si>
    <t>UTSJST14513</t>
  </si>
  <si>
    <t>UTSJST14516</t>
  </si>
  <si>
    <t>UTSJST14519</t>
  </si>
  <si>
    <t>UTSJST14482</t>
  </si>
  <si>
    <t>UTSJST14485</t>
  </si>
  <si>
    <t>UTSJST14488</t>
  </si>
  <si>
    <t>UTSJST14491</t>
  </si>
  <si>
    <t>UTSJST14494</t>
  </si>
  <si>
    <t>UTSJST14502</t>
  </si>
  <si>
    <t>UTSJST14505</t>
  </si>
  <si>
    <t>UTSJST14508</t>
  </si>
  <si>
    <t>UTSJST14511</t>
  </si>
  <si>
    <t>UTSJST14514</t>
  </si>
  <si>
    <t>UTSJST14522</t>
  </si>
  <si>
    <t>UTSJST14525</t>
  </si>
  <si>
    <t>UTSJST14528</t>
  </si>
  <si>
    <t>UTSJST14531</t>
  </si>
  <si>
    <t>UTSJST14465</t>
  </si>
  <si>
    <t>UTSJST14468</t>
  </si>
  <si>
    <t>UTSJST14471</t>
  </si>
  <si>
    <t>UTSJST14598</t>
  </si>
  <si>
    <t>UTSJST14600</t>
  </si>
  <si>
    <t>UTSJST14601</t>
  </si>
  <si>
    <t>UTSJST14603</t>
  </si>
  <si>
    <t>UTSJST14604</t>
  </si>
  <si>
    <t>UTSJST14606</t>
  </si>
  <si>
    <t>UTSJST14607</t>
  </si>
  <si>
    <t>UTSJST14609</t>
  </si>
  <si>
    <t>UTSJST14612</t>
  </si>
  <si>
    <t>UTSJST14599</t>
  </si>
  <si>
    <t>UTSJST14602</t>
  </si>
  <si>
    <t>UTSJST14610</t>
  </si>
  <si>
    <t>UTSJST14613</t>
  </si>
  <si>
    <t>UTSJST14605</t>
  </si>
  <si>
    <t>UTSJST14608</t>
  </si>
  <si>
    <t>UTSJST14611</t>
  </si>
  <si>
    <t>UTSJST14560</t>
  </si>
  <si>
    <t>UTSJST14561</t>
  </si>
  <si>
    <t>UTSJST14563</t>
  </si>
  <si>
    <t>UTSJST14564</t>
  </si>
  <si>
    <t>UTSJST14566</t>
  </si>
  <si>
    <t>UTSJST14567</t>
  </si>
  <si>
    <t>UTSJST14569</t>
  </si>
  <si>
    <t>UTSJST14572</t>
  </si>
  <si>
    <t>UTSJST14575</t>
  </si>
  <si>
    <t>UTSJST14578</t>
  </si>
  <si>
    <t>UTSJST14580</t>
  </si>
  <si>
    <t>UTSJST14581</t>
  </si>
  <si>
    <t>UTSJST14583</t>
  </si>
  <si>
    <t>UTSJST14584</t>
  </si>
  <si>
    <t>UTSJST14586</t>
  </si>
  <si>
    <t>UTSJST14587</t>
  </si>
  <si>
    <t>UTSJST14589</t>
  </si>
  <si>
    <t>UTSJST14592</t>
  </si>
  <si>
    <t>UTSJST14595</t>
  </si>
  <si>
    <t>UTSJST14559</t>
  </si>
  <si>
    <t>UTSJST14562</t>
  </si>
  <si>
    <t>UTSJST14570</t>
  </si>
  <si>
    <t>UTSJST14573</t>
  </si>
  <si>
    <t>UTSJST14576</t>
  </si>
  <si>
    <t>UTSJST14579</t>
  </si>
  <si>
    <t>UTSJST14582</t>
  </si>
  <si>
    <t>UTSJST14590</t>
  </si>
  <si>
    <t>UTSJST14593</t>
  </si>
  <si>
    <t>UTSJST14596</t>
  </si>
  <si>
    <t>UTSJST14565</t>
  </si>
  <si>
    <t>UTSJST14568</t>
  </si>
  <si>
    <t>UTSJST14571</t>
  </si>
  <si>
    <t>UTSJST14574</t>
  </si>
  <si>
    <t>UTSJST14577</t>
  </si>
  <si>
    <t>UTSJST14585</t>
  </si>
  <si>
    <t>UTSJST14588</t>
  </si>
  <si>
    <t>UTSJST14591</t>
  </si>
  <si>
    <t>UTSJST14594</t>
  </si>
  <si>
    <t>UTSJST14597</t>
  </si>
  <si>
    <t>UTSJST14527</t>
  </si>
  <si>
    <t>UTSJSIP16593</t>
  </si>
  <si>
    <t>SILLA CON PARRILLA PARA ALUMNO</t>
  </si>
  <si>
    <t>UTSJSIP16594</t>
  </si>
  <si>
    <t>UTSJSIP16614</t>
  </si>
  <si>
    <t>UTSJSIP16602</t>
  </si>
  <si>
    <t>UTSJSIP16592</t>
  </si>
  <si>
    <t>UTSJSIP16632</t>
  </si>
  <si>
    <t>UTSJSIP16597</t>
  </si>
  <si>
    <t>UTSJSIP16600</t>
  </si>
  <si>
    <t>UTSJSIP16608</t>
  </si>
  <si>
    <t>UTSJSIP16611</t>
  </si>
  <si>
    <t>UTSJSIP16617</t>
  </si>
  <si>
    <t>UTSJSIP16620</t>
  </si>
  <si>
    <t>UTSJSIP16628</t>
  </si>
  <si>
    <t>UTSJSIP16631</t>
  </si>
  <si>
    <t>UTSJSIP16634</t>
  </si>
  <si>
    <t>UTSJSIP16637</t>
  </si>
  <si>
    <t>UTSJSIP16640</t>
  </si>
  <si>
    <t>UTSJSIP16643</t>
  </si>
  <si>
    <t>UTSJSIP16651</t>
  </si>
  <si>
    <t>UTSJSIP16654</t>
  </si>
  <si>
    <t>UTSJSIP16657</t>
  </si>
  <si>
    <t>UTSJSIP16660</t>
  </si>
  <si>
    <t>UTSJSIP16663</t>
  </si>
  <si>
    <t>UTSJSIP16671</t>
  </si>
  <si>
    <t>UTSJSIP16674</t>
  </si>
  <si>
    <t>UTSJSIP16677</t>
  </si>
  <si>
    <t>UTSJSIP16680</t>
  </si>
  <si>
    <t>UTSJSIP16683</t>
  </si>
  <si>
    <t>UTSJSIP16691</t>
  </si>
  <si>
    <t>UTSJSIP16694</t>
  </si>
  <si>
    <t>UTSJSIP16697</t>
  </si>
  <si>
    <t>UTSJSIP16700</t>
  </si>
  <si>
    <t>UTSJSIP16703</t>
  </si>
  <si>
    <t>UTSJSIP16711</t>
  </si>
  <si>
    <t>UTSJSIP16714</t>
  </si>
  <si>
    <t>UTSJSIP16717</t>
  </si>
  <si>
    <t>UTSJSIP16720</t>
  </si>
  <si>
    <t>UTSJSIP16723</t>
  </si>
  <si>
    <t>UTSJSIP16726</t>
  </si>
  <si>
    <t>UTSJSIP16734</t>
  </si>
  <si>
    <t>UTSJSIP16737</t>
  </si>
  <si>
    <t>UTSJSIP16740</t>
  </si>
  <si>
    <t>UTSJSIP16743</t>
  </si>
  <si>
    <t>UTSJSIP16746</t>
  </si>
  <si>
    <t>UTSJSIP16754</t>
  </si>
  <si>
    <t>UTSJSIP16757</t>
  </si>
  <si>
    <t>UTSJSIP16760</t>
  </si>
  <si>
    <t>UTSJSIP16763</t>
  </si>
  <si>
    <t>UTSJSIP16766</t>
  </si>
  <si>
    <t>UTSJSIP16774</t>
  </si>
  <si>
    <t>UTSJSIP16777</t>
  </si>
  <si>
    <t>UTSJSIP16780</t>
  </si>
  <si>
    <t>UTSJSIP16783</t>
  </si>
  <si>
    <t>UTSJSIP16786</t>
  </si>
  <si>
    <t>UTSJSIP16797</t>
  </si>
  <si>
    <t>UTSJSIP16800</t>
  </si>
  <si>
    <t>UTSJSIP16803</t>
  </si>
  <si>
    <t>UTSJSIP16806</t>
  </si>
  <si>
    <t>UTSJSIP16809</t>
  </si>
  <si>
    <t>UTSJSIP16817</t>
  </si>
  <si>
    <t>UTSJSIP16820</t>
  </si>
  <si>
    <t>UTSJSIP16823</t>
  </si>
  <si>
    <t>UTSJSIP16826</t>
  </si>
  <si>
    <t>UTSJSIP16829</t>
  </si>
  <si>
    <t>UTSJSIP16837</t>
  </si>
  <si>
    <t>UTSJSIP16840</t>
  </si>
  <si>
    <t>UTSJSIP16843</t>
  </si>
  <si>
    <t>UTSJSIP16846</t>
  </si>
  <si>
    <t>UTSJSIP16849</t>
  </si>
  <si>
    <t>UTSJSIP16857</t>
  </si>
  <si>
    <t>UTSJSIP16860</t>
  </si>
  <si>
    <t>UTSJSIP16863</t>
  </si>
  <si>
    <t>UTSJSIP16866</t>
  </si>
  <si>
    <t>UTSJSIP16869</t>
  </si>
  <si>
    <t>UTSJSIP16872</t>
  </si>
  <si>
    <t>UTSJSIP16880</t>
  </si>
  <si>
    <t>UTSJSIP16883</t>
  </si>
  <si>
    <t>UTSJSIP16886</t>
  </si>
  <si>
    <t>UTSJSIP16889</t>
  </si>
  <si>
    <t>UTSJSIP16892</t>
  </si>
  <si>
    <t>UTSJSIP16900</t>
  </si>
  <si>
    <t>UTSJSIP16903</t>
  </si>
  <si>
    <t>UTSJSIP16906</t>
  </si>
  <si>
    <t>UTSJSIP16909</t>
  </si>
  <si>
    <t>UTSJSIP16912</t>
  </si>
  <si>
    <t>UTSJSIP16920</t>
  </si>
  <si>
    <t>UTSJSIP16923</t>
  </si>
  <si>
    <t>UTSJSIP16926</t>
  </si>
  <si>
    <t>UTSJSIP16929</t>
  </si>
  <si>
    <t>UTSJSIP16932</t>
  </si>
  <si>
    <t>UTSJSIP16940</t>
  </si>
  <si>
    <t>UTSJSIP16943</t>
  </si>
  <si>
    <t>UTSJSIP16946</t>
  </si>
  <si>
    <t>UTSJSIP16949</t>
  </si>
  <si>
    <t>UTSJSIP16952</t>
  </si>
  <si>
    <t>UTSJSIP16955</t>
  </si>
  <si>
    <t>UTSJSIP16963</t>
  </si>
  <si>
    <t>UTSJSIP16966</t>
  </si>
  <si>
    <t>UTSJSIP16969</t>
  </si>
  <si>
    <t>UTSJSIP16972</t>
  </si>
  <si>
    <t>UTSJSIP16975</t>
  </si>
  <si>
    <t>UTSJSIP16983</t>
  </si>
  <si>
    <t>UTSJSIP16986</t>
  </si>
  <si>
    <t>UTSJSIP16989</t>
  </si>
  <si>
    <t>UTSJSIP16992</t>
  </si>
  <si>
    <t>UTSJSIP16995</t>
  </si>
  <si>
    <t>UTSJSIP17003</t>
  </si>
  <si>
    <t>UTSJSIP17006</t>
  </si>
  <si>
    <t>UTSJSIP17009</t>
  </si>
  <si>
    <t>UTSJSIP17012</t>
  </si>
  <si>
    <t>UTSJSIP17015</t>
  </si>
  <si>
    <t>UTSJSIP17026</t>
  </si>
  <si>
    <t>UTSJSIP17029</t>
  </si>
  <si>
    <t>UTSJSIP17032</t>
  </si>
  <si>
    <t>UTSJSIP17035</t>
  </si>
  <si>
    <t>UTSJSIP17038</t>
  </si>
  <si>
    <t>UTSJSIP17046</t>
  </si>
  <si>
    <t>UTSJSIP16596</t>
  </si>
  <si>
    <t>UTSJSIP16598</t>
  </si>
  <si>
    <t>UTSJSIP16599</t>
  </si>
  <si>
    <t>UTSJSIP16601</t>
  </si>
  <si>
    <t>UTSJSIP16564</t>
  </si>
  <si>
    <t>UTSJSIP16604</t>
  </si>
  <si>
    <t>UTSJSIP16605</t>
  </si>
  <si>
    <t>UTSJSIP16607</t>
  </si>
  <si>
    <t>UTSJSIP16610</t>
  </si>
  <si>
    <t>UTSJSIP16613</t>
  </si>
  <si>
    <t>UTSJSIP16616</t>
  </si>
  <si>
    <t>UTSJSIP16618</t>
  </si>
  <si>
    <t>UTSJSIP16619</t>
  </si>
  <si>
    <t>UTSJSIP16621</t>
  </si>
  <si>
    <t>UTSJSIP16622</t>
  </si>
  <si>
    <t>UTSJSIP16624</t>
  </si>
  <si>
    <t>UTSJSIP16625</t>
  </si>
  <si>
    <t>UTSJSIP16627</t>
  </si>
  <si>
    <t>UTSJSIP16630</t>
  </si>
  <si>
    <t>UTSJSIP16633</t>
  </si>
  <si>
    <t>UTSJSIP16636</t>
  </si>
  <si>
    <t>UTSJSIP16639</t>
  </si>
  <si>
    <t>UTSJSIP16641</t>
  </si>
  <si>
    <t>UTSJSIP16642</t>
  </si>
  <si>
    <t>UTSJSIP16644</t>
  </si>
  <si>
    <t>UTSJSIP16645</t>
  </si>
  <si>
    <t>UTSJSIP16647</t>
  </si>
  <si>
    <t>UTSJSIP16648</t>
  </si>
  <si>
    <t>UTSJSIP16650</t>
  </si>
  <si>
    <t>UTSJSIP16653</t>
  </si>
  <si>
    <t>UTSJSIP16656</t>
  </si>
  <si>
    <t>UTSJSIP16659</t>
  </si>
  <si>
    <t>UTSJSIP16661</t>
  </si>
  <si>
    <t>UTSJSIP16662</t>
  </si>
  <si>
    <t>UTSJSIP16664</t>
  </si>
  <si>
    <t>UTSJSIP16665</t>
  </si>
  <si>
    <t>UTSJSIP16667</t>
  </si>
  <si>
    <t>UTSJSIP16668</t>
  </si>
  <si>
    <t>UTSJSIP16670</t>
  </si>
  <si>
    <t>UTSJSIP16673</t>
  </si>
  <si>
    <t>UTSJSIP16676</t>
  </si>
  <si>
    <t>UTSJSIP16679</t>
  </si>
  <si>
    <t>UTSJSIP16681</t>
  </si>
  <si>
    <t>UTSJSIP16682</t>
  </si>
  <si>
    <t>UTSJSIP16684</t>
  </si>
  <si>
    <t>UTSJSIP16685</t>
  </si>
  <si>
    <t>UTSJSIP16687</t>
  </si>
  <si>
    <t>UTSJSIP16688</t>
  </si>
  <si>
    <t>UTSJSIP16690</t>
  </si>
  <si>
    <t>UTSJSIP16693</t>
  </si>
  <si>
    <t>UTSJSIP16696</t>
  </si>
  <si>
    <t>UTSJSIP16699</t>
  </si>
  <si>
    <t>UTSJSIP16701</t>
  </si>
  <si>
    <t>UTSJSIP16702</t>
  </si>
  <si>
    <t>UTSJSIP16704</t>
  </si>
  <si>
    <t>UTSJSIP16705</t>
  </si>
  <si>
    <t>UTSJSIP16707</t>
  </si>
  <si>
    <t>UTSJSIP16708</t>
  </si>
  <si>
    <t>UTSJSIP16710</t>
  </si>
  <si>
    <t>UTSJSIP16713</t>
  </si>
  <si>
    <t>UTSJSIP16716</t>
  </si>
  <si>
    <t>UTSJSIP16719</t>
  </si>
  <si>
    <t>UTSJSIP16722</t>
  </si>
  <si>
    <t>UTSJSIP16724</t>
  </si>
  <si>
    <t>UTSJSIP16725</t>
  </si>
  <si>
    <t>UTSJSIP16727</t>
  </si>
  <si>
    <t>UTSJSIP16728</t>
  </si>
  <si>
    <t>UTSJSIP16730</t>
  </si>
  <si>
    <t>UTSJSIP16731</t>
  </si>
  <si>
    <t>UTSJSIP16733</t>
  </si>
  <si>
    <t>UTSJSIP16736</t>
  </si>
  <si>
    <t>UTSJSIP16739</t>
  </si>
  <si>
    <t>UTSJSIP16742</t>
  </si>
  <si>
    <t>UTSJSIP16744</t>
  </si>
  <si>
    <t>UTSJSIP16745</t>
  </si>
  <si>
    <t>UTSJSIP16747</t>
  </si>
  <si>
    <t>UTSJSIP16748</t>
  </si>
  <si>
    <t>UTSJSIP16750</t>
  </si>
  <si>
    <t>UTSJSIP16751</t>
  </si>
  <si>
    <t>UTSJSIP16753</t>
  </si>
  <si>
    <t>UTSJSIP16756</t>
  </si>
  <si>
    <t>UTSJSIP16759</t>
  </si>
  <si>
    <t>UTSJSIP16762</t>
  </si>
  <si>
    <t>UTSJSIP16764</t>
  </si>
  <si>
    <t>UTSJSIP16765</t>
  </si>
  <si>
    <t>UTSJSIP16767</t>
  </si>
  <si>
    <t>UTSJSIP16768</t>
  </si>
  <si>
    <t>UTSJSIP16770</t>
  </si>
  <si>
    <t>UTSJSIP16771</t>
  </si>
  <si>
    <t>UTSJSIP16773</t>
  </si>
  <si>
    <t>UTSJSIP16776</t>
  </si>
  <si>
    <t>UTSJSIP16779</t>
  </si>
  <si>
    <t>UTSJSIP16782</t>
  </si>
  <si>
    <t>UTSJSIP16784</t>
  </si>
  <si>
    <t>UTSJSIP16785</t>
  </si>
  <si>
    <t>UTSJSIP16787</t>
  </si>
  <si>
    <t>UTSJSIP16788</t>
  </si>
  <si>
    <t>UTSJSIP16790</t>
  </si>
  <si>
    <t>UTSJSIP16791</t>
  </si>
  <si>
    <t>UTSJSIP16793</t>
  </si>
  <si>
    <t>UTSJSIP16794</t>
  </si>
  <si>
    <t>UTSJSIP16796</t>
  </si>
  <si>
    <t>UTSJSIP16799</t>
  </si>
  <si>
    <t>UTSJSIP16802</t>
  </si>
  <si>
    <t>UTSJSIP16805</t>
  </si>
  <si>
    <t>UTSJSIP16807</t>
  </si>
  <si>
    <t>UTSJSIP16808</t>
  </si>
  <si>
    <t>UTSJSIP16810</t>
  </si>
  <si>
    <t>UTSJSIP16811</t>
  </si>
  <si>
    <t>UTSJSIP16813</t>
  </si>
  <si>
    <t>UTSJSIP16814</t>
  </si>
  <si>
    <t>UTSJSIP16816</t>
  </si>
  <si>
    <t>UTSJSIP16819</t>
  </si>
  <si>
    <t>UTSJSIP16822</t>
  </si>
  <si>
    <t>UTSJSIP16825</t>
  </si>
  <si>
    <t>UTSJSIP16827</t>
  </si>
  <si>
    <t>UTSJSIP16828</t>
  </si>
  <si>
    <t>UTSJSIP16830</t>
  </si>
  <si>
    <t>UTSJSIP16831</t>
  </si>
  <si>
    <t>UTSJSIP16833</t>
  </si>
  <si>
    <t>UTSJSIP16834</t>
  </si>
  <si>
    <t>UTSJSIP16836</t>
  </si>
  <si>
    <t>UTSJSIP16839</t>
  </si>
  <si>
    <t>UTSJSIP16842</t>
  </si>
  <si>
    <t>UTSJSIP16845</t>
  </si>
  <si>
    <t>UTSJSIP16847</t>
  </si>
  <si>
    <t>UTSJSIP16848</t>
  </si>
  <si>
    <t>UTSJSIP16850</t>
  </si>
  <si>
    <t>UTSJSIP16851</t>
  </si>
  <si>
    <t>UTSJSIP16853</t>
  </si>
  <si>
    <t>UTSJSIP16854</t>
  </si>
  <si>
    <t>UTSJSIP16856</t>
  </si>
  <si>
    <t>UTSJSIP16859</t>
  </si>
  <si>
    <t>UTSJSIP16862</t>
  </si>
  <si>
    <t>UTSJSIP16865</t>
  </si>
  <si>
    <t>UTSJSIP16868</t>
  </si>
  <si>
    <t>UTSJSIP16870</t>
  </si>
  <si>
    <t>UTSJSIP16871</t>
  </si>
  <si>
    <t>UTSJSIP16873</t>
  </si>
  <si>
    <t>UTSJSIP16874</t>
  </si>
  <si>
    <t>UTSJSIP16876</t>
  </si>
  <si>
    <t>UTSJSIP16877</t>
  </si>
  <si>
    <t>UTSJSIP16879</t>
  </si>
  <si>
    <t>UTSJSIP16882</t>
  </si>
  <si>
    <t>UTSJSIP16885</t>
  </si>
  <si>
    <t>UTSJSIP16888</t>
  </si>
  <si>
    <t>UTSJSIP16890</t>
  </si>
  <si>
    <t>UTSJSIP16891</t>
  </si>
  <si>
    <t>UTSJSIP16893</t>
  </si>
  <si>
    <t>UTSJSIP16894</t>
  </si>
  <si>
    <t>UTSJSIP16896</t>
  </si>
  <si>
    <t>UTSJSIP16897</t>
  </si>
  <si>
    <t>UTSJSIP16899</t>
  </si>
  <si>
    <t>UTSJSIP16902</t>
  </si>
  <si>
    <t>UTSJSIP16905</t>
  </si>
  <si>
    <t>UTSJSIP16908</t>
  </si>
  <si>
    <t>UTSJSIP16910</t>
  </si>
  <si>
    <t>UTSJSIP16911</t>
  </si>
  <si>
    <t>UTSJSIP16913</t>
  </si>
  <si>
    <t>UTSJSIP16914</t>
  </si>
  <si>
    <t>UTSJSIP16916</t>
  </si>
  <si>
    <t>UTSJSIP16917</t>
  </si>
  <si>
    <t>UTSJSIP16919</t>
  </si>
  <si>
    <t>UTSJSIP16922</t>
  </si>
  <si>
    <t>UTSJSIP16925</t>
  </si>
  <si>
    <t>UTSJSIP16928</t>
  </si>
  <si>
    <t>UTSJSIP16930</t>
  </si>
  <si>
    <t>UTSJSIP16931</t>
  </si>
  <si>
    <t>UTSJSIP16933</t>
  </si>
  <si>
    <t>UTSJSIP16934</t>
  </si>
  <si>
    <t>UTSJSIP16936</t>
  </si>
  <si>
    <t>UTSJSIP16937</t>
  </si>
  <si>
    <t>UTSJSIP16939</t>
  </si>
  <si>
    <t>UTSJSIP16942</t>
  </si>
  <si>
    <t>UTSJSIP16945</t>
  </si>
  <si>
    <t>UTSJSIP16948</t>
  </si>
  <si>
    <t>UTSJSIP16951</t>
  </si>
  <si>
    <t>UTSJSIP16953</t>
  </si>
  <si>
    <t>UTSJSIP16954</t>
  </si>
  <si>
    <t>UTSJSIP16956</t>
  </si>
  <si>
    <t>UTSJSIP16957</t>
  </si>
  <si>
    <t>UTSJSIP16959</t>
  </si>
  <si>
    <t>UTSJSIP16960</t>
  </si>
  <si>
    <t>UTSJSIP16962</t>
  </si>
  <si>
    <t>UTSJSIP16965</t>
  </si>
  <si>
    <t>UTSJSIP16968</t>
  </si>
  <si>
    <t>UTSJSIP16971</t>
  </si>
  <si>
    <t>UTSJSIP16973</t>
  </si>
  <si>
    <t>UTSJSIP16974</t>
  </si>
  <si>
    <t>UTSJSIP16976</t>
  </si>
  <si>
    <t>UTSJSIP16977</t>
  </si>
  <si>
    <t>UTSJSIP16979</t>
  </si>
  <si>
    <t>UTSJSIP16980</t>
  </si>
  <si>
    <t>UTSJSIP16982</t>
  </si>
  <si>
    <t>UTSJSIP16985</t>
  </si>
  <si>
    <t>UTSJSIP16988</t>
  </si>
  <si>
    <t>UTSJSIP16991</t>
  </si>
  <si>
    <t>UTSJSIP16993</t>
  </si>
  <si>
    <t>UTSJSIP16994</t>
  </si>
  <si>
    <t>UTSJSIP16996</t>
  </si>
  <si>
    <t>UTSJSIP16997</t>
  </si>
  <si>
    <t>UTSJSIP16999</t>
  </si>
  <si>
    <t>UTSJSIP17000</t>
  </si>
  <si>
    <t>UTSJSIP17002</t>
  </si>
  <si>
    <t>UTSJSIP17005</t>
  </si>
  <si>
    <t>UTSJSIP17008</t>
  </si>
  <si>
    <t>UTSJSIP17013</t>
  </si>
  <si>
    <t>UTSJSIP17014</t>
  </si>
  <si>
    <t>UTSJSIP17016</t>
  </si>
  <si>
    <t>UTSJSIP17017</t>
  </si>
  <si>
    <t>UTSJSIP17019</t>
  </si>
  <si>
    <t>UTSJSIP17020</t>
  </si>
  <si>
    <t>UTSJSIP17022</t>
  </si>
  <si>
    <t>UTSJSIP17023</t>
  </si>
  <si>
    <t>UTSJSIP17025</t>
  </si>
  <si>
    <t>UTSJSIP17028</t>
  </si>
  <si>
    <t>UTSJSIP17031</t>
  </si>
  <si>
    <t>UTSJSIP17034</t>
  </si>
  <si>
    <t>UTSJSIP17036</t>
  </si>
  <si>
    <t>UTSJSIP17037</t>
  </si>
  <si>
    <t>UTSJSIP17039</t>
  </si>
  <si>
    <t>UTSJSIP17040</t>
  </si>
  <si>
    <t>UTSJSIP17042</t>
  </si>
  <si>
    <t>UTSJSIP17043</t>
  </si>
  <si>
    <t>UTSJSIP17045</t>
  </si>
  <si>
    <t>UTSJSIP16595</t>
  </si>
  <si>
    <t>UTSJSIP16603</t>
  </si>
  <si>
    <t>UTSJSIP16606</t>
  </si>
  <si>
    <t>UTSJSIP16609</t>
  </si>
  <si>
    <t>UTSJSIP16612</t>
  </si>
  <si>
    <t>UTSJSIP16615</t>
  </si>
  <si>
    <t>UTSJSIP16623</t>
  </si>
  <si>
    <t>UTSJSIP16626</t>
  </si>
  <si>
    <t>UTSJSIP16629</t>
  </si>
  <si>
    <t>UTSJSIP16635</t>
  </si>
  <si>
    <t>UTSJSIP16638</t>
  </si>
  <si>
    <t>UTSJSIP16646</t>
  </si>
  <si>
    <t>UTSJSIP16649</t>
  </si>
  <si>
    <t>UTSJSIP16652</t>
  </si>
  <si>
    <t>UTSJSIP16655</t>
  </si>
  <si>
    <t>UTSJSIP16658</t>
  </si>
  <si>
    <t>UTSJSIP16666</t>
  </si>
  <si>
    <t>UTSJSIP16669</t>
  </si>
  <si>
    <t>UTSJSIP16672</t>
  </si>
  <si>
    <t>UTSJSIP16675</t>
  </si>
  <si>
    <t>UTSJSIP16678</t>
  </si>
  <si>
    <t>UTSJSIP16686</t>
  </si>
  <si>
    <t>UTSJSIP16689</t>
  </si>
  <si>
    <t>UTSJSIP16692</t>
  </si>
  <si>
    <t>UTSJSIP16695</t>
  </si>
  <si>
    <t>UTSJSIP16698</t>
  </si>
  <si>
    <t>UTSJSIP16706</t>
  </si>
  <si>
    <t>UTSJSIP16709</t>
  </si>
  <si>
    <t>UTSJSIP16712</t>
  </si>
  <si>
    <t>UTSJSIP16715</t>
  </si>
  <si>
    <t>UTSJSIP16718</t>
  </si>
  <si>
    <t>UTSJSIP16721</t>
  </si>
  <si>
    <t>UTSJSIP16729</t>
  </si>
  <si>
    <t>UTSJSIP16732</t>
  </si>
  <si>
    <t>UTSJSIP16735</t>
  </si>
  <si>
    <t>UTSJSIP16738</t>
  </si>
  <si>
    <t>UTSJSIP16741</t>
  </si>
  <si>
    <t>UTSJSIP16749</t>
  </si>
  <si>
    <t>UTSJSIP16752</t>
  </si>
  <si>
    <t>UTSJSIP16755</t>
  </si>
  <si>
    <t>UTSJSIP16758</t>
  </si>
  <si>
    <t>UTSJSIP16761</t>
  </si>
  <si>
    <t>UTSJSIP16769</t>
  </si>
  <si>
    <t>UTSJSIP16772</t>
  </si>
  <si>
    <t>UTSJSIP16775</t>
  </si>
  <si>
    <t>UTSJSIP16778</t>
  </si>
  <si>
    <t>UTSJSIP16781</t>
  </si>
  <si>
    <t>UTSJSIP16789</t>
  </si>
  <si>
    <t>UTSJSIP16792</t>
  </si>
  <si>
    <t>UTSJSIP16795</t>
  </si>
  <si>
    <t>UTSJSIP16798</t>
  </si>
  <si>
    <t>UTSJSIP16801</t>
  </si>
  <si>
    <t>UTSJSIP16804</t>
  </si>
  <si>
    <t>UTSJSIP16812</t>
  </si>
  <si>
    <t>UTSJSIP16815</t>
  </si>
  <si>
    <t>UTSJSIP16818</t>
  </si>
  <si>
    <t>UTSJSIP16821</t>
  </si>
  <si>
    <t>UTSJSIP16824</t>
  </si>
  <si>
    <t>UTSJSIP16832</t>
  </si>
  <si>
    <t>UTSJSIP16835</t>
  </si>
  <si>
    <t>UTSJSIP16838</t>
  </si>
  <si>
    <t>UTSJSIP16841</t>
  </si>
  <si>
    <t>UTSJSIP16844</t>
  </si>
  <si>
    <t>UTSJSIP16852</t>
  </si>
  <si>
    <t>UTSJSIP16855</t>
  </si>
  <si>
    <t>UTSJSIP16858</t>
  </si>
  <si>
    <t>UTSJSIP16861</t>
  </si>
  <si>
    <t>UTSJSIP16864</t>
  </si>
  <si>
    <t>UTSJSIP16867</t>
  </si>
  <si>
    <t>UTSJSIP16875</t>
  </si>
  <si>
    <t>UTSJSIP16878</t>
  </si>
  <si>
    <t>UTSJSIP16881</t>
  </si>
  <si>
    <t>UTSJSIP16884</t>
  </si>
  <si>
    <t>UTSJSIP16887</t>
  </si>
  <si>
    <t>UTSJSIP16895</t>
  </si>
  <si>
    <t>UTSJSIP16898</t>
  </si>
  <si>
    <t>UTSJSIP16901</t>
  </si>
  <si>
    <t>UTSJSIP16904</t>
  </si>
  <si>
    <t>UTSJSIP16907</t>
  </si>
  <si>
    <t>UTSJSIP16915</t>
  </si>
  <si>
    <t>UTSJSIP16918</t>
  </si>
  <si>
    <t>UTSJSIP16921</t>
  </si>
  <si>
    <t>UTSJSIP16924</t>
  </si>
  <si>
    <t>UTSJSIP16927</t>
  </si>
  <si>
    <t>UTSJSIP16935</t>
  </si>
  <si>
    <t>UTSJSIP16938</t>
  </si>
  <si>
    <t>UTSJSIP16941</t>
  </si>
  <si>
    <t>UTSJSIP16944</t>
  </si>
  <si>
    <t>UTSJSIP16947</t>
  </si>
  <si>
    <t>UTSJSIP16950</t>
  </si>
  <si>
    <t>UTSJSIP16958</t>
  </si>
  <si>
    <t>UTSJSIP16961</t>
  </si>
  <si>
    <t>UTSJSIP16964</t>
  </si>
  <si>
    <t>UTSJSIP16967</t>
  </si>
  <si>
    <t>UTSJSIP16970</t>
  </si>
  <si>
    <t>UTSJSIP16978</t>
  </si>
  <si>
    <t>UTSJSIP16981</t>
  </si>
  <si>
    <t>UTSJSIP16984</t>
  </si>
  <si>
    <t>UTSJSIP16987</t>
  </si>
  <si>
    <t>UTSJSIP16990</t>
  </si>
  <si>
    <t>UTSJSIP16998</t>
  </si>
  <si>
    <t>UTSJSIP17001</t>
  </si>
  <si>
    <t>UTSJSIP17004</t>
  </si>
  <si>
    <t>UTSJSIP17007</t>
  </si>
  <si>
    <t>UTSJSIP17010</t>
  </si>
  <si>
    <t>UTSJSIP17018</t>
  </si>
  <si>
    <t>UTSJSIP17021</t>
  </si>
  <si>
    <t>UTSJSIP17024</t>
  </si>
  <si>
    <t>UTSJSIP17027</t>
  </si>
  <si>
    <t>UTSJSIP17030</t>
  </si>
  <si>
    <t>UTSJSIP17033</t>
  </si>
  <si>
    <t>UTSJSIP17041</t>
  </si>
  <si>
    <t>UTSJSIP17044</t>
  </si>
  <si>
    <t>UTSJSIP16565</t>
  </si>
  <si>
    <t>UTSJSIP16567</t>
  </si>
  <si>
    <t>UTSJSIP16570</t>
  </si>
  <si>
    <t>UTSJSIP16573</t>
  </si>
  <si>
    <t>UTSJSIP16576</t>
  </si>
  <si>
    <t>UTSJSIP16578</t>
  </si>
  <si>
    <t>UTSJSIP16579</t>
  </si>
  <si>
    <t>UTSJSIP16581</t>
  </si>
  <si>
    <t>UTSJSIP16582</t>
  </si>
  <si>
    <t>UTSJSIP16584</t>
  </si>
  <si>
    <t>UTSJSIP16585</t>
  </si>
  <si>
    <t>UTSJSIP16587</t>
  </si>
  <si>
    <t>UTSJSIP16590</t>
  </si>
  <si>
    <t>UTSJSIP16558</t>
  </si>
  <si>
    <t>UTSJSIP16559</t>
  </si>
  <si>
    <t>UTSJSIP16561</t>
  </si>
  <si>
    <t>UTSJSIP16562</t>
  </si>
  <si>
    <t>UTSJSIP16557</t>
  </si>
  <si>
    <t>UTSJSIP16560</t>
  </si>
  <si>
    <t>UTSJSIP16568</t>
  </si>
  <si>
    <t>UTSJSIP16571</t>
  </si>
  <si>
    <t>UTSJSIP16574</t>
  </si>
  <si>
    <t>UTSJSIP16577</t>
  </si>
  <si>
    <t>UTSJSIP16580</t>
  </si>
  <si>
    <t>UTSJSIP16588</t>
  </si>
  <si>
    <t>UTSJSIP16591</t>
  </si>
  <si>
    <t>UTSJSIP16563</t>
  </si>
  <si>
    <t>UTSJSIP16566</t>
  </si>
  <si>
    <t>UTSJSIP16569</t>
  </si>
  <si>
    <t>UTSJSIP16572</t>
  </si>
  <si>
    <t>UTSJSIP16575</t>
  </si>
  <si>
    <t>UTSJSIP16583</t>
  </si>
  <si>
    <t>UTSJSIP16586</t>
  </si>
  <si>
    <t>UTSJSIP16589</t>
  </si>
  <si>
    <t>UTSJSIP17600</t>
  </si>
  <si>
    <t>UTSJSIP17601</t>
  </si>
  <si>
    <t>UTSJSIP17602</t>
  </si>
  <si>
    <t>UTSJSIP17603</t>
  </si>
  <si>
    <t>UTSJSIP17604</t>
  </si>
  <si>
    <t>UTSJSIP17605</t>
  </si>
  <si>
    <t>UTSJSIP17606</t>
  </si>
  <si>
    <t>UTSJSIP17607</t>
  </si>
  <si>
    <t>UTSJSIP17608</t>
  </si>
  <si>
    <t>UTSJSIP17609</t>
  </si>
  <si>
    <t>UTSJSIP17610</t>
  </si>
  <si>
    <t>UTSJSIP17611</t>
  </si>
  <si>
    <t>UTSJSIP17612</t>
  </si>
  <si>
    <t>UTSJSIP17613</t>
  </si>
  <si>
    <t>UTSJSIP17614</t>
  </si>
  <si>
    <t>UTSJSIP17615</t>
  </si>
  <si>
    <t>UTSJSIP17616</t>
  </si>
  <si>
    <t>UTSJSIP17617</t>
  </si>
  <si>
    <t>UTSJSIP17618</t>
  </si>
  <si>
    <t>UTSJSIP17619</t>
  </si>
  <si>
    <t>UTSJSIP17620</t>
  </si>
  <si>
    <t>UTSJSIP17621</t>
  </si>
  <si>
    <t>UTSJSIP17622</t>
  </si>
  <si>
    <t>UTSJSIP17623</t>
  </si>
  <si>
    <t>UTSJSIP17624</t>
  </si>
  <si>
    <t>UTSJSIP17625</t>
  </si>
  <si>
    <t>UTSJSIP17626</t>
  </si>
  <si>
    <t>UTSJSIP17627</t>
  </si>
  <si>
    <t>UTSJSIP17628</t>
  </si>
  <si>
    <t>UTSJSIP17629</t>
  </si>
  <si>
    <t>UTSJSIP17630</t>
  </si>
  <si>
    <t>UTSJSIP17631</t>
  </si>
  <si>
    <t>UTSJSIP17632</t>
  </si>
  <si>
    <t>UTSJSIP17633</t>
  </si>
  <si>
    <t>UTSJSIP17634</t>
  </si>
  <si>
    <t>UTSJSIP17635</t>
  </si>
  <si>
    <t>UTSJSIP17636</t>
  </si>
  <si>
    <t>UTSJSIP17637</t>
  </si>
  <si>
    <t>UTSJSIP17638</t>
  </si>
  <si>
    <t>UTSJSIP17639</t>
  </si>
  <si>
    <t>UTSJSIP17640</t>
  </si>
  <si>
    <t>UTSJSIP17641</t>
  </si>
  <si>
    <t>UTSJSIP17642</t>
  </si>
  <si>
    <t>UTSJSIP17643</t>
  </si>
  <si>
    <t>UTSJSIP17644</t>
  </si>
  <si>
    <t>UTSJSIP17645</t>
  </si>
  <si>
    <t>UTSJSIP17646</t>
  </si>
  <si>
    <t>UTSJSIP17647</t>
  </si>
  <si>
    <t>UTSJSIP17648</t>
  </si>
  <si>
    <t>UTSJSIP17649</t>
  </si>
  <si>
    <t>UTSJSIP17650</t>
  </si>
  <si>
    <t>UTSJSIP17651</t>
  </si>
  <si>
    <t>UTSJSIP17652</t>
  </si>
  <si>
    <t>UTSJSIP17653</t>
  </si>
  <si>
    <t>UTSJSIP17654</t>
  </si>
  <si>
    <t>UTSJSIP17655</t>
  </si>
  <si>
    <t>UTSJSIP17656</t>
  </si>
  <si>
    <t>UTSJSIP17657</t>
  </si>
  <si>
    <t>UTSJSIP17658</t>
  </si>
  <si>
    <t>UTSJSIP17659</t>
  </si>
  <si>
    <t>UTSJSIP17660</t>
  </si>
  <si>
    <t>UTSJSIP17661</t>
  </si>
  <si>
    <t>UTSJSIP17662</t>
  </si>
  <si>
    <t>UTSJSIP17663</t>
  </si>
  <si>
    <t>UTSJSIP17664</t>
  </si>
  <si>
    <t>UTSJSIP17665</t>
  </si>
  <si>
    <t>UTSJST13192</t>
  </si>
  <si>
    <t>SILLA DE ALUMINIO TIPO BAR HOMEST</t>
  </si>
  <si>
    <t>UTSJST13193</t>
  </si>
  <si>
    <t>UTSJSM8433</t>
  </si>
  <si>
    <t>SILLA DE MADERA ASIENTO ERGONOMICO S/PALETA</t>
  </si>
  <si>
    <t>UTSJSM8436</t>
  </si>
  <si>
    <t>UTSJSM8440</t>
  </si>
  <si>
    <t>UTSJSM8428</t>
  </si>
  <si>
    <t>UTSJSM8432</t>
  </si>
  <si>
    <t>UTSJSM8435</t>
  </si>
  <si>
    <t>UTSJSM8438</t>
  </si>
  <si>
    <t>UTSJSM8421</t>
  </si>
  <si>
    <t>UTSJSM8445</t>
  </si>
  <si>
    <t>UTSJSM8434</t>
  </si>
  <si>
    <t>UTSJSM8423</t>
  </si>
  <si>
    <t>UTSJSM8426</t>
  </si>
  <si>
    <t>UTSJSM8429</t>
  </si>
  <si>
    <t>UTSJSM8443</t>
  </si>
  <si>
    <t>UTSJSM8439</t>
  </si>
  <si>
    <t>UTSJSM8441</t>
  </si>
  <si>
    <t>UTSJSM8442</t>
  </si>
  <si>
    <t>UTSJSM8422</t>
  </si>
  <si>
    <t>UTSJSM8425</t>
  </si>
  <si>
    <t>UTSJSM8427</t>
  </si>
  <si>
    <t>UTSJSM8430</t>
  </si>
  <si>
    <t>UTSJSM8437</t>
  </si>
  <si>
    <t>UTSJSM8431</t>
  </si>
  <si>
    <t>UTSJSM8444</t>
  </si>
  <si>
    <t>UTSJSMP11563</t>
  </si>
  <si>
    <t>SILLA DE MADERA CON PALETA</t>
  </si>
  <si>
    <t>UTSJSMP11562</t>
  </si>
  <si>
    <t>UTSJSM1294</t>
  </si>
  <si>
    <t>SILLA DE MADERA S/PALETA</t>
  </si>
  <si>
    <t>UTSJSM0646</t>
  </si>
  <si>
    <t>UTSJSM1293</t>
  </si>
  <si>
    <t>UTSJSM1199</t>
  </si>
  <si>
    <t>UTSJSM6931</t>
  </si>
  <si>
    <t>UTSJSM0600</t>
  </si>
  <si>
    <t>UTSJSM8025</t>
  </si>
  <si>
    <t>UTSJSM6924</t>
  </si>
  <si>
    <t>UTSJSM7652</t>
  </si>
  <si>
    <t>SILLA DE MADERA SIN PALETA</t>
  </si>
  <si>
    <t>UTSJSM7358</t>
  </si>
  <si>
    <t>UTSJSM8156</t>
  </si>
  <si>
    <t>UTSJSM2390</t>
  </si>
  <si>
    <t>UTSJSM2334</t>
  </si>
  <si>
    <t>UTSJSM2182</t>
  </si>
  <si>
    <t>UTSJSM2011</t>
  </si>
  <si>
    <t>UTSJSM2012</t>
  </si>
  <si>
    <t>UTSJSM2020</t>
  </si>
  <si>
    <t>UTSJSM2055</t>
  </si>
  <si>
    <t>UTSJSM12119</t>
  </si>
  <si>
    <t>UTSJSM1946</t>
  </si>
  <si>
    <t>UTSJSM2007</t>
  </si>
  <si>
    <t>UTSJSM1960</t>
  </si>
  <si>
    <t>UTSJSM2041</t>
  </si>
  <si>
    <t>UTSJSM2189</t>
  </si>
  <si>
    <t>UTSJSM12118</t>
  </si>
  <si>
    <t>UTSJSM12121</t>
  </si>
  <si>
    <t>UTSJSM4333</t>
  </si>
  <si>
    <t>UTSJSM4336</t>
  </si>
  <si>
    <t>UTSJSM4339</t>
  </si>
  <si>
    <t>UTSJSM2545</t>
  </si>
  <si>
    <t>UTSJSM2398</t>
  </si>
  <si>
    <t>UTSJSM2401</t>
  </si>
  <si>
    <t>UTSJSM2404</t>
  </si>
  <si>
    <t>UTSJSM2407</t>
  </si>
  <si>
    <t>UTSJSM2517</t>
  </si>
  <si>
    <t>UTSJSM2525</t>
  </si>
  <si>
    <t>UTSJSM2528</t>
  </si>
  <si>
    <t>UTSJSM2531</t>
  </si>
  <si>
    <t>UTSJSM2534</t>
  </si>
  <si>
    <t>UTSJSM2239</t>
  </si>
  <si>
    <t>UTSJSM2245</t>
  </si>
  <si>
    <t>UTSJSM2248</t>
  </si>
  <si>
    <t>UTSJSM2262</t>
  </si>
  <si>
    <t>UTSJSM2287</t>
  </si>
  <si>
    <t>UTSJSM2290</t>
  </si>
  <si>
    <t>UTSJSM2293</t>
  </si>
  <si>
    <t>UTSJSM2301</t>
  </si>
  <si>
    <t>UTSJSM2304</t>
  </si>
  <si>
    <t>UTSJSM2307</t>
  </si>
  <si>
    <t>UTSJSM2310</t>
  </si>
  <si>
    <t>UTSJSM2313</t>
  </si>
  <si>
    <t>UTSJSM2336</t>
  </si>
  <si>
    <t>UTSJSM2339</t>
  </si>
  <si>
    <t>UTSJSM2342</t>
  </si>
  <si>
    <t>UTSJSM2345</t>
  </si>
  <si>
    <t>UTSJSM2348</t>
  </si>
  <si>
    <t>UTSJSM2356</t>
  </si>
  <si>
    <t>UTSJSM2359</t>
  </si>
  <si>
    <t>UTSJSM2381</t>
  </si>
  <si>
    <t>UTSJSM2384</t>
  </si>
  <si>
    <t>UTSJSM2387</t>
  </si>
  <si>
    <t>UTSJSM2183</t>
  </si>
  <si>
    <t>UTSJSM2185</t>
  </si>
  <si>
    <t>UTSJSM2145</t>
  </si>
  <si>
    <t>UTSJSM2148</t>
  </si>
  <si>
    <t>UTSJSM2150</t>
  </si>
  <si>
    <t>UTSJSM2151</t>
  </si>
  <si>
    <t>UTSJSM2153</t>
  </si>
  <si>
    <t>UTSJSM2154</t>
  </si>
  <si>
    <t>UTSJSM2156</t>
  </si>
  <si>
    <t>UTSJSM2157</t>
  </si>
  <si>
    <t>UTSJSM2162</t>
  </si>
  <si>
    <t>UTSJSM2165</t>
  </si>
  <si>
    <t>UTSJSM2168</t>
  </si>
  <si>
    <t>UTSJSM2170</t>
  </si>
  <si>
    <t>UTSJSM2171</t>
  </si>
  <si>
    <t>UTSJSM2176</t>
  </si>
  <si>
    <t>UTSJSM2177</t>
  </si>
  <si>
    <t>UTSJSM2179</t>
  </si>
  <si>
    <t>UTSJSM2180</t>
  </si>
  <si>
    <t>UTSJSM2191</t>
  </si>
  <si>
    <t>UTSJSM2194</t>
  </si>
  <si>
    <t>UTSJSM2196</t>
  </si>
  <si>
    <t>UTSJSM2197</t>
  </si>
  <si>
    <t>UTSJSM2199</t>
  </si>
  <si>
    <t>UTSJSM2200</t>
  </si>
  <si>
    <t>UTSJSM2202</t>
  </si>
  <si>
    <t>UTSJSM2426</t>
  </si>
  <si>
    <t>UTSJSM2431</t>
  </si>
  <si>
    <t>UTSJSM2434</t>
  </si>
  <si>
    <t>UTSJSM2437</t>
  </si>
  <si>
    <t>UTSJSM2439</t>
  </si>
  <si>
    <t>UTSJSM2440</t>
  </si>
  <si>
    <t>UTSJSM2442</t>
  </si>
  <si>
    <t>UTSJSM2443</t>
  </si>
  <si>
    <t>UTSJSM2445</t>
  </si>
  <si>
    <t>UTSJSM2446</t>
  </si>
  <si>
    <t>UTSJSM2448</t>
  </si>
  <si>
    <t>UTSJSM2071</t>
  </si>
  <si>
    <t>UTSJSM2073</t>
  </si>
  <si>
    <t>UTSJSM2074</t>
  </si>
  <si>
    <t>UTSJSM2076</t>
  </si>
  <si>
    <t>UTSJSM2077</t>
  </si>
  <si>
    <t>UTSJSM2079</t>
  </si>
  <si>
    <t>UTSJSM2082</t>
  </si>
  <si>
    <t>UTSJSM2085</t>
  </si>
  <si>
    <t>UTSJSM2088</t>
  </si>
  <si>
    <t>UTSJSM2090</t>
  </si>
  <si>
    <t>UTSJSM2091</t>
  </si>
  <si>
    <t>UTSJSM2093</t>
  </si>
  <si>
    <t>UTSJSM2096</t>
  </si>
  <si>
    <t>UTSJSM2097</t>
  </si>
  <si>
    <t>UTSJSM2099</t>
  </si>
  <si>
    <t>UTSJSM1945</t>
  </si>
  <si>
    <t>UTSJSM1948</t>
  </si>
  <si>
    <t>UTSJSM1950</t>
  </si>
  <si>
    <t>UTSJSM1951</t>
  </si>
  <si>
    <t>UTSJSM1953</t>
  </si>
  <si>
    <t>UTSJSM1954</t>
  </si>
  <si>
    <t>UTSJSM1956</t>
  </si>
  <si>
    <t>UTSJSM1957</t>
  </si>
  <si>
    <t>UTSJSM1962</t>
  </si>
  <si>
    <t>UTSJSM1968</t>
  </si>
  <si>
    <t>UTSJSM1970</t>
  </si>
  <si>
    <t>UTSJSM1971</t>
  </si>
  <si>
    <t>UTSJSM1973</t>
  </si>
  <si>
    <t>UTSJSM1974</t>
  </si>
  <si>
    <t>UTSJSM1977</t>
  </si>
  <si>
    <t>UTSJSM1997</t>
  </si>
  <si>
    <t>UTSJSM2000</t>
  </si>
  <si>
    <t>UTSJSM2003</t>
  </si>
  <si>
    <t>UTSJSM2006</t>
  </si>
  <si>
    <t>UTSJSM2014</t>
  </si>
  <si>
    <t>UTSJSM2009</t>
  </si>
  <si>
    <t>UTSJSM2017</t>
  </si>
  <si>
    <t>UTSJSM2018</t>
  </si>
  <si>
    <t>UTSJSM2451</t>
  </si>
  <si>
    <t>UTSJSM2453</t>
  </si>
  <si>
    <t>UTSJSM2454</t>
  </si>
  <si>
    <t>UTSJSM2459</t>
  </si>
  <si>
    <t>UTSJSM2462</t>
  </si>
  <si>
    <t>UTSJSM2465</t>
  </si>
  <si>
    <t>UTSJSM2467</t>
  </si>
  <si>
    <t>UTSJSM2468</t>
  </si>
  <si>
    <t>UTSJSM2470</t>
  </si>
  <si>
    <t>UTSJSM2471</t>
  </si>
  <si>
    <t>UTSJSM2473</t>
  </si>
  <si>
    <t>UTSJSM2474</t>
  </si>
  <si>
    <t>UTSJSM2476</t>
  </si>
  <si>
    <t>UTSJSM2479</t>
  </si>
  <si>
    <t>UTSJSM2567</t>
  </si>
  <si>
    <t>UTSJSM2570</t>
  </si>
  <si>
    <t>UTSJSM2575</t>
  </si>
  <si>
    <t>UTSJSM2043</t>
  </si>
  <si>
    <t>UTSJSM2046</t>
  </si>
  <si>
    <t>UTSJSM2048</t>
  </si>
  <si>
    <t>UTSJSM2052</t>
  </si>
  <si>
    <t>UTSJSM2054</t>
  </si>
  <si>
    <t>UTSJSM2618</t>
  </si>
  <si>
    <t>UTSJSM2620</t>
  </si>
  <si>
    <t>UTSJSM2621</t>
  </si>
  <si>
    <t>UTSJSM2623</t>
  </si>
  <si>
    <t>UTSJSM2624</t>
  </si>
  <si>
    <t>UTSJSM2626</t>
  </si>
  <si>
    <t>UTSJSM2632</t>
  </si>
  <si>
    <t>UTSJSM2635</t>
  </si>
  <si>
    <t>UTSJSM2637</t>
  </si>
  <si>
    <t>UTSJSM2641</t>
  </si>
  <si>
    <t>UTSJSM2643</t>
  </si>
  <si>
    <t>UTSJSM2644</t>
  </si>
  <si>
    <t>UTSJSM2668</t>
  </si>
  <si>
    <t>UTSJSM2671</t>
  </si>
  <si>
    <t>UTSJSM2674</t>
  </si>
  <si>
    <t>UTSJSM2677</t>
  </si>
  <si>
    <t>UTSJSM2680</t>
  </si>
  <si>
    <t>UTSJSM2683</t>
  </si>
  <si>
    <t>UTSJSM2685</t>
  </si>
  <si>
    <t>UTSJSM2686</t>
  </si>
  <si>
    <t>UTSJSM2688</t>
  </si>
  <si>
    <t>UTSJSM2689</t>
  </si>
  <si>
    <t>UTSJSM2691</t>
  </si>
  <si>
    <t>UTSJSM2694</t>
  </si>
  <si>
    <t>UTSJSM2697</t>
  </si>
  <si>
    <t>UTSJSM2700</t>
  </si>
  <si>
    <t>UTSJSM2063</t>
  </si>
  <si>
    <t>UTSJSM2068</t>
  </si>
  <si>
    <t>UTSJSM7649</t>
  </si>
  <si>
    <t>UTSJSM7664</t>
  </si>
  <si>
    <t>UTSJSM4331</t>
  </si>
  <si>
    <t>UTSJSM4332</t>
  </si>
  <si>
    <t>UTSJSM4335</t>
  </si>
  <si>
    <t>UTSJSM4340</t>
  </si>
  <si>
    <t>UTSJSM4343</t>
  </si>
  <si>
    <t>UTSJSM2396</t>
  </si>
  <si>
    <t>UTSJSM2397</t>
  </si>
  <si>
    <t>UTSJSM2541</t>
  </si>
  <si>
    <t>UTSJSM2546</t>
  </si>
  <si>
    <t>UTSJSM2400</t>
  </si>
  <si>
    <t>UTSJSM2402</t>
  </si>
  <si>
    <t>UTSJSM2405</t>
  </si>
  <si>
    <t>UTSJSM2408</t>
  </si>
  <si>
    <t>UTSJSM2518</t>
  </si>
  <si>
    <t>UTSJSM2520</t>
  </si>
  <si>
    <t>UTSJSM2521</t>
  </si>
  <si>
    <t>UTSJSM2523</t>
  </si>
  <si>
    <t>UTSJSM2524</t>
  </si>
  <si>
    <t>UTSJSM2526</t>
  </si>
  <si>
    <t>UTSJSM2527</t>
  </si>
  <si>
    <t>UTSJSM2529</t>
  </si>
  <si>
    <t>UTSJSM2532</t>
  </si>
  <si>
    <t>UTSJSM2535</t>
  </si>
  <si>
    <t>UTSJSM2388</t>
  </si>
  <si>
    <t>UTSJSM2391</t>
  </si>
  <si>
    <t>UTSJSM2393</t>
  </si>
  <si>
    <t>UTSJSM2335</t>
  </si>
  <si>
    <t>UTSJSM2337</t>
  </si>
  <si>
    <t>UTSJSM2338</t>
  </si>
  <si>
    <t>UTSJSM2340</t>
  </si>
  <si>
    <t>UTSJSM2343</t>
  </si>
  <si>
    <t>UTSJSM2346</t>
  </si>
  <si>
    <t>UTSJSM2349</t>
  </si>
  <si>
    <t>UTSJSM2351</t>
  </si>
  <si>
    <t>UTSJSM2352</t>
  </si>
  <si>
    <t>UTSJSM2354</t>
  </si>
  <si>
    <t>UTSJSM2355</t>
  </si>
  <si>
    <t>UTSJSM2357</t>
  </si>
  <si>
    <t>UTSJSM2358</t>
  </si>
  <si>
    <t>UTSJSM2360</t>
  </si>
  <si>
    <t>UTSJSM2382</t>
  </si>
  <si>
    <t>UTSJSM2237</t>
  </si>
  <si>
    <t>UTSJSM2240</t>
  </si>
  <si>
    <t>UTSJSM2243</t>
  </si>
  <si>
    <t>UTSJSM2246</t>
  </si>
  <si>
    <t>UTSJSM2252</t>
  </si>
  <si>
    <t>UTSJSM2255</t>
  </si>
  <si>
    <t>UTSJSM2257</t>
  </si>
  <si>
    <t>UTSJSM2258</t>
  </si>
  <si>
    <t>UTSJSM2260</t>
  </si>
  <si>
    <t>UTSJSM2261</t>
  </si>
  <si>
    <t>UTSJSM2263</t>
  </si>
  <si>
    <t>UTSJSM2266</t>
  </si>
  <si>
    <t>UTSJSM2288</t>
  </si>
  <si>
    <t>UTSJSM2291</t>
  </si>
  <si>
    <t>UTSJSM2294</t>
  </si>
  <si>
    <t>UTSJSM2297</t>
  </si>
  <si>
    <t>UTSJSM2299</t>
  </si>
  <si>
    <t>UTSJSM2300</t>
  </si>
  <si>
    <t>UTSJSM2302</t>
  </si>
  <si>
    <t>UTSJSM2303</t>
  </si>
  <si>
    <t>UTSJSM2308</t>
  </si>
  <si>
    <t>UTSJSM2311</t>
  </si>
  <si>
    <t>UTSJSM2314</t>
  </si>
  <si>
    <t>UTSJSM2316</t>
  </si>
  <si>
    <t>UTSJSM2332</t>
  </si>
  <si>
    <t>UTSJSM7493</t>
  </si>
  <si>
    <t>UTSJSM12116</t>
  </si>
  <si>
    <t>UTSJSM12122</t>
  </si>
  <si>
    <t>UTSJSM12124</t>
  </si>
  <si>
    <t>UTSJSM12125</t>
  </si>
  <si>
    <t>UTSJSM12127</t>
  </si>
  <si>
    <t>UTSJSM12128</t>
  </si>
  <si>
    <t>UTSJSM12117</t>
  </si>
  <si>
    <t>UTSJSM12120</t>
  </si>
  <si>
    <t>UTSJSM12123</t>
  </si>
  <si>
    <t>UTSJSM4330</t>
  </si>
  <si>
    <t>UTSJSM4341</t>
  </si>
  <si>
    <t>UTSJSM1963</t>
  </si>
  <si>
    <t>UTSJSM1966</t>
  </si>
  <si>
    <t>UTSJSM1969</t>
  </si>
  <si>
    <t>UTSJSM1972</t>
  </si>
  <si>
    <t>UTSJSM1998</t>
  </si>
  <si>
    <t>UTSJSM2001</t>
  </si>
  <si>
    <t>UTSJSM2004</t>
  </si>
  <si>
    <t>UTSJSM2010</t>
  </si>
  <si>
    <t>UTSJSM2013</t>
  </si>
  <si>
    <t>UTSJSM2021</t>
  </si>
  <si>
    <t>UTSJSM1949</t>
  </si>
  <si>
    <t>UTSJSM1952</t>
  </si>
  <si>
    <t>UTSJSM2070</t>
  </si>
  <si>
    <t>UTSJSM2457</t>
  </si>
  <si>
    <t>UTSJSM2460</t>
  </si>
  <si>
    <t>UTSJSM2463</t>
  </si>
  <si>
    <t>UTSJSM2466</t>
  </si>
  <si>
    <t>UTSJSM2469</t>
  </si>
  <si>
    <t>UTSJSM2477</t>
  </si>
  <si>
    <t>UTSJSM2568</t>
  </si>
  <si>
    <t>UTSJSM2571</t>
  </si>
  <si>
    <t>UTSJSM2574</t>
  </si>
  <si>
    <t>UTSJSM2577</t>
  </si>
  <si>
    <t>UTSJSM2591</t>
  </si>
  <si>
    <t>UTSJSM2619</t>
  </si>
  <si>
    <t>UTSJSM2627</t>
  </si>
  <si>
    <t>UTSJSM2630</t>
  </si>
  <si>
    <t>UTSJSM2636</t>
  </si>
  <si>
    <t>UTSJSM2639</t>
  </si>
  <si>
    <t>UTSJSM2669</t>
  </si>
  <si>
    <t>UTSJSM2672</t>
  </si>
  <si>
    <t>UTSJSM2675</t>
  </si>
  <si>
    <t>UTSJSM2678</t>
  </si>
  <si>
    <t>UTSJSM2681</t>
  </si>
  <si>
    <t>UTSJSM2692</t>
  </si>
  <si>
    <t>UTSJSM2695</t>
  </si>
  <si>
    <t>UTSJSM2698</t>
  </si>
  <si>
    <t>UTSJSM2089</t>
  </si>
  <si>
    <t>UTSJSM2092</t>
  </si>
  <si>
    <t>UTSJSM2100</t>
  </si>
  <si>
    <t>UTSJSM2143</t>
  </si>
  <si>
    <t>UTSJSM2146</t>
  </si>
  <si>
    <t>UTSJSM2149</t>
  </si>
  <si>
    <t>UTSJSM2152</t>
  </si>
  <si>
    <t>UTSJSM2160</t>
  </si>
  <si>
    <t>UTSJSM2163</t>
  </si>
  <si>
    <t>UTSJSM2166</t>
  </si>
  <si>
    <t>UTSJSM2169</t>
  </si>
  <si>
    <t>UTSJSM2175</t>
  </si>
  <si>
    <t>UTSJSM2178</t>
  </si>
  <si>
    <t>UTSJSM2186</t>
  </si>
  <si>
    <t>UTSJSM2072</t>
  </si>
  <si>
    <t>UTSJSM2080</t>
  </si>
  <si>
    <t>UTSJSM2083</t>
  </si>
  <si>
    <t>UTSJSM2192</t>
  </si>
  <si>
    <t>UTSJSM2195</t>
  </si>
  <si>
    <t>UTSJSM2198</t>
  </si>
  <si>
    <t>UTSJSM2432</t>
  </si>
  <si>
    <t>UTSJSM2435</t>
  </si>
  <si>
    <t>UTSJSM2441</t>
  </si>
  <si>
    <t>UTSJSM2449</t>
  </si>
  <si>
    <t>UTSJSM2044</t>
  </si>
  <si>
    <t>UTSJSM2047</t>
  </si>
  <si>
    <t>UTSJSM2050</t>
  </si>
  <si>
    <t>UTSJSM2058</t>
  </si>
  <si>
    <t>UTSJSM2061</t>
  </si>
  <si>
    <t>UTSJSM2064</t>
  </si>
  <si>
    <t>UTSJSM2244</t>
  </si>
  <si>
    <t>UTSJSM2247</t>
  </si>
  <si>
    <t>UTSJSM2250</t>
  </si>
  <si>
    <t>UTSJSM2253</t>
  </si>
  <si>
    <t>UTSJSM2259</t>
  </si>
  <si>
    <t>UTSJSM2286</t>
  </si>
  <si>
    <t>UTSJSM2289</t>
  </si>
  <si>
    <t>UTSJSM2292</t>
  </si>
  <si>
    <t>UTSJSM2295</t>
  </si>
  <si>
    <t>UTSJSM2298</t>
  </si>
  <si>
    <t>UTSJSM2306</t>
  </si>
  <si>
    <t>UTSJSM2309</t>
  </si>
  <si>
    <t>UTSJSM2312</t>
  </si>
  <si>
    <t>UTSJSM2315</t>
  </si>
  <si>
    <t>UTSJSM2333</t>
  </si>
  <si>
    <t>UTSJSM2341</t>
  </si>
  <si>
    <t>UTSJSM2344</t>
  </si>
  <si>
    <t>UTSJSM2347</t>
  </si>
  <si>
    <t>UTSJSM2350</t>
  </si>
  <si>
    <t>UTSJSM2353</t>
  </si>
  <si>
    <t>UTSJSM2380</t>
  </si>
  <si>
    <t>UTSJSM2383</t>
  </si>
  <si>
    <t>UTSJSM2386</t>
  </si>
  <si>
    <t>UTSJSM2392</t>
  </si>
  <si>
    <t>UTSJSM2395</t>
  </si>
  <si>
    <t>UTSJSM2403</t>
  </si>
  <si>
    <t>UTSJSM2406</t>
  </si>
  <si>
    <t>UTSJSM2519</t>
  </si>
  <si>
    <t>UTSJSM2522</t>
  </si>
  <si>
    <t>UTSJSM2530</t>
  </si>
  <si>
    <t>UTSJSM2533</t>
  </si>
  <si>
    <t>UTSJSM2536</t>
  </si>
  <si>
    <t>UTSJSM2539</t>
  </si>
  <si>
    <t>UTSJSM2542</t>
  </si>
  <si>
    <t>UTSJSM7659</t>
  </si>
  <si>
    <t>UTSJSM7662</t>
  </si>
  <si>
    <t>UTSJSM2075</t>
  </si>
  <si>
    <t>UTSJSM2078</t>
  </si>
  <si>
    <t>UTSJSM2084</t>
  </si>
  <si>
    <t>UTSJSM2095</t>
  </si>
  <si>
    <t>UTSJSM2141</t>
  </si>
  <si>
    <t>UTSJSM2144</t>
  </si>
  <si>
    <t>UTSJSM2147</t>
  </si>
  <si>
    <t>UTSJSM2155</t>
  </si>
  <si>
    <t>UTSJSM2158</t>
  </si>
  <si>
    <t>UTSJSM2161</t>
  </si>
  <si>
    <t>UTSJSM2164</t>
  </si>
  <si>
    <t>UTSJSM2167</t>
  </si>
  <si>
    <t>UTSJSM2181</t>
  </si>
  <si>
    <t>UTSJSM2184</t>
  </si>
  <si>
    <t>UTSJSM2187</t>
  </si>
  <si>
    <t>UTSJSM2190</t>
  </si>
  <si>
    <t>UTSJSM2193</t>
  </si>
  <si>
    <t>UTSJSM2201</t>
  </si>
  <si>
    <t>UTSJSM2427</t>
  </si>
  <si>
    <t>UTSJSM2433</t>
  </si>
  <si>
    <t>UTSJSM2436</t>
  </si>
  <si>
    <t>UTSJSM2444</t>
  </si>
  <si>
    <t>UTSJSM2447</t>
  </si>
  <si>
    <t>UTSJSM2628</t>
  </si>
  <si>
    <t>UTSJSM2631</t>
  </si>
  <si>
    <t>UTSJSM2634</t>
  </si>
  <si>
    <t>UTSJSM2642</t>
  </si>
  <si>
    <t>UTSJSM2687</t>
  </si>
  <si>
    <t>UTSJSM2690</t>
  </si>
  <si>
    <t>UTSJSM2693</t>
  </si>
  <si>
    <t>UTSJSM2696</t>
  </si>
  <si>
    <t>UTSJSM2062</t>
  </si>
  <si>
    <t>UTSJSM2065</t>
  </si>
  <si>
    <t>UTSJSM2452</t>
  </si>
  <si>
    <t>UTSJSM2455</t>
  </si>
  <si>
    <t>UTSJSM2458</t>
  </si>
  <si>
    <t>UTSJSM2461</t>
  </si>
  <si>
    <t>UTSJSM2464</t>
  </si>
  <si>
    <t>UTSJSM2472</t>
  </si>
  <si>
    <t>UTSJSM2475</t>
  </si>
  <si>
    <t>UTSJSM2478</t>
  </si>
  <si>
    <t>UTSJSM2566</t>
  </si>
  <si>
    <t>UTSJSM2569</t>
  </si>
  <si>
    <t>UTSJSM2592</t>
  </si>
  <si>
    <t>UTSJSM2622</t>
  </si>
  <si>
    <t>UTSJSM1947</t>
  </si>
  <si>
    <t>UTSJSM1955</t>
  </si>
  <si>
    <t>UTSJSM1958</t>
  </si>
  <si>
    <t>UTSJSM1961</t>
  </si>
  <si>
    <t>UTSJSM1964</t>
  </si>
  <si>
    <t>UTSJSM1967</t>
  </si>
  <si>
    <t>UTSJSM1996</t>
  </si>
  <si>
    <t>UTSJSM1999</t>
  </si>
  <si>
    <t>UTSJSM2002</t>
  </si>
  <si>
    <t>UTSJSM2005</t>
  </si>
  <si>
    <t>UTSJSM2016</t>
  </si>
  <si>
    <t>UTSJSM2019</t>
  </si>
  <si>
    <t>UTSJSM2022</t>
  </si>
  <si>
    <t>UTSJSM2042</t>
  </si>
  <si>
    <t>UTSJSM2045</t>
  </si>
  <si>
    <t>UTSJSM2053</t>
  </si>
  <si>
    <t>UTSJSM2056</t>
  </si>
  <si>
    <t>UTSJSM12129</t>
  </si>
  <si>
    <t>UTSJSM2537</t>
  </si>
  <si>
    <t>UTSJSM2188</t>
  </si>
  <si>
    <t>UTSJSM2142</t>
  </si>
  <si>
    <t>UTSJSM2015</t>
  </si>
  <si>
    <t>UTSJSM2576</t>
  </si>
  <si>
    <t>UTSJSM2578</t>
  </si>
  <si>
    <t>UTSJSM2640</t>
  </si>
  <si>
    <t>UTSJSM2057</t>
  </si>
  <si>
    <t>UTSJSM2060</t>
  </si>
  <si>
    <t>UTSJSM2023</t>
  </si>
  <si>
    <t>UTSJSM2069</t>
  </si>
  <si>
    <t>UTSJSM2450</t>
  </si>
  <si>
    <t>UTSJSM2066</t>
  </si>
  <si>
    <t>UTSJSM2394</t>
  </si>
  <si>
    <t>UTSJSM2385</t>
  </si>
  <si>
    <t>UTSJSM2399</t>
  </si>
  <si>
    <t>UTSJSM2543</t>
  </si>
  <si>
    <t>UTSJSM2544</t>
  </si>
  <si>
    <t>UTSJSM2538</t>
  </si>
  <si>
    <t>UTSJSM2540</t>
  </si>
  <si>
    <t>UTSJSM12126</t>
  </si>
  <si>
    <t>UTSJSM2389</t>
  </si>
  <si>
    <t>UTSJSM2086</t>
  </si>
  <si>
    <t>UTSJSM2067</t>
  </si>
  <si>
    <t>UTSJSM2081</t>
  </si>
  <si>
    <t>UTSJSM2087</t>
  </si>
  <si>
    <t>UTSJSM2572</t>
  </si>
  <si>
    <t>UTSJSM2699</t>
  </si>
  <si>
    <t>UTSJSM2625</t>
  </si>
  <si>
    <t>UTSJSM2059</t>
  </si>
  <si>
    <t>UTSJSM7657</t>
  </si>
  <si>
    <t>UTSJSM7660</t>
  </si>
  <si>
    <t>UTSJSM4342</t>
  </si>
  <si>
    <t>UTSJSM7666</t>
  </si>
  <si>
    <t>UTSJSM7661</t>
  </si>
  <si>
    <t>UTSJSM7663</t>
  </si>
  <si>
    <t>UTSJSM4337</t>
  </si>
  <si>
    <t>UTSJSM4334</t>
  </si>
  <si>
    <t>UTSJSM2008</t>
  </si>
  <si>
    <t>UTSJSM12130</t>
  </si>
  <si>
    <t>UTSJSM12131</t>
  </si>
  <si>
    <t>UTSJSM7665</t>
  </si>
  <si>
    <t>UTSJSM7366</t>
  </si>
  <si>
    <t>UTSJSM7667</t>
  </si>
  <si>
    <t>UTSJSM7650</t>
  </si>
  <si>
    <t>UTSJSM7655</t>
  </si>
  <si>
    <t>UTSJSM2438</t>
  </si>
  <si>
    <t>UTSJSIP15877</t>
  </si>
  <si>
    <t>SILLA DE POLIPROPILENO</t>
  </si>
  <si>
    <t>UTSJSIP15878</t>
  </si>
  <si>
    <t>UTSJSIP15880</t>
  </si>
  <si>
    <t>UTSJSIP15883</t>
  </si>
  <si>
    <t>UTSJSIP15881</t>
  </si>
  <si>
    <t>UTSJSIP15884</t>
  </si>
  <si>
    <t>UTSJSIP15876</t>
  </si>
  <si>
    <t>UTSJSIP15879</t>
  </si>
  <si>
    <t>UTSJSIP15882</t>
  </si>
  <si>
    <t>UTSJSIP15885</t>
  </si>
  <si>
    <t>UTSJSIP15844</t>
  </si>
  <si>
    <t>UTSJSIP15847</t>
  </si>
  <si>
    <t>UTSJSIP15850</t>
  </si>
  <si>
    <t>UTSJSIP15858</t>
  </si>
  <si>
    <t>UTSJSIP15861</t>
  </si>
  <si>
    <t>UTSJSIP15864</t>
  </si>
  <si>
    <t>UTSJSIP15867</t>
  </si>
  <si>
    <t>UTSJSIP15870</t>
  </si>
  <si>
    <t>UTSJSIP15873</t>
  </si>
  <si>
    <t>UTSJSIP15843</t>
  </si>
  <si>
    <t>UTSJSIP15846</t>
  </si>
  <si>
    <t>UTSJSIP15848</t>
  </si>
  <si>
    <t>UTSJSIP15849</t>
  </si>
  <si>
    <t>UTSJSIP15851</t>
  </si>
  <si>
    <t>UTSJSIP15852</t>
  </si>
  <si>
    <t>UTSJSIP15854</t>
  </si>
  <si>
    <t>UTSJSIP15855</t>
  </si>
  <si>
    <t>UTSJSIP15857</t>
  </si>
  <si>
    <t>UTSJSIP15860</t>
  </si>
  <si>
    <t>UTSJSIP15863</t>
  </si>
  <si>
    <t>UTSJSIP15866</t>
  </si>
  <si>
    <t>UTSJSIP15869</t>
  </si>
  <si>
    <t>UTSJSIP15871</t>
  </si>
  <si>
    <t>UTSJSIP15872</t>
  </si>
  <si>
    <t>UTSJSIP15874</t>
  </si>
  <si>
    <t>UTSJSIP15875</t>
  </si>
  <si>
    <t>UTSJSIP15842</t>
  </si>
  <si>
    <t>UTSJSIP15845</t>
  </si>
  <si>
    <t>UTSJSIP15853</t>
  </si>
  <si>
    <t>UTSJSIP15856</t>
  </si>
  <si>
    <t>UTSJSIP15859</t>
  </si>
  <si>
    <t>UTSJSIP15862</t>
  </si>
  <si>
    <t>UTSJSIP15865</t>
  </si>
  <si>
    <t>UTSJSIP15868</t>
  </si>
  <si>
    <t>UTSJSIP15764</t>
  </si>
  <si>
    <t>UTSJSIP15767</t>
  </si>
  <si>
    <t>UTSJSIP15775</t>
  </si>
  <si>
    <t>UTSJSIP15778</t>
  </si>
  <si>
    <t>UTSJSIP15781</t>
  </si>
  <si>
    <t>UTSJSIP15784</t>
  </si>
  <si>
    <t>UTSJSIP15787</t>
  </si>
  <si>
    <t>UTSJSIP15790</t>
  </si>
  <si>
    <t>UTSJSIP15798</t>
  </si>
  <si>
    <t>UTSJSIP15801</t>
  </si>
  <si>
    <t>UTSJSIP15804</t>
  </si>
  <si>
    <t>UTSJSIP15807</t>
  </si>
  <si>
    <t>UTSJSIP15810</t>
  </si>
  <si>
    <t>UTSJSIP15818</t>
  </si>
  <si>
    <t>UTSJSIP15821</t>
  </si>
  <si>
    <t>UTSJSIP15824</t>
  </si>
  <si>
    <t>UTSJSIP15827</t>
  </si>
  <si>
    <t>UTSJSIP15830</t>
  </si>
  <si>
    <t>UTSJSIP15841</t>
  </si>
  <si>
    <t>UTSJSIP15765</t>
  </si>
  <si>
    <t>UTSJSIP15766</t>
  </si>
  <si>
    <t>UTSJSIP15768</t>
  </si>
  <si>
    <t>UTSJSIP15769</t>
  </si>
  <si>
    <t>UTSJSIP15771</t>
  </si>
  <si>
    <t>UTSJSIP15772</t>
  </si>
  <si>
    <t>UTSJSIP15774</t>
  </si>
  <si>
    <t>UTSJSIP15777</t>
  </si>
  <si>
    <t>UTSJSIP15780</t>
  </si>
  <si>
    <t>UTSJSIP15783</t>
  </si>
  <si>
    <t>UTSJSIP15785</t>
  </si>
  <si>
    <t>UTSJSIP15786</t>
  </si>
  <si>
    <t>UTSJSIP15788</t>
  </si>
  <si>
    <t>UTSJSIP15789</t>
  </si>
  <si>
    <t>UTSJSIP15791</t>
  </si>
  <si>
    <t>UTSJSIP15792</t>
  </si>
  <si>
    <t>UTSJSIP15794</t>
  </si>
  <si>
    <t>UTSJSIP15795</t>
  </si>
  <si>
    <t>UTSJSIP15797</t>
  </si>
  <si>
    <t>UTSJSIP15800</t>
  </si>
  <si>
    <t>UTSJSIP15803</t>
  </si>
  <si>
    <t>UTSJSIP15806</t>
  </si>
  <si>
    <t>UTSJSIP15808</t>
  </si>
  <si>
    <t>UTSJSIP15809</t>
  </si>
  <si>
    <t>UTSJSIP15811</t>
  </si>
  <si>
    <t>UTSJSIP15812</t>
  </si>
  <si>
    <t>UTSJSIP15814</t>
  </si>
  <si>
    <t>UTSJSIP15815</t>
  </si>
  <si>
    <t>UTSJSIP15817</t>
  </si>
  <si>
    <t>UTSJSIP15820</t>
  </si>
  <si>
    <t>UTSJSIP15823</t>
  </si>
  <si>
    <t>UTSJSIP15826</t>
  </si>
  <si>
    <t>UTSJSIP15828</t>
  </si>
  <si>
    <t>UTSJSIP15829</t>
  </si>
  <si>
    <t>UTSJSIP15831</t>
  </si>
  <si>
    <t>UTSJSIP15832</t>
  </si>
  <si>
    <t>UTSJSIP15834</t>
  </si>
  <si>
    <t>UTSJSIP15835</t>
  </si>
  <si>
    <t>UTSJSIP15837</t>
  </si>
  <si>
    <t>UTSJSIP15840</t>
  </si>
  <si>
    <t>UTSJSIP15770</t>
  </si>
  <si>
    <t>UTSJSIP15773</t>
  </si>
  <si>
    <t>UTSJSIP15776</t>
  </si>
  <si>
    <t>UTSJSIP15779</t>
  </si>
  <si>
    <t>UTSJSIP15782</t>
  </si>
  <si>
    <t>UTSJSIP15793</t>
  </si>
  <si>
    <t>UTSJSIP15796</t>
  </si>
  <si>
    <t>UTSJSIP15799</t>
  </si>
  <si>
    <t>UTSJSIP15805</t>
  </si>
  <si>
    <t>UTSJSIP15813</t>
  </si>
  <si>
    <t>UTSJSIP15819</t>
  </si>
  <si>
    <t>UTSJSIP15822</t>
  </si>
  <si>
    <t>UTSJSIP15825</t>
  </si>
  <si>
    <t>UTSJSIP15833</t>
  </si>
  <si>
    <t>UTSJSIP15836</t>
  </si>
  <si>
    <t>UTSJSIP15839</t>
  </si>
  <si>
    <t>UTSJSIP15838</t>
  </si>
  <si>
    <t>UTSJSIP15816</t>
  </si>
  <si>
    <t>UTSJSIP15802</t>
  </si>
  <si>
    <t>UTSJSRU14949</t>
  </si>
  <si>
    <t>SILLA DE RUEDAS CROMADA</t>
  </si>
  <si>
    <t>UTSJSRU10445</t>
  </si>
  <si>
    <t>SILLA DE RUEDAS GRANDE MOD.TR (TODO TERRENO)</t>
  </si>
  <si>
    <t>UTSJSV15248</t>
  </si>
  <si>
    <t>SILLA DE VISITA</t>
  </si>
  <si>
    <t>UTSJSV15250</t>
  </si>
  <si>
    <t>UTSJSV15251</t>
  </si>
  <si>
    <t>UTSJSV15253</t>
  </si>
  <si>
    <t>UTSJSV15254</t>
  </si>
  <si>
    <t>UTSJSV15256</t>
  </si>
  <si>
    <t>UTSJSV15259</t>
  </si>
  <si>
    <t>UTSJSV15262</t>
  </si>
  <si>
    <t>UTSJSV15265</t>
  </si>
  <si>
    <t>UTSJSV15267</t>
  </si>
  <si>
    <t>UTSJSV15268</t>
  </si>
  <si>
    <t>UTSJSV15270</t>
  </si>
  <si>
    <t>UTSJSV15271</t>
  </si>
  <si>
    <t>UTSJSV15273</t>
  </si>
  <si>
    <t>UTSJSV15274</t>
  </si>
  <si>
    <t>UTSJSV15276</t>
  </si>
  <si>
    <t>UTSJSV15279</t>
  </si>
  <si>
    <t>UTSJSV15282</t>
  </si>
  <si>
    <t>UTSJSV15257</t>
  </si>
  <si>
    <t>UTSJSV15260</t>
  </si>
  <si>
    <t>UTSJSV15263</t>
  </si>
  <si>
    <t>UTSJSV15266</t>
  </si>
  <si>
    <t>UTSJSV15269</t>
  </si>
  <si>
    <t>UTSJSV15277</t>
  </si>
  <si>
    <t>UTSJSV15280</t>
  </si>
  <si>
    <t>UTSJSV15283</t>
  </si>
  <si>
    <t>UTSJSV15249</t>
  </si>
  <si>
    <t>UTSJSV15252</t>
  </si>
  <si>
    <t>UTSJSV15255</t>
  </si>
  <si>
    <t>UTSJSV15258</t>
  </si>
  <si>
    <t>UTSJSV15261</t>
  </si>
  <si>
    <t>UTSJSV15264</t>
  </si>
  <si>
    <t>UTSJSV15272</t>
  </si>
  <si>
    <t>UTSJSV15275</t>
  </si>
  <si>
    <t>UTSJSV15278</t>
  </si>
  <si>
    <t>UTSJSV15281</t>
  </si>
  <si>
    <t>UTSJSV15637</t>
  </si>
  <si>
    <t>UTSJSV15938</t>
  </si>
  <si>
    <t>UTSJSV15638</t>
  </si>
  <si>
    <t>UTSJSV15636</t>
  </si>
  <si>
    <t>UTSJSV15639</t>
  </si>
  <si>
    <t>UTSJST12250</t>
  </si>
  <si>
    <t>SILLA DE VISITA (ALUMNO)</t>
  </si>
  <si>
    <t>UTSJST12239</t>
  </si>
  <si>
    <t>UTSJST12244</t>
  </si>
  <si>
    <t>UTSJST12229</t>
  </si>
  <si>
    <t>UTSJST12237</t>
  </si>
  <si>
    <t>UTSJST12240</t>
  </si>
  <si>
    <t>UTSJST12243</t>
  </si>
  <si>
    <t>UTSJST12246</t>
  </si>
  <si>
    <t>UTSJST12252</t>
  </si>
  <si>
    <t>UTSJST12242</t>
  </si>
  <si>
    <t>UTSJST12245</t>
  </si>
  <si>
    <t>UTSJST12248</t>
  </si>
  <si>
    <t>UTSJST12230</t>
  </si>
  <si>
    <t>UTSJST12233</t>
  </si>
  <si>
    <t>UTSJST12234</t>
  </si>
  <si>
    <t>UTSJST12254</t>
  </si>
  <si>
    <t>UTSJST12256</t>
  </si>
  <si>
    <t>UTSJST12257</t>
  </si>
  <si>
    <t>UTSJST12251</t>
  </si>
  <si>
    <t>UTSJST12247</t>
  </si>
  <si>
    <t>UTSJST12255</t>
  </si>
  <si>
    <t>UTSJST12238</t>
  </si>
  <si>
    <t>UTSJST12241</t>
  </si>
  <si>
    <t>UTSJST12232</t>
  </si>
  <si>
    <t>UTSJST12236</t>
  </si>
  <si>
    <t>UTSJST12227</t>
  </si>
  <si>
    <t>UTSJST12280</t>
  </si>
  <si>
    <t>UTSJST12249</t>
  </si>
  <si>
    <t>UTSJST12231</t>
  </si>
  <si>
    <t>UTSJST12264</t>
  </si>
  <si>
    <t>UTSJST12235</t>
  </si>
  <si>
    <t>UTSJST12228</t>
  </si>
  <si>
    <t>UTSJST12274</t>
  </si>
  <si>
    <t>UTSJST12276</t>
  </si>
  <si>
    <t>UTSJST12277</t>
  </si>
  <si>
    <t>UTSJST12279</t>
  </si>
  <si>
    <t>UTSJST12282</t>
  </si>
  <si>
    <t>UTSJST12285</t>
  </si>
  <si>
    <t>UTSJST12288</t>
  </si>
  <si>
    <t>UTSJST12290</t>
  </si>
  <si>
    <t>UTSJST12291</t>
  </si>
  <si>
    <t>UTSJST12293</t>
  </si>
  <si>
    <t>UTSJST12294</t>
  </si>
  <si>
    <t>UTSJST12296</t>
  </si>
  <si>
    <t>UTSJST12297</t>
  </si>
  <si>
    <t>UTSJST12299</t>
  </si>
  <si>
    <t>UTSJST12302</t>
  </si>
  <si>
    <t>UTSJST12305</t>
  </si>
  <si>
    <t>UTSJST12308</t>
  </si>
  <si>
    <t>UTSJST12310</t>
  </si>
  <si>
    <t>UTSJST12311</t>
  </si>
  <si>
    <t>UTSJST12313</t>
  </si>
  <si>
    <t>UTSJST12314</t>
  </si>
  <si>
    <t>UTSJST12316</t>
  </si>
  <si>
    <t>UTSJST12317</t>
  </si>
  <si>
    <t>UTSJST12319</t>
  </si>
  <si>
    <t>UTSJST12322</t>
  </si>
  <si>
    <t>UTSJST12325</t>
  </si>
  <si>
    <t>UTSJST12328</t>
  </si>
  <si>
    <t>UTSJST12262</t>
  </si>
  <si>
    <t>UTSJST12265</t>
  </si>
  <si>
    <t>UTSJST12268</t>
  </si>
  <si>
    <t>UTSJST12270</t>
  </si>
  <si>
    <t>UTSJST12271</t>
  </si>
  <si>
    <t>UTSJST12333</t>
  </si>
  <si>
    <t>UTSJST12334</t>
  </si>
  <si>
    <t>UTSJST12336</t>
  </si>
  <si>
    <t>UTSJST12337</t>
  </si>
  <si>
    <t>UTSJST12339</t>
  </si>
  <si>
    <t>UTSJST12340</t>
  </si>
  <si>
    <t>UTSJST12342</t>
  </si>
  <si>
    <t>UTSJST12345</t>
  </si>
  <si>
    <t>UTSJST12348</t>
  </si>
  <si>
    <t>UTSJST12353</t>
  </si>
  <si>
    <t>UTSJST12354</t>
  </si>
  <si>
    <t>UTSJST12356</t>
  </si>
  <si>
    <t>UTSJST12357</t>
  </si>
  <si>
    <t>UTSJST12359</t>
  </si>
  <si>
    <t>UTSJST12360</t>
  </si>
  <si>
    <t>UTSJST12362</t>
  </si>
  <si>
    <t>UTSJST12283</t>
  </si>
  <si>
    <t>UTSJST12286</t>
  </si>
  <si>
    <t>UTSJST12289</t>
  </si>
  <si>
    <t>UTSJST12292</t>
  </si>
  <si>
    <t>UTSJST12300</t>
  </si>
  <si>
    <t>UTSJST12303</t>
  </si>
  <si>
    <t>UTSJST12306</t>
  </si>
  <si>
    <t>UTSJST12309</t>
  </si>
  <si>
    <t>UTSJST12312</t>
  </si>
  <si>
    <t>UTSJST12320</t>
  </si>
  <si>
    <t>UTSJST12323</t>
  </si>
  <si>
    <t>UTSJST12326</t>
  </si>
  <si>
    <t>UTSJST12329</t>
  </si>
  <si>
    <t>UTSJST12332</t>
  </si>
  <si>
    <t>UTSJST12335</t>
  </si>
  <si>
    <t>UTSJST12343</t>
  </si>
  <si>
    <t>UTSJST12349</t>
  </si>
  <si>
    <t>UTSJST12352</t>
  </si>
  <si>
    <t>UTSJST12355</t>
  </si>
  <si>
    <t>UTSJST12266</t>
  </si>
  <si>
    <t>UTSJST12269</t>
  </si>
  <si>
    <t>UTSJST12272</t>
  </si>
  <si>
    <t>UTSJST12258</t>
  </si>
  <si>
    <t>UTSJST12267</t>
  </si>
  <si>
    <t>UTSJST12275</t>
  </si>
  <si>
    <t>UTSJST12278</t>
  </si>
  <si>
    <t>UTSJST12281</t>
  </si>
  <si>
    <t>UTSJST12284</t>
  </si>
  <si>
    <t>UTSJST12287</t>
  </si>
  <si>
    <t>UTSJST12295</t>
  </si>
  <si>
    <t>UTSJST12298</t>
  </si>
  <si>
    <t>UTSJST12301</t>
  </si>
  <si>
    <t>UTSJST12304</t>
  </si>
  <si>
    <t>UTSJST12307</t>
  </si>
  <si>
    <t>UTSJST12315</t>
  </si>
  <si>
    <t>UTSJST12318</t>
  </si>
  <si>
    <t>UTSJST12324</t>
  </si>
  <si>
    <t>UTSJST12327</t>
  </si>
  <si>
    <t>UTSJST12330</t>
  </si>
  <si>
    <t>UTSJST12338</t>
  </si>
  <si>
    <t>UTSJST12341</t>
  </si>
  <si>
    <t>UTSJST12344</t>
  </si>
  <si>
    <t>UTSJST12347</t>
  </si>
  <si>
    <t>UTSJST12350</t>
  </si>
  <si>
    <t>UTSJST12358</t>
  </si>
  <si>
    <t>UTSJST12361</t>
  </si>
  <si>
    <t>UTSJST12260</t>
  </si>
  <si>
    <t>UTSJST12263</t>
  </si>
  <si>
    <t>UTSJST12331</t>
  </si>
  <si>
    <t>UTSJST12351</t>
  </si>
  <si>
    <t>UTSJST12273</t>
  </si>
  <si>
    <t>UTSJST12259</t>
  </si>
  <si>
    <t>UTSJST12321</t>
  </si>
  <si>
    <t>UTSJST12253</t>
  </si>
  <si>
    <t>UTSJSV8553</t>
  </si>
  <si>
    <t>SILLA DE VISITA 4 PATAS(TIPO CAPCEQ)</t>
  </si>
  <si>
    <t>UTSJSV8558</t>
  </si>
  <si>
    <t>UTSJSV8561</t>
  </si>
  <si>
    <t>UTSJSV8545</t>
  </si>
  <si>
    <t>UTSJSV8536</t>
  </si>
  <si>
    <t>UTSJSV8547</t>
  </si>
  <si>
    <t>UTSJSV8550</t>
  </si>
  <si>
    <t>UTSJSV8556</t>
  </si>
  <si>
    <t>UTSJSV8559</t>
  </si>
  <si>
    <t>UTSJSV8567</t>
  </si>
  <si>
    <t>UTSJSV8570</t>
  </si>
  <si>
    <t>UTSJSV8573</t>
  </si>
  <si>
    <t>UTSJSV8534</t>
  </si>
  <si>
    <t>UTSJSV8537</t>
  </si>
  <si>
    <t>UTSJSV8539</t>
  </si>
  <si>
    <t>UTSJSV8540</t>
  </si>
  <si>
    <t>UTSJSV8542</t>
  </si>
  <si>
    <t>UTSJSV8543</t>
  </si>
  <si>
    <t>UTSJSV8546</t>
  </si>
  <si>
    <t>UTSJSV8548</t>
  </si>
  <si>
    <t>UTSJSV8549</t>
  </si>
  <si>
    <t>UTSJSV8551</t>
  </si>
  <si>
    <t>UTSJSV8554</t>
  </si>
  <si>
    <t>UTSJSV8557</t>
  </si>
  <si>
    <t>UTSJSV8560</t>
  </si>
  <si>
    <t>UTSJSV8562</t>
  </si>
  <si>
    <t>UTSJSV8563</t>
  </si>
  <si>
    <t>UTSJSV8565</t>
  </si>
  <si>
    <t>UTSJSV8566</t>
  </si>
  <si>
    <t>UTSJSV8568</t>
  </si>
  <si>
    <t>UTSJSV8569</t>
  </si>
  <si>
    <t>UTSJSV8571</t>
  </si>
  <si>
    <t>UTSJSV8535</t>
  </si>
  <si>
    <t>UTSJSV8538</t>
  </si>
  <si>
    <t>UTSJSV8541</t>
  </si>
  <si>
    <t>UTSJSV8544</t>
  </si>
  <si>
    <t>UTSJSV8552</t>
  </si>
  <si>
    <t>UTSJSV8555</t>
  </si>
  <si>
    <t>UTSJSV8564</t>
  </si>
  <si>
    <t>UTSJSV8572</t>
  </si>
  <si>
    <t>UTSJSV7824</t>
  </si>
  <si>
    <t>SILLA DE VISITA CAPCEQ</t>
  </si>
  <si>
    <t>UTSJSV7823</t>
  </si>
  <si>
    <t>UTSJSV11047</t>
  </si>
  <si>
    <t>SILLA DE VISITA COLOR AZUL</t>
  </si>
  <si>
    <t>UTSJSV11050</t>
  </si>
  <si>
    <t>UTSJSV11053</t>
  </si>
  <si>
    <t>UTSJSV11056</t>
  </si>
  <si>
    <t>UTSJSV11059</t>
  </si>
  <si>
    <t>UTSJSV11042</t>
  </si>
  <si>
    <t>UTSJSV11043</t>
  </si>
  <si>
    <t>UTSJSV11045</t>
  </si>
  <si>
    <t>UTSJSV11046</t>
  </si>
  <si>
    <t>UTSJSV11048</t>
  </si>
  <si>
    <t>UTSJSV11049</t>
  </si>
  <si>
    <t>UTSJSV11051</t>
  </si>
  <si>
    <t>UTSJSV11054</t>
  </si>
  <si>
    <t>UTSJSV11057</t>
  </si>
  <si>
    <t>UTSJSV11060</t>
  </si>
  <si>
    <t>UTSJSV11062</t>
  </si>
  <si>
    <t>UTSJSV11063</t>
  </si>
  <si>
    <t>UTSJSV11065</t>
  </si>
  <si>
    <t>UTSJSV11066</t>
  </si>
  <si>
    <t>UTSJSV11044</t>
  </si>
  <si>
    <t>UTSJSV11052</t>
  </si>
  <si>
    <t>UTSJSV11055</t>
  </si>
  <si>
    <t>UTSJSV11058</t>
  </si>
  <si>
    <t>UTSJSV11061</t>
  </si>
  <si>
    <t>UTSJSV11064</t>
  </si>
  <si>
    <t>UTSJSV11556</t>
  </si>
  <si>
    <t>SILLA DE VISITA COLOR NEGRO</t>
  </si>
  <si>
    <t>UTSJSV11559</t>
  </si>
  <si>
    <t>UTSJSV11558</t>
  </si>
  <si>
    <t>UTSJSV11557</t>
  </si>
  <si>
    <t>UTSJST1904</t>
  </si>
  <si>
    <t>SILLA DE VISITA ECONOMICA</t>
  </si>
  <si>
    <t>UTSJST1899</t>
  </si>
  <si>
    <t>UTSJST1902</t>
  </si>
  <si>
    <t>UTSJST1905</t>
  </si>
  <si>
    <t>UTSJST1908</t>
  </si>
  <si>
    <t>UTSJST1900</t>
  </si>
  <si>
    <t>UTSJST1903</t>
  </si>
  <si>
    <t>UTSJST1906</t>
  </si>
  <si>
    <t>UTSJST1901</t>
  </si>
  <si>
    <t>UTSJSV3780</t>
  </si>
  <si>
    <t>SILLA DE VISITA FIJA</t>
  </si>
  <si>
    <t>UTSJSV4352</t>
  </si>
  <si>
    <t>UTSJSV4615</t>
  </si>
  <si>
    <t>UTSJSV4621</t>
  </si>
  <si>
    <t>UTSJSV3845</t>
  </si>
  <si>
    <t>UTSJSV3998</t>
  </si>
  <si>
    <t>UTSJSV4006</t>
  </si>
  <si>
    <t>UTSJSV4009</t>
  </si>
  <si>
    <t>UTSJSV4012</t>
  </si>
  <si>
    <t>UTSJSV4018</t>
  </si>
  <si>
    <t>UTSJSV4021</t>
  </si>
  <si>
    <t>UTSJSV4613</t>
  </si>
  <si>
    <t>UTSJSV4616</t>
  </si>
  <si>
    <t>UTSJSV4619</t>
  </si>
  <si>
    <t>UTSJSV4622</t>
  </si>
  <si>
    <t>UTSJSV4625</t>
  </si>
  <si>
    <t>UTSJSV4628</t>
  </si>
  <si>
    <t>UTSJSV4610</t>
  </si>
  <si>
    <t>UTSJSV3997</t>
  </si>
  <si>
    <t>UTSJSV4000</t>
  </si>
  <si>
    <t>UTSJSV4014</t>
  </si>
  <si>
    <t>UTSJSV4017</t>
  </si>
  <si>
    <t>UTSJSV4020</t>
  </si>
  <si>
    <t>UTSJSV3684</t>
  </si>
  <si>
    <t>UTSJSV4016</t>
  </si>
  <si>
    <t>UTSJSV3999</t>
  </si>
  <si>
    <t>UTSJSV4002</t>
  </si>
  <si>
    <t>UTSJSV4098</t>
  </si>
  <si>
    <t>UTSJSV4609</t>
  </si>
  <si>
    <t>UTSJSV4617</t>
  </si>
  <si>
    <t>UTSJSV4620</t>
  </si>
  <si>
    <t>UTSJSV4623</t>
  </si>
  <si>
    <t>UTSJSV4626</t>
  </si>
  <si>
    <t>UTSJSV10538</t>
  </si>
  <si>
    <t>UTSJSV4684</t>
  </si>
  <si>
    <t>UTSJSV4813</t>
  </si>
  <si>
    <t>UTSJSV4824</t>
  </si>
  <si>
    <t>UTSJSV4140</t>
  </si>
  <si>
    <t>UTSJSV4141</t>
  </si>
  <si>
    <t>UTSJSV10497</t>
  </si>
  <si>
    <t>UTSJSV7373</t>
  </si>
  <si>
    <t>UTSJSV7374</t>
  </si>
  <si>
    <t>UTSJSV4538</t>
  </si>
  <si>
    <t>UTSJSV10546</t>
  </si>
  <si>
    <t>UTSJSV10495</t>
  </si>
  <si>
    <t>UTSJSV10498</t>
  </si>
  <si>
    <t>UTSJSV10506</t>
  </si>
  <si>
    <t>UTSJSV10509</t>
  </si>
  <si>
    <t>UTSJSV10512</t>
  </si>
  <si>
    <t>UTSJSV10515</t>
  </si>
  <si>
    <t>UTSJSV10518</t>
  </si>
  <si>
    <t>UTSJSV10526</t>
  </si>
  <si>
    <t>UTSJSV10529</t>
  </si>
  <si>
    <t>UTSJSV10532</t>
  </si>
  <si>
    <t>UTSJSV10535</t>
  </si>
  <si>
    <t>UTSJSV10496</t>
  </si>
  <si>
    <t>UTSJSV10499</t>
  </si>
  <si>
    <t>UTSJSV10501</t>
  </si>
  <si>
    <t>UTSJSV10502</t>
  </si>
  <si>
    <t>UTSJSV10505</t>
  </si>
  <si>
    <t>UTSJSV10507</t>
  </si>
  <si>
    <t>UTSJSV10508</t>
  </si>
  <si>
    <t>UTSJSV10510</t>
  </si>
  <si>
    <t>UTSJSV10513</t>
  </si>
  <si>
    <t>UTSJSV10516</t>
  </si>
  <si>
    <t>UTSJSV10519</t>
  </si>
  <si>
    <t>UTSJSV10521</t>
  </si>
  <si>
    <t>UTSJSV10522</t>
  </si>
  <si>
    <t>UTSJSV10524</t>
  </si>
  <si>
    <t>UTSJSV10525</t>
  </si>
  <si>
    <t>UTSJSV10527</t>
  </si>
  <si>
    <t>UTSJSV10528</t>
  </si>
  <si>
    <t>UTSJSV10530</t>
  </si>
  <si>
    <t>UTSJSV10533</t>
  </si>
  <si>
    <t>UTSJSV10536</t>
  </si>
  <si>
    <t>UTSJSV10539</t>
  </si>
  <si>
    <t>UTSJSV10541</t>
  </si>
  <si>
    <t>UTSJSV10542</t>
  </si>
  <si>
    <t>UTSJSV10544</t>
  </si>
  <si>
    <t>UTSJSV10545</t>
  </si>
  <si>
    <t>UTSJSV10547</t>
  </si>
  <si>
    <t>UTSJSV10531</t>
  </si>
  <si>
    <t>UTSJSV10534</t>
  </si>
  <si>
    <t>UTSJSV10537</t>
  </si>
  <si>
    <t>UTSJSV10540</t>
  </si>
  <si>
    <t>UTSJSV10503</t>
  </si>
  <si>
    <t>UTSJSV10511</t>
  </si>
  <si>
    <t>UTSJSV10514</t>
  </si>
  <si>
    <t>UTSJSV10517</t>
  </si>
  <si>
    <t>UTSJSV10520</t>
  </si>
  <si>
    <t>UTSJSV10494</t>
  </si>
  <si>
    <t>UTSJSV4236</t>
  </si>
  <si>
    <t>UTSJSV4419</t>
  </si>
  <si>
    <t>UTSJSV4556</t>
  </si>
  <si>
    <t>UTSJSV4525</t>
  </si>
  <si>
    <t>UTSJSV4203</t>
  </si>
  <si>
    <t>UTSJSV4611</t>
  </si>
  <si>
    <t>UTSJSV4762</t>
  </si>
  <si>
    <t>UTSJSV4550</t>
  </si>
  <si>
    <t>UTSJSV4303</t>
  </si>
  <si>
    <t>UTSJSV7391</t>
  </si>
  <si>
    <t>UTSJSV7395</t>
  </si>
  <si>
    <t>UTSJSV7389</t>
  </si>
  <si>
    <t>UTSJSV7393</t>
  </si>
  <si>
    <t>UTSJSV7394</t>
  </si>
  <si>
    <t>UTSJSV3748</t>
  </si>
  <si>
    <t>UTSJSV4005</t>
  </si>
  <si>
    <t>UTSJSV4805</t>
  </si>
  <si>
    <t>UTSJSV4743</t>
  </si>
  <si>
    <t>UTSJSV4067</t>
  </si>
  <si>
    <t>UTSJSV4812</t>
  </si>
  <si>
    <t>UTSJSV4742</t>
  </si>
  <si>
    <t>UTSJSV4685</t>
  </si>
  <si>
    <t>UTSJSV4552</t>
  </si>
  <si>
    <t>UTSJSV4388</t>
  </si>
  <si>
    <t>UTSJSV4007</t>
  </si>
  <si>
    <t>UTSJSV4267</t>
  </si>
  <si>
    <t>UTSJSV3812</t>
  </si>
  <si>
    <t>UTSJSV4555</t>
  </si>
  <si>
    <t>UTSJSV4003</t>
  </si>
  <si>
    <t>UTSJSV3870</t>
  </si>
  <si>
    <t>UTSJSV4008</t>
  </si>
  <si>
    <t>UTSJSV4301</t>
  </si>
  <si>
    <t>UTSJSV4835</t>
  </si>
  <si>
    <t>UTSJSV4746</t>
  </si>
  <si>
    <t>UTSJSV4724</t>
  </si>
  <si>
    <t>UTSJSV4551</t>
  </si>
  <si>
    <t>UTSJSV4015</t>
  </si>
  <si>
    <t>UTSJSV4004</t>
  </si>
  <si>
    <t>UTSJSV4761</t>
  </si>
  <si>
    <t>UTSJSV4693</t>
  </si>
  <si>
    <t>UTSJSV4351</t>
  </si>
  <si>
    <t>UTSJSV4001</t>
  </si>
  <si>
    <t>UTSJSV6877</t>
  </si>
  <si>
    <t>UTSJSV4109</t>
  </si>
  <si>
    <t>UTSJSV4692</t>
  </si>
  <si>
    <t>UTSJSV6878</t>
  </si>
  <si>
    <t>UTSJSV10500</t>
  </si>
  <si>
    <t>UTSJSV7409</t>
  </si>
  <si>
    <t>UTSJSV4747</t>
  </si>
  <si>
    <t>UTSJSV4734</t>
  </si>
  <si>
    <t>UTSJSV4834</t>
  </si>
  <si>
    <t>UTSJSV4161</t>
  </si>
  <si>
    <t>UTSJSV4631</t>
  </si>
  <si>
    <t>UTSJSV4627</t>
  </si>
  <si>
    <t>UTSJSV4632</t>
  </si>
  <si>
    <t>UTSJSV4557</t>
  </si>
  <si>
    <t>UTSJSV4438</t>
  </si>
  <si>
    <t>UTSJSV4701</t>
  </si>
  <si>
    <t>UTSJSV4733</t>
  </si>
  <si>
    <t>UTSJSV4700</t>
  </si>
  <si>
    <t>UTSJSV4725</t>
  </si>
  <si>
    <t>UTSJSV4313</t>
  </si>
  <si>
    <t>UTSJSV4110</t>
  </si>
  <si>
    <t>UTSJSV4019</t>
  </si>
  <si>
    <t>UTSJSV4116</t>
  </si>
  <si>
    <t>UTSJSV3717</t>
  </si>
  <si>
    <t>UTSJSV4554</t>
  </si>
  <si>
    <t>UTSJSV10504</t>
  </si>
  <si>
    <t>UTSJSV10523</t>
  </si>
  <si>
    <t>UTSJSV4099</t>
  </si>
  <si>
    <t>UTSJSV7392</t>
  </si>
  <si>
    <t>SILLA DE VISITA FIJA (INCUBADORA)</t>
  </si>
  <si>
    <t>UTSJSV7390</t>
  </si>
  <si>
    <t>SILLA DE VISITA FIJA (INFORMÁTICA)</t>
  </si>
  <si>
    <t>UTSJSV7385</t>
  </si>
  <si>
    <t>UTSJSV7387</t>
  </si>
  <si>
    <t>UTSJSV7388</t>
  </si>
  <si>
    <t>UTSJSV7396</t>
  </si>
  <si>
    <t>UTSJSV7410</t>
  </si>
  <si>
    <t>UTSJSV7386</t>
  </si>
  <si>
    <t>UTSJSV5942</t>
  </si>
  <si>
    <t>SILLA DE VISITA FIJA AZUL CLARO BIBLIOTECA</t>
  </si>
  <si>
    <t>UTSJSV5951</t>
  </si>
  <si>
    <t>UTSJSV5955</t>
  </si>
  <si>
    <t>UTSJSV5953</t>
  </si>
  <si>
    <t>UTSJSV5956</t>
  </si>
  <si>
    <t>UTSJSV5967</t>
  </si>
  <si>
    <t>UTSJSV5968</t>
  </si>
  <si>
    <t>UTSJSV5966</t>
  </si>
  <si>
    <t>UTSJSV5960</t>
  </si>
  <si>
    <t>UTSJSV5965</t>
  </si>
  <si>
    <t>UTSJSV5954</t>
  </si>
  <si>
    <t>UTSJSV5958</t>
  </si>
  <si>
    <t>UTSJSV5961</t>
  </si>
  <si>
    <t>UTSJSV5963</t>
  </si>
  <si>
    <t>UTSJSV5969</t>
  </si>
  <si>
    <t>UTSJSV5941</t>
  </si>
  <si>
    <t>UTSJSV5943</t>
  </si>
  <si>
    <t>UTSJSV5944</t>
  </si>
  <si>
    <t>UTSJSV5946</t>
  </si>
  <si>
    <t>UTSJSV5949</t>
  </si>
  <si>
    <t>UTSJSV5952</t>
  </si>
  <si>
    <t>UTSJSV5959</t>
  </si>
  <si>
    <t>UTSJSV5947</t>
  </si>
  <si>
    <t>UTSJSV5950</t>
  </si>
  <si>
    <t>UTSJSV5945</t>
  </si>
  <si>
    <t>UTSJSV5957</t>
  </si>
  <si>
    <t>UTSJSV5948</t>
  </si>
  <si>
    <t>UTSJSV5962</t>
  </si>
  <si>
    <t>UTSJSV5964</t>
  </si>
  <si>
    <t>UTSJST12097</t>
  </si>
  <si>
    <t>SILLA DE VISITA NEGRA</t>
  </si>
  <si>
    <t>UTSJST12099</t>
  </si>
  <si>
    <t>UTSJST12102</t>
  </si>
  <si>
    <t>UTSJST12090</t>
  </si>
  <si>
    <t>UTSJST12091</t>
  </si>
  <si>
    <t>UTSJST12100</t>
  </si>
  <si>
    <t>UTSJST12103</t>
  </si>
  <si>
    <t>UTSJST12089</t>
  </si>
  <si>
    <t>UTSJST12092</t>
  </si>
  <si>
    <t>UTSJST12098</t>
  </si>
  <si>
    <t>UTSJST12101</t>
  </si>
  <si>
    <t>UTSJST12094</t>
  </si>
  <si>
    <t>UTSJSV11719</t>
  </si>
  <si>
    <t>UTSJSV11725</t>
  </si>
  <si>
    <t>UTSJSV11731</t>
  </si>
  <si>
    <t>UTSJST12093</t>
  </si>
  <si>
    <t>UTSJST12096</t>
  </si>
  <si>
    <t>UTSJSV11733</t>
  </si>
  <si>
    <t>UTSJSV11726</t>
  </si>
  <si>
    <t>UTSJSV11715</t>
  </si>
  <si>
    <t>UTSJSV11716</t>
  </si>
  <si>
    <t>UTSJSV11718</t>
  </si>
  <si>
    <t>UTSJSV11721</t>
  </si>
  <si>
    <t>UTSJSV11724</t>
  </si>
  <si>
    <t>UTSJSV11727</t>
  </si>
  <si>
    <t>UTSJSV11729</t>
  </si>
  <si>
    <t>UTSJSV11730</t>
  </si>
  <si>
    <t>UTSJSV11732</t>
  </si>
  <si>
    <t>UTSJSV11735</t>
  </si>
  <si>
    <t>UTSJSV11736</t>
  </si>
  <si>
    <t>UTSJSV11738</t>
  </si>
  <si>
    <t>UTSJSV11741</t>
  </si>
  <si>
    <t>UTSJSV11728</t>
  </si>
  <si>
    <t>UTSJSV11722</t>
  </si>
  <si>
    <t>UTSJSV11739</t>
  </si>
  <si>
    <t>UTSJSV11742</t>
  </si>
  <si>
    <t>UTSJSV11734</t>
  </si>
  <si>
    <t>UTSJSV11737</t>
  </si>
  <si>
    <t>UTSJSV11740</t>
  </si>
  <si>
    <t>UTSJSV11717</t>
  </si>
  <si>
    <t>UTSJSV11720</t>
  </si>
  <si>
    <t>UTSJSV11723</t>
  </si>
  <si>
    <t>UTSJSV11650</t>
  </si>
  <si>
    <t>SILLA DE VISITA NEGRA MOD.DPV-308</t>
  </si>
  <si>
    <t>UTSJSV11653</t>
  </si>
  <si>
    <t>UTSJSV11644</t>
  </si>
  <si>
    <t>UTSJSV11626</t>
  </si>
  <si>
    <t>UTSJSV11617</t>
  </si>
  <si>
    <t>UTSJSV11585</t>
  </si>
  <si>
    <t>UTSJSV11593</t>
  </si>
  <si>
    <t>UTSJSV11613</t>
  </si>
  <si>
    <t>UTSJSV11599</t>
  </si>
  <si>
    <t>UTSJSV11586</t>
  </si>
  <si>
    <t>UTSJSV11587</t>
  </si>
  <si>
    <t>UTSJSV11589</t>
  </si>
  <si>
    <t>UTSJSV11590</t>
  </si>
  <si>
    <t>UTSJSV11592</t>
  </si>
  <si>
    <t>UTSJSV11595</t>
  </si>
  <si>
    <t>UTSJSV11598</t>
  </si>
  <si>
    <t>UTSJSV11609</t>
  </si>
  <si>
    <t>UTSJSV11610</t>
  </si>
  <si>
    <t>UTSJSV11612</t>
  </si>
  <si>
    <t>UTSJSV11615</t>
  </si>
  <si>
    <t>UTSJSV11646</t>
  </si>
  <si>
    <t>UTSJSV11647</t>
  </si>
  <si>
    <t>UTSJSV11655</t>
  </si>
  <si>
    <t>UTSJSV11611</t>
  </si>
  <si>
    <t>UTSJSV11614</t>
  </si>
  <si>
    <t>UTSJSV11634</t>
  </si>
  <si>
    <t>UTSJSV11637</t>
  </si>
  <si>
    <t>UTSJSV11588</t>
  </si>
  <si>
    <t>UTSJSV11591</t>
  </si>
  <si>
    <t>UTSJSV11594</t>
  </si>
  <si>
    <t>UTSJSV11597</t>
  </si>
  <si>
    <t>UTSJSV11629</t>
  </si>
  <si>
    <t>UTSJSV11630</t>
  </si>
  <si>
    <t>UTSJSV11616</t>
  </si>
  <si>
    <t>UTSJSV11668</t>
  </si>
  <si>
    <t>UTSJSV11639</t>
  </si>
  <si>
    <t>UTSJSV11584</t>
  </si>
  <si>
    <t>UTSJSV11606</t>
  </si>
  <si>
    <t>UTSJSV11607</t>
  </si>
  <si>
    <t>UTSJSV11601</t>
  </si>
  <si>
    <t>UTSJSV11603</t>
  </si>
  <si>
    <t>UTSJSV11632</t>
  </si>
  <si>
    <t>UTSJSV11627</t>
  </si>
  <si>
    <t>UTSJSV11638</t>
  </si>
  <si>
    <t>UTSJSV11641</t>
  </si>
  <si>
    <t>UTSJSV11618</t>
  </si>
  <si>
    <t>UTSJSV11621</t>
  </si>
  <si>
    <t>UTSJSV11623</t>
  </si>
  <si>
    <t>UTSJSV11624</t>
  </si>
  <si>
    <t>UTSJSV11658</t>
  </si>
  <si>
    <t>UTSJSV11661</t>
  </si>
  <si>
    <t>UTSJSV11664</t>
  </si>
  <si>
    <t>UTSJSV11666</t>
  </si>
  <si>
    <t>UTSJSV11667</t>
  </si>
  <si>
    <t>UTSJSV11669</t>
  </si>
  <si>
    <t>UTSJSV11670</t>
  </si>
  <si>
    <t>UTSJSV11672</t>
  </si>
  <si>
    <t>UTSJSV11673</t>
  </si>
  <si>
    <t>UTSJSV11649</t>
  </si>
  <si>
    <t>UTSJSV11652</t>
  </si>
  <si>
    <t>UTSJSV11619</t>
  </si>
  <si>
    <t>UTSJSV11622</t>
  </si>
  <si>
    <t>UTSJSV11596</t>
  </si>
  <si>
    <t>UTSJSV11642</t>
  </si>
  <si>
    <t>UTSJSV11645</t>
  </si>
  <si>
    <t>UTSJSV11648</t>
  </si>
  <si>
    <t>UTSJSV11656</t>
  </si>
  <si>
    <t>UTSJSV11659</t>
  </si>
  <si>
    <t>UTSJSV11662</t>
  </si>
  <si>
    <t>UTSJSV11665</t>
  </si>
  <si>
    <t>UTSJSV11602</t>
  </si>
  <si>
    <t>UTSJSV11605</t>
  </si>
  <si>
    <t>UTSJSV11640</t>
  </si>
  <si>
    <t>UTSJSV11643</t>
  </si>
  <si>
    <t>UTSJSV11651</t>
  </si>
  <si>
    <t>UTSJSV11654</t>
  </si>
  <si>
    <t>UTSJSV11657</t>
  </si>
  <si>
    <t>UTSJSV11660</t>
  </si>
  <si>
    <t>UTSJSV11663</t>
  </si>
  <si>
    <t>UTSJSV11671</t>
  </si>
  <si>
    <t>UTSJSV11620</t>
  </si>
  <si>
    <t>UTSJSV11628</t>
  </si>
  <si>
    <t>UTSJSV11631</t>
  </si>
  <si>
    <t>UTSJSV11633</t>
  </si>
  <si>
    <t>UTSJSV11625</t>
  </si>
  <si>
    <t>UTSJSV11636</t>
  </si>
  <si>
    <t>UTSJSV11600</t>
  </si>
  <si>
    <t>UTSJSV11604</t>
  </si>
  <si>
    <t>UTSJSV13689</t>
  </si>
  <si>
    <t>SILLA DE VISITA SIN REJILLA</t>
  </si>
  <si>
    <t>UTSJSV13823</t>
  </si>
  <si>
    <t>UTSJSV13649</t>
  </si>
  <si>
    <t>UTSJSV13655</t>
  </si>
  <si>
    <t>UTSJSV13661</t>
  </si>
  <si>
    <t>UTSJSV13669</t>
  </si>
  <si>
    <t>UTSJSV13675</t>
  </si>
  <si>
    <t>UTSJSV13678</t>
  </si>
  <si>
    <t>UTSJSV13818</t>
  </si>
  <si>
    <t>UTSJSV13629</t>
  </si>
  <si>
    <t>UTSJSV13650</t>
  </si>
  <si>
    <t>UTSJSV13653</t>
  </si>
  <si>
    <t>UTSJSV13656</t>
  </si>
  <si>
    <t>UTSJSV13659</t>
  </si>
  <si>
    <t>UTSJSV13665</t>
  </si>
  <si>
    <t>UTSJSV13670</t>
  </si>
  <si>
    <t>UTSJSV13828</t>
  </si>
  <si>
    <t>UTSJSV13805</t>
  </si>
  <si>
    <t>UTSJSV13808</t>
  </si>
  <si>
    <t>UTSJSV13679</t>
  </si>
  <si>
    <t>UTSJSV13625</t>
  </si>
  <si>
    <t>UTSJSV13703</t>
  </si>
  <si>
    <t>UTSJSV13654</t>
  </si>
  <si>
    <t>UTSJSV13657</t>
  </si>
  <si>
    <t>UTSJSV13660</t>
  </si>
  <si>
    <t>UTSJSV13663</t>
  </si>
  <si>
    <t>UTSJSV13666</t>
  </si>
  <si>
    <t>UTSJSV13674</t>
  </si>
  <si>
    <t>UTSJSV13637</t>
  </si>
  <si>
    <t>UTSJSV13697</t>
  </si>
  <si>
    <t>UTSJSV13826</t>
  </si>
  <si>
    <t>UTSJSV13775</t>
  </si>
  <si>
    <t>UTSJSV13778</t>
  </si>
  <si>
    <t>UTSJSV13781</t>
  </si>
  <si>
    <t>UTSJSV13784</t>
  </si>
  <si>
    <t>UTSJSV13787</t>
  </si>
  <si>
    <t>UTSJSV13795</t>
  </si>
  <si>
    <t>UTSJSV13798</t>
  </si>
  <si>
    <t>UTSJSV13801</t>
  </si>
  <si>
    <t>UTSJSV13773</t>
  </si>
  <si>
    <t>UTSJSV13774</t>
  </si>
  <si>
    <t>UTSJSV13776</t>
  </si>
  <si>
    <t>UTSJSV13779</t>
  </si>
  <si>
    <t>UTSJSV13782</t>
  </si>
  <si>
    <t>UTSJSV13785</t>
  </si>
  <si>
    <t>UTSJSV13788</t>
  </si>
  <si>
    <t>UTSJSV13790</t>
  </si>
  <si>
    <t>UTSJSV13791</t>
  </si>
  <si>
    <t>UTSJSV13793</t>
  </si>
  <si>
    <t>UTSJSV13794</t>
  </si>
  <si>
    <t>UTSJSV13796</t>
  </si>
  <si>
    <t>UTSJSV13797</t>
  </si>
  <si>
    <t>UTSJSV13799</t>
  </si>
  <si>
    <t>UTSJSV13802</t>
  </si>
  <si>
    <t>UTSJSV13777</t>
  </si>
  <si>
    <t>UTSJSV13780</t>
  </si>
  <si>
    <t>UTSJSV13783</t>
  </si>
  <si>
    <t>UTSJSV13786</t>
  </si>
  <si>
    <t>UTSJSV13789</t>
  </si>
  <si>
    <t>UTSJSV13792</t>
  </si>
  <si>
    <t>UTSJSV13800</t>
  </si>
  <si>
    <t>UTSJSV13803</t>
  </si>
  <si>
    <t>UTSJSV13692</t>
  </si>
  <si>
    <t>UTSJSV13695</t>
  </si>
  <si>
    <t>UTSJSV13698</t>
  </si>
  <si>
    <t>UTSJSV13701</t>
  </si>
  <si>
    <t>UTSJSV13709</t>
  </si>
  <si>
    <t>UTSJSV13681</t>
  </si>
  <si>
    <t>UTSJSV13682</t>
  </si>
  <si>
    <t>UTSJSV13684</t>
  </si>
  <si>
    <t>UTSJSV13685</t>
  </si>
  <si>
    <t>UTSJSV13687</t>
  </si>
  <si>
    <t>UTSJSV13688</t>
  </si>
  <si>
    <t>UTSJSV13690</t>
  </si>
  <si>
    <t>UTSJSV13691</t>
  </si>
  <si>
    <t>UTSJSV13696</t>
  </si>
  <si>
    <t>UTSJSV13699</t>
  </si>
  <si>
    <t>UTSJSV13702</t>
  </si>
  <si>
    <t>UTSJSV13704</t>
  </si>
  <si>
    <t>UTSJSV13705</t>
  </si>
  <si>
    <t>UTSJSV13707</t>
  </si>
  <si>
    <t>UTSJSV13708</t>
  </si>
  <si>
    <t>UTSJSV13710</t>
  </si>
  <si>
    <t>UTSJSV13706</t>
  </si>
  <si>
    <t>UTSJSV13700</t>
  </si>
  <si>
    <t>UTSJSV13680</t>
  </si>
  <si>
    <t>UTSJSV13683</t>
  </si>
  <si>
    <t>UTSJSV13686</t>
  </si>
  <si>
    <t>UTSJSV13694</t>
  </si>
  <si>
    <t>UTSJSV13821</t>
  </si>
  <si>
    <t>UTSJSV13824</t>
  </si>
  <si>
    <t>UTSJSV13827</t>
  </si>
  <si>
    <t>UTSJSV13804</t>
  </si>
  <si>
    <t>UTSJSV13807</t>
  </si>
  <si>
    <t>UTSJSV13815</t>
  </si>
  <si>
    <t>UTSJSV13830</t>
  </si>
  <si>
    <t>UTSJSV13831</t>
  </si>
  <si>
    <t>UTSJSV13833</t>
  </si>
  <si>
    <t>UTSJSV13834</t>
  </si>
  <si>
    <t>UTSJSV13810</t>
  </si>
  <si>
    <t>UTSJSV13811</t>
  </si>
  <si>
    <t>UTSJSV13813</t>
  </si>
  <si>
    <t>UTSJSV13814</t>
  </si>
  <si>
    <t>UTSJSV13816</t>
  </si>
  <si>
    <t>UTSJSV13817</t>
  </si>
  <si>
    <t>UTSJSV13819</t>
  </si>
  <si>
    <t>UTSJSV13822</t>
  </si>
  <si>
    <t>UTSJSV13825</t>
  </si>
  <si>
    <t>UTSJSV13829</t>
  </si>
  <si>
    <t>UTSJSV13832</t>
  </si>
  <si>
    <t>UTSJSV13806</t>
  </si>
  <si>
    <t>UTSJSV13809</t>
  </si>
  <si>
    <t>UTSJSV13812</t>
  </si>
  <si>
    <t>UTSJSV13820</t>
  </si>
  <si>
    <t>UTSJSV13712</t>
  </si>
  <si>
    <t>UTSJSV13715</t>
  </si>
  <si>
    <t>UTSJSV13718</t>
  </si>
  <si>
    <t>UTSJSV13721</t>
  </si>
  <si>
    <t>UTSJSV13724</t>
  </si>
  <si>
    <t>UTSJSV13732</t>
  </si>
  <si>
    <t>UTSJSV13735</t>
  </si>
  <si>
    <t>UTSJSV13738</t>
  </si>
  <si>
    <t>UTSJSV13741</t>
  </si>
  <si>
    <t>UTSJSV13711</t>
  </si>
  <si>
    <t>UTSJSV13713</t>
  </si>
  <si>
    <t>UTSJSV13714</t>
  </si>
  <si>
    <t>UTSJSV13716</t>
  </si>
  <si>
    <t>UTSJSV13719</t>
  </si>
  <si>
    <t>UTSJSV13722</t>
  </si>
  <si>
    <t>UTSJSV13725</t>
  </si>
  <si>
    <t>UTSJSV13727</t>
  </si>
  <si>
    <t>UTSJSV13728</t>
  </si>
  <si>
    <t>UTSJSV13730</t>
  </si>
  <si>
    <t>UTSJSV13731</t>
  </si>
  <si>
    <t>UTSJSV13733</t>
  </si>
  <si>
    <t>UTSJSV13734</t>
  </si>
  <si>
    <t>UTSJSV13736</t>
  </si>
  <si>
    <t>UTSJSV13739</t>
  </si>
  <si>
    <t>UTSJSV13717</t>
  </si>
  <si>
    <t>UTSJSV13720</t>
  </si>
  <si>
    <t>UTSJSV13723</t>
  </si>
  <si>
    <t>UTSJSV13726</t>
  </si>
  <si>
    <t>UTSJSV13729</t>
  </si>
  <si>
    <t>UTSJSV13737</t>
  </si>
  <si>
    <t>UTSJSV13740</t>
  </si>
  <si>
    <t>UTSJSV13673</t>
  </si>
  <si>
    <t>UTSJSV13744</t>
  </si>
  <si>
    <t>UTSJSV13752</t>
  </si>
  <si>
    <t>UTSJSV13755</t>
  </si>
  <si>
    <t>UTSJSV13758</t>
  </si>
  <si>
    <t>UTSJSV13761</t>
  </si>
  <si>
    <t>UTSJSV13764</t>
  </si>
  <si>
    <t>UTSJSV13772</t>
  </si>
  <si>
    <t>UTSJSV13742</t>
  </si>
  <si>
    <t>UTSJSV13745</t>
  </si>
  <si>
    <t>UTSJSV13747</t>
  </si>
  <si>
    <t>UTSJSV13748</t>
  </si>
  <si>
    <t>UTSJSV13750</t>
  </si>
  <si>
    <t>UTSJSV13751</t>
  </si>
  <si>
    <t>UTSJSV13753</t>
  </si>
  <si>
    <t>UTSJSV13754</t>
  </si>
  <si>
    <t>UTSJSV13756</t>
  </si>
  <si>
    <t>UTSJSV13759</t>
  </si>
  <si>
    <t>UTSJSV13762</t>
  </si>
  <si>
    <t>UTSJSV13765</t>
  </si>
  <si>
    <t>UTSJSV13767</t>
  </si>
  <si>
    <t>UTSJSV13768</t>
  </si>
  <si>
    <t>UTSJSV13770</t>
  </si>
  <si>
    <t>UTSJSV13771</t>
  </si>
  <si>
    <t>UTSJSV13743</t>
  </si>
  <si>
    <t>UTSJSV13746</t>
  </si>
  <si>
    <t>UTSJSV13749</t>
  </si>
  <si>
    <t>UTSJSV13757</t>
  </si>
  <si>
    <t>UTSJSV13760</t>
  </si>
  <si>
    <t>UTSJSV13763</t>
  </si>
  <si>
    <t>UTSJSV13766</t>
  </si>
  <si>
    <t>UTSJSV13769</t>
  </si>
  <si>
    <t>UTSJSV13618</t>
  </si>
  <si>
    <t>UTSJSV13626</t>
  </si>
  <si>
    <t>UTSJSV13632</t>
  </si>
  <si>
    <t>UTSJSV13635</t>
  </si>
  <si>
    <t>UTSJSV13638</t>
  </si>
  <si>
    <t>UTSJSV13641</t>
  </si>
  <si>
    <t>UTSJSV13619</t>
  </si>
  <si>
    <t>UTSJSV13621</t>
  </si>
  <si>
    <t>UTSJSV13624</t>
  </si>
  <si>
    <t>UTSJSV13627</t>
  </si>
  <si>
    <t>UTSJSV13628</t>
  </si>
  <si>
    <t>UTSJSV13630</t>
  </si>
  <si>
    <t>UTSJSV13633</t>
  </si>
  <si>
    <t>UTSJSV13636</t>
  </si>
  <si>
    <t>UTSJSV13639</t>
  </si>
  <si>
    <t>UTSJSV13642</t>
  </si>
  <si>
    <t>UTSJSV13644</t>
  </si>
  <si>
    <t>UTSJSV13645</t>
  </si>
  <si>
    <t>UTSJSV13647</t>
  </si>
  <si>
    <t>UTSJSV13648</t>
  </si>
  <si>
    <t>UTSJSV13620</t>
  </si>
  <si>
    <t>UTSJSV13623</t>
  </si>
  <si>
    <t>UTSJSV13631</t>
  </si>
  <si>
    <t>UTSJSV13634</t>
  </si>
  <si>
    <t>UTSJSV13640</t>
  </si>
  <si>
    <t>UTSJSV13643</t>
  </si>
  <si>
    <t>UTSJSV13646</t>
  </si>
  <si>
    <t>UTSJSV13326</t>
  </si>
  <si>
    <t>SILLA DE VISITA TAPIZADA</t>
  </si>
  <si>
    <t>UTSJSV13329</t>
  </si>
  <si>
    <t>UTSJSV13324</t>
  </si>
  <si>
    <t>UTSJSV13327</t>
  </si>
  <si>
    <t>UTSJSV13330</t>
  </si>
  <si>
    <t>UTSJSV13332</t>
  </si>
  <si>
    <t>UTSJSV13333</t>
  </si>
  <si>
    <t>UTSJSV13328</t>
  </si>
  <si>
    <t>UTSJSV13331</t>
  </si>
  <si>
    <t>UTSJSV13325</t>
  </si>
  <si>
    <t>UTSJSE12452</t>
  </si>
  <si>
    <t>SILLA EJECUTIVA DE MALLA</t>
  </si>
  <si>
    <t>UTSJSE14759</t>
  </si>
  <si>
    <t>SILLA EJECUTIVA DE MESH Y CROMO C/BRAZOS</t>
  </si>
  <si>
    <t>UTSJSE14758</t>
  </si>
  <si>
    <t>UTSJSE13254</t>
  </si>
  <si>
    <t>SILLA EJECUTIVA MESH Y PIEL</t>
  </si>
  <si>
    <t>UTSJSP14150</t>
  </si>
  <si>
    <t>SILLA EN TELA NGO. C/PARRILLA</t>
  </si>
  <si>
    <t>UTSJSP14132</t>
  </si>
  <si>
    <t>UTSJSP14135</t>
  </si>
  <si>
    <t>UTSJSP14138</t>
  </si>
  <si>
    <t>UTSJSP14141</t>
  </si>
  <si>
    <t>UTSJSP14152</t>
  </si>
  <si>
    <t>UTSJSP14155</t>
  </si>
  <si>
    <t>UTSJSP14158</t>
  </si>
  <si>
    <t>UTSJSP14161</t>
  </si>
  <si>
    <t>UTSJSP14164</t>
  </si>
  <si>
    <t>UTSJSP14178</t>
  </si>
  <si>
    <t>UTSJSP14181</t>
  </si>
  <si>
    <t>UTSJSP14151</t>
  </si>
  <si>
    <t>UTSJSP14154</t>
  </si>
  <si>
    <t>UTSJSP14157</t>
  </si>
  <si>
    <t>UTSJSP14160</t>
  </si>
  <si>
    <t>UTSJSP14162</t>
  </si>
  <si>
    <t>UTSJSP14163</t>
  </si>
  <si>
    <t>UTSJSP14165</t>
  </si>
  <si>
    <t>UTSJSP14166</t>
  </si>
  <si>
    <t>UTSJSP14168</t>
  </si>
  <si>
    <t>UTSJSP14169</t>
  </si>
  <si>
    <t>UTSJSP14171</t>
  </si>
  <si>
    <t>UTSJSP14172</t>
  </si>
  <si>
    <t>UTSJSP14174</t>
  </si>
  <si>
    <t>UTSJSP14177</t>
  </si>
  <si>
    <t>UTSJSP14180</t>
  </si>
  <si>
    <t>UTSJSP14131</t>
  </si>
  <si>
    <t>UTSJSP14134</t>
  </si>
  <si>
    <t>UTSJSP14137</t>
  </si>
  <si>
    <t>UTSJSP14140</t>
  </si>
  <si>
    <t>UTSJSP14143</t>
  </si>
  <si>
    <t>UTSJSP14145</t>
  </si>
  <si>
    <t>UTSJSP14146</t>
  </si>
  <si>
    <t>UTSJSP14133</t>
  </si>
  <si>
    <t>UTSJSP14136</t>
  </si>
  <si>
    <t>UTSJSP14147</t>
  </si>
  <si>
    <t>UTSJSP14153</t>
  </si>
  <si>
    <t>UTSJSP14156</t>
  </si>
  <si>
    <t>UTSJSP14159</t>
  </si>
  <si>
    <t>UTSJSP14167</t>
  </si>
  <si>
    <t>UTSJSP14170</t>
  </si>
  <si>
    <t>UTSJSP14173</t>
  </si>
  <si>
    <t>UTSJSP14179</t>
  </si>
  <si>
    <t>UTSJSP14182</t>
  </si>
  <si>
    <t>UTSJSP14148</t>
  </si>
  <si>
    <t>UTSJSP14149</t>
  </si>
  <si>
    <t>UTSJSP14126</t>
  </si>
  <si>
    <t>UTSJSP14144</t>
  </si>
  <si>
    <t>UTSJSP14139</t>
  </si>
  <si>
    <t>UTSJSP14127</t>
  </si>
  <si>
    <t>UTSJSP14128</t>
  </si>
  <si>
    <t>UTSJSP14129</t>
  </si>
  <si>
    <t>UTSJSP14130</t>
  </si>
  <si>
    <t>UTSJSP14042</t>
  </si>
  <si>
    <t>SILLA EN TELA NGO.C/PARRILLA</t>
  </si>
  <si>
    <t>UTSJSP14043</t>
  </si>
  <si>
    <t>UTSJSP14045</t>
  </si>
  <si>
    <t>UTSJSP14046</t>
  </si>
  <si>
    <t>UTSJSP14048</t>
  </si>
  <si>
    <t>UTSJSP14051</t>
  </si>
  <si>
    <t>UTSJSP14054</t>
  </si>
  <si>
    <t>UTSJSP14057</t>
  </si>
  <si>
    <t>UTSJSP14059</t>
  </si>
  <si>
    <t>UTSJSP14060</t>
  </si>
  <si>
    <t>UTSJSP14062</t>
  </si>
  <si>
    <t>UTSJSP14063</t>
  </si>
  <si>
    <t>UTSJSP14065</t>
  </si>
  <si>
    <t>UTSJSP14066</t>
  </si>
  <si>
    <t>UTSJSP14068</t>
  </si>
  <si>
    <t>UTSJSP14071</t>
  </si>
  <si>
    <t>UTSJSP14074</t>
  </si>
  <si>
    <t>UTSJSP14077</t>
  </si>
  <si>
    <t>UTSJSP14079</t>
  </si>
  <si>
    <t>UTSJSP14080</t>
  </si>
  <si>
    <t>UTSJSP14082</t>
  </si>
  <si>
    <t>UTSJSP14083</t>
  </si>
  <si>
    <t>UTSJSP14085</t>
  </si>
  <si>
    <t>UTSJSP14086</t>
  </si>
  <si>
    <t>UTSJSP14088</t>
  </si>
  <si>
    <t>UTSJSP14091</t>
  </si>
  <si>
    <t>UTSJSP14052</t>
  </si>
  <si>
    <t>UTSJMB14055</t>
  </si>
  <si>
    <t>UTSJSP14058</t>
  </si>
  <si>
    <t>UTSJSP14061</t>
  </si>
  <si>
    <t>UTSJSP14069</t>
  </si>
  <si>
    <t>UTSJSP14072</t>
  </si>
  <si>
    <t>UTSJSP14075</t>
  </si>
  <si>
    <t>UTSJSP14078</t>
  </si>
  <si>
    <t>UTSJSP14081</t>
  </si>
  <si>
    <t>UTSJSP14089</t>
  </si>
  <si>
    <t>UTSJSP14044</t>
  </si>
  <si>
    <t>UTSJSP14047</t>
  </si>
  <si>
    <t>UTSJSP14050</t>
  </si>
  <si>
    <t>UTSJSP14053</t>
  </si>
  <si>
    <t>UTSJSP14056</t>
  </si>
  <si>
    <t>UTSJSP14064</t>
  </si>
  <si>
    <t>UTSJSP14067</t>
  </si>
  <si>
    <t>UTSJSP14070</t>
  </si>
  <si>
    <t>UTSJSP14073</t>
  </si>
  <si>
    <t>UTSJSP14076</t>
  </si>
  <si>
    <t>UTSJSP14084</t>
  </si>
  <si>
    <t>UTSJSP14087</t>
  </si>
  <si>
    <t>UTSJSP14090</t>
  </si>
  <si>
    <t>UTSJSP14049</t>
  </si>
  <si>
    <t>UTSJSP13283</t>
  </si>
  <si>
    <t>SILLA ESCOLAR C/PARILLA NEGRA</t>
  </si>
  <si>
    <t>UTSJSP13286</t>
  </si>
  <si>
    <t>UTSJSP13294</t>
  </si>
  <si>
    <t>UTSJSP13300</t>
  </si>
  <si>
    <t>UTSJSP13306</t>
  </si>
  <si>
    <t>UTSJSP13314</t>
  </si>
  <si>
    <t>UTSJSP13309</t>
  </si>
  <si>
    <t>UTSJSP13315</t>
  </si>
  <si>
    <t>UTSJSP13281</t>
  </si>
  <si>
    <t>UTSJSP13284</t>
  </si>
  <si>
    <t>UTSJSP13287</t>
  </si>
  <si>
    <t>UTSJSP13289</t>
  </si>
  <si>
    <t>UTSJSP13290</t>
  </si>
  <si>
    <t>UTSJSP13293</t>
  </si>
  <si>
    <t>UTSJSP13295</t>
  </si>
  <si>
    <t>UTSJSP13296</t>
  </si>
  <si>
    <t>UTSJSP13298</t>
  </si>
  <si>
    <t>UTSJSP13301</t>
  </si>
  <si>
    <t>UTSJSP13304</t>
  </si>
  <si>
    <t>UTSJSP13305</t>
  </si>
  <si>
    <t>UTSJSP13308</t>
  </si>
  <si>
    <t>UTSJSP13282</t>
  </si>
  <si>
    <t>UTSJSP13285</t>
  </si>
  <si>
    <t>UTSJSP13288</t>
  </si>
  <si>
    <t>UTSJSP13291</t>
  </si>
  <si>
    <t>UTSJSP13299</t>
  </si>
  <si>
    <t>UTSJSP10664</t>
  </si>
  <si>
    <t>UTSJSP10670</t>
  </si>
  <si>
    <t>UTSJSP10680</t>
  </si>
  <si>
    <t>UTSJSP10669</t>
  </si>
  <si>
    <t>UTSJSP13317</t>
  </si>
  <si>
    <t>UTSJSP13303</t>
  </si>
  <si>
    <t>UTSJSP13307</t>
  </si>
  <si>
    <t>UTSJSP13316</t>
  </si>
  <si>
    <t>UTSJSP13318</t>
  </si>
  <si>
    <t>UTSJSP13310</t>
  </si>
  <si>
    <t>UTSJSP13302</t>
  </si>
  <si>
    <t>UTSJSP10655</t>
  </si>
  <si>
    <t>UTSJSP10658</t>
  </si>
  <si>
    <t>UTSJSP10661</t>
  </si>
  <si>
    <t>UTSJSP10672</t>
  </si>
  <si>
    <t>UTSJSP10675</t>
  </si>
  <si>
    <t>UTSJSP10678</t>
  </si>
  <si>
    <t>UTSJSP10681</t>
  </si>
  <si>
    <t>UTSJSP10671</t>
  </si>
  <si>
    <t>UTSJSP10674</t>
  </si>
  <si>
    <t>UTSJSP10676</t>
  </si>
  <si>
    <t>UTSJSP10679</t>
  </si>
  <si>
    <t>UTSJSP10656</t>
  </si>
  <si>
    <t>UTSJSP10659</t>
  </si>
  <si>
    <t>UTSJSP10662</t>
  </si>
  <si>
    <t>UTSJSP10665</t>
  </si>
  <si>
    <t>UTSJSP10667</t>
  </si>
  <si>
    <t>UTSJSP10668</t>
  </si>
  <si>
    <t>UTSJSP10657</t>
  </si>
  <si>
    <t>UTSJSP10660</t>
  </si>
  <si>
    <t>UTSJSP10666</t>
  </si>
  <si>
    <t>UTSJSP10673</t>
  </si>
  <si>
    <t>UTSJSP10701</t>
  </si>
  <si>
    <t>SILLA ESCOLAR C/PARRILLA NEGRA</t>
  </si>
  <si>
    <t>UTSJSP10683</t>
  </si>
  <si>
    <t>UTSJSP10921</t>
  </si>
  <si>
    <t>UTSJSP10924</t>
  </si>
  <si>
    <t>UTSJSP10927</t>
  </si>
  <si>
    <t>UTSJSP10930</t>
  </si>
  <si>
    <t>UTSJSP10944</t>
  </si>
  <si>
    <t>UTSJSP10947</t>
  </si>
  <si>
    <t>UTSJSP10956</t>
  </si>
  <si>
    <t>UTSJSP10970</t>
  </si>
  <si>
    <t>UTSJSP10973</t>
  </si>
  <si>
    <t>UTSJSP10976</t>
  </si>
  <si>
    <t>UTSJSP10987</t>
  </si>
  <si>
    <t>UTSJSP10993</t>
  </si>
  <si>
    <t>UTSJSP10996</t>
  </si>
  <si>
    <t>UTSJSP11010</t>
  </si>
  <si>
    <t>UTSJSP11013</t>
  </si>
  <si>
    <t>UTSJSP11016</t>
  </si>
  <si>
    <t>UTSJSP11019</t>
  </si>
  <si>
    <t>UTSJSP11030</t>
  </si>
  <si>
    <t>UTSJSP11033</t>
  </si>
  <si>
    <t>UTSJSP11036</t>
  </si>
  <si>
    <t>UTSJSP10919</t>
  </si>
  <si>
    <t>UTSJSP10922</t>
  </si>
  <si>
    <t>UTSJSP10923</t>
  </si>
  <si>
    <t>UTSJSP10925</t>
  </si>
  <si>
    <t>UTSJSP10928</t>
  </si>
  <si>
    <t>UTSJSP10931</t>
  </si>
  <si>
    <t>UTSJSP10934</t>
  </si>
  <si>
    <t>UTSJSP10936</t>
  </si>
  <si>
    <t>UTSJSP10937</t>
  </si>
  <si>
    <t>UTSJSP10939</t>
  </si>
  <si>
    <t>UTSJSP10942</t>
  </si>
  <si>
    <t>UTSJSP10943</t>
  </si>
  <si>
    <t>UTSJSP10945</t>
  </si>
  <si>
    <t>UTSJSP10946</t>
  </si>
  <si>
    <t>UTSJSP10951</t>
  </si>
  <si>
    <t>UTSJSP10954</t>
  </si>
  <si>
    <t>UTSJSP10957</t>
  </si>
  <si>
    <t>UTSJSP10959</t>
  </si>
  <si>
    <t>UTSJSP10960</t>
  </si>
  <si>
    <t>UTSJSP10962</t>
  </si>
  <si>
    <t>UTSJSP10963</t>
  </si>
  <si>
    <t>UTSJSP10965</t>
  </si>
  <si>
    <t>UTSJSP10966</t>
  </si>
  <si>
    <t>UTSJSP10968</t>
  </si>
  <si>
    <t>UTSJSP10971</t>
  </si>
  <si>
    <t>UTSJSP10974</t>
  </si>
  <si>
    <t>UTSJSP10977</t>
  </si>
  <si>
    <t>UTSJSP10979</t>
  </si>
  <si>
    <t>UTSJSP10980</t>
  </si>
  <si>
    <t>UTSJSP10982</t>
  </si>
  <si>
    <t>UTSJSP10983</t>
  </si>
  <si>
    <t>UTSJSP10985</t>
  </si>
  <si>
    <t>UTSJSP10986</t>
  </si>
  <si>
    <t>UTSJSP10988</t>
  </si>
  <si>
    <t>UTSJSP10994</t>
  </si>
  <si>
    <t>UTSJSP10997</t>
  </si>
  <si>
    <t>UTSJSP10999</t>
  </si>
  <si>
    <t>UTSJSP11000</t>
  </si>
  <si>
    <t>UTSJSP11005</t>
  </si>
  <si>
    <t>UTSJSP11008</t>
  </si>
  <si>
    <t>UTSJSP11011</t>
  </si>
  <si>
    <t>UTSJSP11014</t>
  </si>
  <si>
    <t>UTSJSP11017</t>
  </si>
  <si>
    <t>UTSJSP11020</t>
  </si>
  <si>
    <t>UTSJSP11023</t>
  </si>
  <si>
    <t>UTSJSP11025</t>
  </si>
  <si>
    <t>UTSJSP11028</t>
  </si>
  <si>
    <t>UTSJSP11029</t>
  </si>
  <si>
    <t>UTSJSP11031</t>
  </si>
  <si>
    <t>UTSJSP11034</t>
  </si>
  <si>
    <t>UTSJSP10918</t>
  </si>
  <si>
    <t>UTSJSP10926</t>
  </si>
  <si>
    <t>UTSJSP10929</t>
  </si>
  <si>
    <t>UTSJSP10932</t>
  </si>
  <si>
    <t>UTSJSP10935</t>
  </si>
  <si>
    <t>UTSJSP10938</t>
  </si>
  <si>
    <t>UTSJSP10941</t>
  </si>
  <si>
    <t>UTSJSP10949</t>
  </si>
  <si>
    <t>UTSJSP10952</t>
  </si>
  <si>
    <t>UTSJSP10955</t>
  </si>
  <si>
    <t>UTSJSP10958</t>
  </si>
  <si>
    <t>UTSJSP10961</t>
  </si>
  <si>
    <t>UTSJSP10969</t>
  </si>
  <si>
    <t>UTSJSP10972</t>
  </si>
  <si>
    <t>UTSJSP10975</t>
  </si>
  <si>
    <t>UTSJSP10978</t>
  </si>
  <si>
    <t>UTSJSP10981</t>
  </si>
  <si>
    <t>UTSJSP10989</t>
  </si>
  <si>
    <t>UTSJSP11001</t>
  </si>
  <si>
    <t>UTSJSP11012</t>
  </si>
  <si>
    <t>UTSJSP11015</t>
  </si>
  <si>
    <t>UTSJSP11018</t>
  </si>
  <si>
    <t>UTSJSP11021</t>
  </si>
  <si>
    <t>UTSJSP11024</t>
  </si>
  <si>
    <t>UTSJSP11032</t>
  </si>
  <si>
    <t>UTSJSP11035</t>
  </si>
  <si>
    <t>UTSJSP10684</t>
  </si>
  <si>
    <t>UTSJSP10695</t>
  </si>
  <si>
    <t>UTSJSP10688</t>
  </si>
  <si>
    <t>UTSJSP10690</t>
  </si>
  <si>
    <t>UTSJSP10710</t>
  </si>
  <si>
    <t>UTSJSP10711</t>
  </si>
  <si>
    <t>UTSJSP10693</t>
  </si>
  <si>
    <t>UTSJSP10694</t>
  </si>
  <si>
    <t>UTSJSP10709</t>
  </si>
  <si>
    <t>UTSJSP10692</t>
  </si>
  <si>
    <t>UTSJSP10998</t>
  </si>
  <si>
    <t>UTSJSP10704</t>
  </si>
  <si>
    <t>UTSJSP10707</t>
  </si>
  <si>
    <t>UTSJSP10652</t>
  </si>
  <si>
    <t>UTSJSP10653</t>
  </si>
  <si>
    <t>UTSJSP10654</t>
  </si>
  <si>
    <t>UTSJSP10682</t>
  </si>
  <si>
    <t>UTSJSP10685</t>
  </si>
  <si>
    <t>UTSJSP10687</t>
  </si>
  <si>
    <t>UTSJSP10691</t>
  </si>
  <si>
    <t>UTSJSP10696</t>
  </si>
  <si>
    <t>UTSJSP10702</t>
  </si>
  <si>
    <t>UTSJSP10705</t>
  </si>
  <si>
    <t>UTSJSP10686</t>
  </si>
  <si>
    <t>UTSJSP10689</t>
  </si>
  <si>
    <t>UTSJSP10697</t>
  </si>
  <si>
    <t>UTSJSP10700</t>
  </si>
  <si>
    <t>UTSJSP10703</t>
  </si>
  <si>
    <t>UTSJSP10706</t>
  </si>
  <si>
    <t>UTSJSP10698</t>
  </si>
  <si>
    <t>UTSJSP10708</t>
  </si>
  <si>
    <t>UTSJSV15432</t>
  </si>
  <si>
    <t>SILLA FIJA DE VISITA</t>
  </si>
  <si>
    <t>UTSJSV15435</t>
  </si>
  <si>
    <t>UTSJSV15443</t>
  </si>
  <si>
    <t>UTSJSV15446</t>
  </si>
  <si>
    <t>UTSJSV15431</t>
  </si>
  <si>
    <t>UTSJSV15433</t>
  </si>
  <si>
    <t>UTSJSV15434</t>
  </si>
  <si>
    <t>UTSJSV15436</t>
  </si>
  <si>
    <t>UTSJSV15437</t>
  </si>
  <si>
    <t>UTSJSV15439</t>
  </si>
  <si>
    <t>UTSJSV15440</t>
  </si>
  <si>
    <t>UTSJSV15442</t>
  </si>
  <si>
    <t>UTSJSV15445</t>
  </si>
  <si>
    <t>UTSJSV15438</t>
  </si>
  <si>
    <t>UTSJSV15441</t>
  </si>
  <si>
    <t>UTSJSV15444</t>
  </si>
  <si>
    <t>UTSJSN3840</t>
  </si>
  <si>
    <t>SILLA NARANJA CON PALETA</t>
  </si>
  <si>
    <t>UTSJSN4208</t>
  </si>
  <si>
    <t>UTSJSN3680</t>
  </si>
  <si>
    <t>UTSJSN4196</t>
  </si>
  <si>
    <t>UTSJSN4259</t>
  </si>
  <si>
    <t>UTSJSN3655</t>
  </si>
  <si>
    <t>UTSJSN3661</t>
  </si>
  <si>
    <t>UTSJSN3664</t>
  </si>
  <si>
    <t>UTSJSN3667</t>
  </si>
  <si>
    <t>UTSJSN3670</t>
  </si>
  <si>
    <t>UTSJSN3675</t>
  </si>
  <si>
    <t>UTSJSN3676</t>
  </si>
  <si>
    <t>UTSJSN3681</t>
  </si>
  <si>
    <t>UTSJSN3691</t>
  </si>
  <si>
    <t>UTSJSN4293</t>
  </si>
  <si>
    <t>UTSJSN3659</t>
  </si>
  <si>
    <t>UTSJSN3665</t>
  </si>
  <si>
    <t>UTSJSN3689</t>
  </si>
  <si>
    <t>UTSJSN7712</t>
  </si>
  <si>
    <t>SILLA NARANJA S/PALETA</t>
  </si>
  <si>
    <t>UTSJSN7715</t>
  </si>
  <si>
    <t>UTSJSN7718</t>
  </si>
  <si>
    <t>UTSJSN7713</t>
  </si>
  <si>
    <t>UTSJSN7716</t>
  </si>
  <si>
    <t>UTSJSN7719</t>
  </si>
  <si>
    <t>UTSJSN7711</t>
  </si>
  <si>
    <t>UTSJSN7714</t>
  </si>
  <si>
    <t>UTSJSN7717</t>
  </si>
  <si>
    <t>UTSJSN7720</t>
  </si>
  <si>
    <t>UTSJSP0652</t>
  </si>
  <si>
    <t>SILLA NARANJA SIN PALETA</t>
  </si>
  <si>
    <t>UTSJSP0655</t>
  </si>
  <si>
    <t>UTSJSP0663</t>
  </si>
  <si>
    <t>UTSJSP0666</t>
  </si>
  <si>
    <t>UTSJSP0669</t>
  </si>
  <si>
    <t>UTSJSP0672</t>
  </si>
  <si>
    <t>UTSJSP0675</t>
  </si>
  <si>
    <t>UTSJSP0693</t>
  </si>
  <si>
    <t>UTSJSP0696</t>
  </si>
  <si>
    <t>UTSJSP0699</t>
  </si>
  <si>
    <t>UTSJSP0702</t>
  </si>
  <si>
    <t>UTSJSP0705</t>
  </si>
  <si>
    <t>UTSJSP0708</t>
  </si>
  <si>
    <t>UTSJSP0828</t>
  </si>
  <si>
    <t>UTSJSP0402</t>
  </si>
  <si>
    <t>UTSJSP0405</t>
  </si>
  <si>
    <t>UTSJSP0413</t>
  </si>
  <si>
    <t>UTSJSP0416</t>
  </si>
  <si>
    <t>UTSJSP0419</t>
  </si>
  <si>
    <t>UTSJSP0422</t>
  </si>
  <si>
    <t>UTSJSP0425</t>
  </si>
  <si>
    <t>UTSJSP0834</t>
  </si>
  <si>
    <t>UTSJSP0837</t>
  </si>
  <si>
    <t>UTSJSP0845</t>
  </si>
  <si>
    <t>UTSJSP0848</t>
  </si>
  <si>
    <t>UTSJSP0851</t>
  </si>
  <si>
    <t>UTSJSP0854</t>
  </si>
  <si>
    <t>UTSJSP0857</t>
  </si>
  <si>
    <t>UTSJSP0895</t>
  </si>
  <si>
    <t>UTSJSP0898</t>
  </si>
  <si>
    <t>UTSJSP0901</t>
  </si>
  <si>
    <t>UTSJSP0904</t>
  </si>
  <si>
    <t>UTSJSP0912</t>
  </si>
  <si>
    <t>UTSJSP0967</t>
  </si>
  <si>
    <t>UTSJSP0970</t>
  </si>
  <si>
    <t>UTSJSP0973</t>
  </si>
  <si>
    <t>UTSJSP0976</t>
  </si>
  <si>
    <t>UTSJSP0979</t>
  </si>
  <si>
    <t>UTSJSP0987</t>
  </si>
  <si>
    <t>UTSJSP0990</t>
  </si>
  <si>
    <t>UTSJSP0993</t>
  </si>
  <si>
    <t>UTSJSP1014</t>
  </si>
  <si>
    <t>UTSJSP1017</t>
  </si>
  <si>
    <t>UTSJSP1025</t>
  </si>
  <si>
    <t>UTSJSP1028</t>
  </si>
  <si>
    <t>UTSJSP1031</t>
  </si>
  <si>
    <t>UTSJSP1034</t>
  </si>
  <si>
    <t>UTSJSP1037</t>
  </si>
  <si>
    <t>UTSJSP1066</t>
  </si>
  <si>
    <t>UTSJSP1069</t>
  </si>
  <si>
    <t>UTSJSP1072</t>
  </si>
  <si>
    <t>UTSJSP1075</t>
  </si>
  <si>
    <t>UTSJSP1089</t>
  </si>
  <si>
    <t>UTSJSP1092</t>
  </si>
  <si>
    <t>UTSJSP1095</t>
  </si>
  <si>
    <t>UTSJSP1098</t>
  </si>
  <si>
    <t>UTSJSP1119</t>
  </si>
  <si>
    <t>UTSJSP1127</t>
  </si>
  <si>
    <t>UTSJSP1130</t>
  </si>
  <si>
    <t>UTSJSP1133</t>
  </si>
  <si>
    <t>UTSJSP1139</t>
  </si>
  <si>
    <t>UTSJSP1167</t>
  </si>
  <si>
    <t>UTSJSP1170</t>
  </si>
  <si>
    <t>UTSJSP1173</t>
  </si>
  <si>
    <t>UTSJSP1176</t>
  </si>
  <si>
    <t>UTSJSP1179</t>
  </si>
  <si>
    <t>UTSJSP1187</t>
  </si>
  <si>
    <t>UTSJSP1191</t>
  </si>
  <si>
    <t>UTSJSP1194</t>
  </si>
  <si>
    <t>UTSJSP1217</t>
  </si>
  <si>
    <t>UTSJSP1220</t>
  </si>
  <si>
    <t>UTSJSP1233</t>
  </si>
  <si>
    <t>UTSJSP1236</t>
  </si>
  <si>
    <t>UTSJSP1241</t>
  </si>
  <si>
    <t>UTSJSP1244</t>
  </si>
  <si>
    <t>UTSJSP1251</t>
  </si>
  <si>
    <t>UTSJSP1259</t>
  </si>
  <si>
    <t>UTSJSP1262</t>
  </si>
  <si>
    <t>UTSJSP1265</t>
  </si>
  <si>
    <t>UTSJSP1268</t>
  </si>
  <si>
    <t>UTSJSP1271</t>
  </si>
  <si>
    <t>UTSJSP1299</t>
  </si>
  <si>
    <t>UTSJSP1302</t>
  </si>
  <si>
    <t>UTSJSP1305</t>
  </si>
  <si>
    <t>UTSJSP1308</t>
  </si>
  <si>
    <t>UTSJSP1311</t>
  </si>
  <si>
    <t>UTSJSP0354</t>
  </si>
  <si>
    <t>UTSJSP0357</t>
  </si>
  <si>
    <t>UTSJSP0365</t>
  </si>
  <si>
    <t>UTSJSP0368</t>
  </si>
  <si>
    <t>UTSJSP0371</t>
  </si>
  <si>
    <t>UTSJSP0374</t>
  </si>
  <si>
    <t>UTSJSP0377</t>
  </si>
  <si>
    <t>UTSJSP0608</t>
  </si>
  <si>
    <t>UTSJSP0611</t>
  </si>
  <si>
    <t>UTSJSP0614</t>
  </si>
  <si>
    <t>UTSJSP0617</t>
  </si>
  <si>
    <t>UTSJSP0620</t>
  </si>
  <si>
    <t>UTSJSP0628</t>
  </si>
  <si>
    <t>UTSJSP0631</t>
  </si>
  <si>
    <t>UTSJSP0554</t>
  </si>
  <si>
    <t>UTSJSP0557</t>
  </si>
  <si>
    <t>UTSJSP0560</t>
  </si>
  <si>
    <t>UTSJSP0563</t>
  </si>
  <si>
    <t>UTSJSP0566</t>
  </si>
  <si>
    <t>UTSJSP0574</t>
  </si>
  <si>
    <t>UTSJSP0577</t>
  </si>
  <si>
    <t>UTSJSP0580</t>
  </si>
  <si>
    <t>UTSJSP1221</t>
  </si>
  <si>
    <t>UTSJSP1239</t>
  </si>
  <si>
    <t>UTSJSP0650</t>
  </si>
  <si>
    <t>UTSJSP0653</t>
  </si>
  <si>
    <t>UTSJSP0656</t>
  </si>
  <si>
    <t>UTSJSP0658</t>
  </si>
  <si>
    <t>UTSJSP0659</t>
  </si>
  <si>
    <t>UTSJSP0661</t>
  </si>
  <si>
    <t>UTSJSP0662</t>
  </si>
  <si>
    <t>UTSJSP0664</t>
  </si>
  <si>
    <t>UTSJSP0665</t>
  </si>
  <si>
    <t>UTSJSP0667</t>
  </si>
  <si>
    <t>UTSJSP0673</t>
  </si>
  <si>
    <t>UTSJSP0676</t>
  </si>
  <si>
    <t>UTSJSP0678</t>
  </si>
  <si>
    <t>UTSJSP0679</t>
  </si>
  <si>
    <t>UTSJSP0691</t>
  </si>
  <si>
    <t>UTSJSP0692</t>
  </si>
  <si>
    <t>UTSJSP0694</t>
  </si>
  <si>
    <t>UTSJSP0695</t>
  </si>
  <si>
    <t>UTSJSP0697</t>
  </si>
  <si>
    <t>UTSJSP0700</t>
  </si>
  <si>
    <t>UTSJSP0703</t>
  </si>
  <si>
    <t>UTSJSP0706</t>
  </si>
  <si>
    <t>UTSJSP0709</t>
  </si>
  <si>
    <t>UTSJSP0711</t>
  </si>
  <si>
    <t>UTSJSP0712</t>
  </si>
  <si>
    <t>UTSJSP0714</t>
  </si>
  <si>
    <t>UTSJSP0717</t>
  </si>
  <si>
    <t>UTSJSP0718</t>
  </si>
  <si>
    <t>UTSJSP0829</t>
  </si>
  <si>
    <t>UTSJSP0835</t>
  </si>
  <si>
    <t>UTSJSP0838</t>
  </si>
  <si>
    <t>UTSJSP0840</t>
  </si>
  <si>
    <t>UTSJSP0841</t>
  </si>
  <si>
    <t>UTSJSP0843</t>
  </si>
  <si>
    <t>UTSJSP0844</t>
  </si>
  <si>
    <t>UTSJSP0846</t>
  </si>
  <si>
    <t>UTSJSP0847</t>
  </si>
  <si>
    <t>UTSJSP0849</t>
  </si>
  <si>
    <t>UTSJSP0852</t>
  </si>
  <si>
    <t>UTSJSP0855</t>
  </si>
  <si>
    <t>UTSJSP0858</t>
  </si>
  <si>
    <t>UTSJSP0887</t>
  </si>
  <si>
    <t>UTSJSP0888</t>
  </si>
  <si>
    <t>UTSJSP0890</t>
  </si>
  <si>
    <t>UTSJSP0893</t>
  </si>
  <si>
    <t>UTSJSP0894</t>
  </si>
  <si>
    <t>UTSJSP0899</t>
  </si>
  <si>
    <t>UTSJSP0902</t>
  </si>
  <si>
    <t>UTSJSP0905</t>
  </si>
  <si>
    <t>UTSJSP0907</t>
  </si>
  <si>
    <t>UTSJSP0908</t>
  </si>
  <si>
    <t>UTSJSP0910</t>
  </si>
  <si>
    <t>UTSJSP0911</t>
  </si>
  <si>
    <t>UTSJSP0913</t>
  </si>
  <si>
    <t>UTSJSP0914</t>
  </si>
  <si>
    <t>UTSJSP0969</t>
  </si>
  <si>
    <t>UTSJSP0971</t>
  </si>
  <si>
    <t>UTSJSP0974</t>
  </si>
  <si>
    <t>UTSJSP0977</t>
  </si>
  <si>
    <t>UTSJSP0980</t>
  </si>
  <si>
    <t>UTSJSP0982</t>
  </si>
  <si>
    <t>UTSJSP0983</t>
  </si>
  <si>
    <t>UTSJSP0985</t>
  </si>
  <si>
    <t>UTSJSP0988</t>
  </si>
  <si>
    <t>UTSJSP0989</t>
  </si>
  <si>
    <t>UTSJSP0991</t>
  </si>
  <si>
    <t>UTSJSP0994</t>
  </si>
  <si>
    <t>UTSJSP1015</t>
  </si>
  <si>
    <t>UTSJSP1018</t>
  </si>
  <si>
    <t>UTSJSP1020</t>
  </si>
  <si>
    <t>UTSJSP1024</t>
  </si>
  <si>
    <t>UTSJSP1026</t>
  </si>
  <si>
    <t>UTSJSP1027</t>
  </si>
  <si>
    <t>UTSJSP1029</t>
  </si>
  <si>
    <t>UTSJSP1032</t>
  </si>
  <si>
    <t>UTSJSP1035</t>
  </si>
  <si>
    <t>UTSJSP1038</t>
  </si>
  <si>
    <t>UTSJSP1040</t>
  </si>
  <si>
    <t>UTSJSP1041</t>
  </si>
  <si>
    <t>UTSJSP1043</t>
  </si>
  <si>
    <t>UTSJSP1065</t>
  </si>
  <si>
    <t>UTSJSP1067</t>
  </si>
  <si>
    <t>UTSJSP1068</t>
  </si>
  <si>
    <t>UTSJSP1070</t>
  </si>
  <si>
    <t>UTSJSP1076</t>
  </si>
  <si>
    <t>UTSJSP1079</t>
  </si>
  <si>
    <t>UTSJSP1081</t>
  </si>
  <si>
    <t>UTSJSP1082</t>
  </si>
  <si>
    <t>UTSJSP1084</t>
  </si>
  <si>
    <t>UTSJSP1085</t>
  </si>
  <si>
    <t>UTSJSP1087</t>
  </si>
  <si>
    <t>UTSJSP1088</t>
  </si>
  <si>
    <t>UTSJSP1090</t>
  </si>
  <si>
    <t>UTSJSP1091</t>
  </si>
  <si>
    <t>UTSJSP1093</t>
  </si>
  <si>
    <t>UTSJSP1096</t>
  </si>
  <si>
    <t>UTSJSP1099</t>
  </si>
  <si>
    <t>UTSJSP1120</t>
  </si>
  <si>
    <t>UTSJSP1122</t>
  </si>
  <si>
    <t>UTSJSP1123</t>
  </si>
  <si>
    <t>UTSJSP1125</t>
  </si>
  <si>
    <t>UTSJSP1126</t>
  </si>
  <si>
    <t>UTSJSP1128</t>
  </si>
  <si>
    <t>UTSJSP1129</t>
  </si>
  <si>
    <t>UTSJSP1131</t>
  </si>
  <si>
    <t>UTSJSP1134</t>
  </si>
  <si>
    <t>UTSJSP1137</t>
  </si>
  <si>
    <t>UTSJSP1140</t>
  </si>
  <si>
    <t>UTSJSP1142</t>
  </si>
  <si>
    <t>UTSJSP1143</t>
  </si>
  <si>
    <t>UTSJSP1165</t>
  </si>
  <si>
    <t>UTSJSP1166</t>
  </si>
  <si>
    <t>UTSJSP1168</t>
  </si>
  <si>
    <t>UTSJSP1169</t>
  </si>
  <si>
    <t>UTSJSP1171</t>
  </si>
  <si>
    <t>UTSJSP1174</t>
  </si>
  <si>
    <t>UTSJSP1182</t>
  </si>
  <si>
    <t>UTSJSP1183</t>
  </si>
  <si>
    <t>UTSJSP1185</t>
  </si>
  <si>
    <t>UTSJSP1186</t>
  </si>
  <si>
    <t>UTSJSP1189</t>
  </si>
  <si>
    <t>UTSJSP1190</t>
  </si>
  <si>
    <t>UTSJSP1192</t>
  </si>
  <si>
    <t>UTSJSP1215</t>
  </si>
  <si>
    <t>UTSJSP1223</t>
  </si>
  <si>
    <t>UTSJSP1226</t>
  </si>
  <si>
    <t>UTSJSP1228</t>
  </si>
  <si>
    <t>UTSJSP1229</t>
  </si>
  <si>
    <t>UTSJSP1231</t>
  </si>
  <si>
    <t>UTSJSP1232</t>
  </si>
  <si>
    <t>UTSJSP1234</t>
  </si>
  <si>
    <t>UTSJSP1235</t>
  </si>
  <si>
    <t>UTSJSP1237</t>
  </si>
  <si>
    <t>UTSJSP1242</t>
  </si>
  <si>
    <t>UTSJSP1249</t>
  </si>
  <si>
    <t>UTSJSP1252</t>
  </si>
  <si>
    <t>UTSJSP1254</t>
  </si>
  <si>
    <t>UTSJSP1255</t>
  </si>
  <si>
    <t>UTSJSP1257</t>
  </si>
  <si>
    <t>UTSJSP1258</t>
  </si>
  <si>
    <t>UTSJSP1260</t>
  </si>
  <si>
    <t>UTSJSP1261</t>
  </si>
  <si>
    <t>UTSJSP1263</t>
  </si>
  <si>
    <t>UTSJSP1266</t>
  </si>
  <si>
    <t>UTSJSP1269</t>
  </si>
  <si>
    <t>UTSJSP1272</t>
  </si>
  <si>
    <t>UTSJSP1274</t>
  </si>
  <si>
    <t>UTSJSP1295</t>
  </si>
  <si>
    <t>UTSJSP1297</t>
  </si>
  <si>
    <t>UTSJSP1300</t>
  </si>
  <si>
    <t>UTSJSP1301</t>
  </si>
  <si>
    <t>UTSJSP1303</t>
  </si>
  <si>
    <t>UTSJSP1306</t>
  </si>
  <si>
    <t>UTSJSP1309</t>
  </si>
  <si>
    <t>UTSJSP1312</t>
  </si>
  <si>
    <t>UTSJSP1314</t>
  </si>
  <si>
    <t>UTSJSP1315</t>
  </si>
  <si>
    <t>UTSJSP1317</t>
  </si>
  <si>
    <t>UTSJSP1318</t>
  </si>
  <si>
    <t>UTSJSP0603</t>
  </si>
  <si>
    <t>UTSJSP0604</t>
  </si>
  <si>
    <t>UTSJSP0606</t>
  </si>
  <si>
    <t>UTSJSP0607</t>
  </si>
  <si>
    <t>UTSJSP0609</t>
  </si>
  <si>
    <t>UTSJSP0610</t>
  </si>
  <si>
    <t>UTSJSP0612</t>
  </si>
  <si>
    <t>UTSJSP0615</t>
  </si>
  <si>
    <t>UTSJSP0618</t>
  </si>
  <si>
    <t>UTSJSP0623</t>
  </si>
  <si>
    <t>UTSJSP0624</t>
  </si>
  <si>
    <t>UTSJSP0626</t>
  </si>
  <si>
    <t>UTSJSP0627</t>
  </si>
  <si>
    <t>UTSJSP0629</t>
  </si>
  <si>
    <t>UTSJSP0630</t>
  </si>
  <si>
    <t>UTSJSP0352</t>
  </si>
  <si>
    <t>UTSJSP0355</t>
  </si>
  <si>
    <t>UTSJSP0360</t>
  </si>
  <si>
    <t>UTSJSP0361</t>
  </si>
  <si>
    <t>UTSJSP0363</t>
  </si>
  <si>
    <t>UTSJSP0364</t>
  </si>
  <si>
    <t>UTSJSP0366</t>
  </si>
  <si>
    <t>UTSJSP0367</t>
  </si>
  <si>
    <t>UTSJSP0369</t>
  </si>
  <si>
    <t>UTSJSP0372</t>
  </si>
  <si>
    <t>UTSJSP0375</t>
  </si>
  <si>
    <t>UTSJSP0378</t>
  </si>
  <si>
    <t>UTSJSP0380</t>
  </si>
  <si>
    <t>UTSJSP0381</t>
  </si>
  <si>
    <t>UTSJSP0403</t>
  </si>
  <si>
    <t>UTSJSP0406</t>
  </si>
  <si>
    <t>UTSJSP0408</t>
  </si>
  <si>
    <t>UTSJSP0409</t>
  </si>
  <si>
    <t>UTSJSP0411</t>
  </si>
  <si>
    <t>UTSJSP0412</t>
  </si>
  <si>
    <t>UTSJSP0414</t>
  </si>
  <si>
    <t>UTSJSP0415</t>
  </si>
  <si>
    <t>UTSJSP0417</t>
  </si>
  <si>
    <t>UTSJSP0420</t>
  </si>
  <si>
    <t>UTSJSP0423</t>
  </si>
  <si>
    <t>UTSJSP0426</t>
  </si>
  <si>
    <t>UTSJSP0552</t>
  </si>
  <si>
    <t>UTSJSP0555</t>
  </si>
  <si>
    <t>UTSJSP0556</t>
  </si>
  <si>
    <t>UTSJSP0558</t>
  </si>
  <si>
    <t>UTSJSP0561</t>
  </si>
  <si>
    <t>UTSJSP0564</t>
  </si>
  <si>
    <t>UTSJSP0567</t>
  </si>
  <si>
    <t>UTSJSP0569</t>
  </si>
  <si>
    <t>UTSJSP0570</t>
  </si>
  <si>
    <t>UTSJSP0572</t>
  </si>
  <si>
    <t>UTSJSP0573</t>
  </si>
  <si>
    <t>UTSJSP0575</t>
  </si>
  <si>
    <t>UTSJSP0576</t>
  </si>
  <si>
    <t>UTSJSP0578</t>
  </si>
  <si>
    <t>UTSJSP0581</t>
  </si>
  <si>
    <t>UTSJSP1222</t>
  </si>
  <si>
    <t>UTSJSP0651</t>
  </si>
  <si>
    <t>UTSJSP0657</t>
  </si>
  <si>
    <t>UTSJSP0660</t>
  </si>
  <si>
    <t>UTSJSP0668</t>
  </si>
  <si>
    <t>UTSJSP0671</t>
  </si>
  <si>
    <t>UTSJSP0401</t>
  </si>
  <si>
    <t>UTSJSP0404</t>
  </si>
  <si>
    <t>UTSJSP0407</t>
  </si>
  <si>
    <t>UTSJSP0410</t>
  </si>
  <si>
    <t>UTSJSP0418</t>
  </si>
  <si>
    <t>UTSJSP0421</t>
  </si>
  <si>
    <t>UTSJSP0424</t>
  </si>
  <si>
    <t>UTSJSP0427</t>
  </si>
  <si>
    <t>UTSJSP0677</t>
  </si>
  <si>
    <t>UTSJSP0690</t>
  </si>
  <si>
    <t>UTSJSP0698</t>
  </si>
  <si>
    <t>UTSJSP0704</t>
  </si>
  <si>
    <t>UTSJSP0707</t>
  </si>
  <si>
    <t>UTSJSP0713</t>
  </si>
  <si>
    <t>UTSJSP0830</t>
  </si>
  <si>
    <t>UTSJSP0833</t>
  </si>
  <si>
    <t>UTSJSP0836</t>
  </si>
  <si>
    <t>UTSJSP0839</t>
  </si>
  <si>
    <t>UTSJSP0842</t>
  </si>
  <si>
    <t>UTSJSP0850</t>
  </si>
  <si>
    <t>UTSJSP0853</t>
  </si>
  <si>
    <t>UTSJSP0856</t>
  </si>
  <si>
    <t>UTSJSP0886</t>
  </si>
  <si>
    <t>UTSJSP0889</t>
  </si>
  <si>
    <t>UTSJSP0897</t>
  </si>
  <si>
    <t>UTSJSP0900</t>
  </si>
  <si>
    <t>UTSJSP0903</t>
  </si>
  <si>
    <t>UTSJSP0906</t>
  </si>
  <si>
    <t>UTSJSP0972</t>
  </si>
  <si>
    <t>UTSJSP0975</t>
  </si>
  <si>
    <t>UTSJSP0978</t>
  </si>
  <si>
    <t>UTSJSP0981</t>
  </si>
  <si>
    <t>UTSJSP0984</t>
  </si>
  <si>
    <t>UTSJSP0992</t>
  </si>
  <si>
    <t>UTSJSP0995</t>
  </si>
  <si>
    <t>UTSJSP1016</t>
  </si>
  <si>
    <t>UTSJSP1022</t>
  </si>
  <si>
    <t>UTSJSP1030</t>
  </si>
  <si>
    <t>UTSJSP1033</t>
  </si>
  <si>
    <t>UTSJSP1036</t>
  </si>
  <si>
    <t>UTSJSP1039</t>
  </si>
  <si>
    <t>UTSJSP1042</t>
  </si>
  <si>
    <t>UTSJSP1071</t>
  </si>
  <si>
    <t>UTSJSP1074</t>
  </si>
  <si>
    <t>UTSJSP1077</t>
  </si>
  <si>
    <t>UTSJSP1080</t>
  </si>
  <si>
    <t>UTSJSP1083</t>
  </si>
  <si>
    <t>UTSJSP1086</t>
  </si>
  <si>
    <t>UTSJSP1094</t>
  </si>
  <si>
    <t>UTSJSP1097</t>
  </si>
  <si>
    <t>UTSJSP1118</t>
  </si>
  <si>
    <t>UTSJSP1121</t>
  </si>
  <si>
    <t>UTSJSP1124</t>
  </si>
  <si>
    <t>UTSJSP1132</t>
  </si>
  <si>
    <t>UTSJSP1135</t>
  </si>
  <si>
    <t>UTSJSP1138</t>
  </si>
  <si>
    <t>UTSJSP1141</t>
  </si>
  <si>
    <t>UTSJSP1144</t>
  </si>
  <si>
    <t>UTSJSP1172</t>
  </si>
  <si>
    <t>UTSJSP1175</t>
  </si>
  <si>
    <t>UTSJSP1178</t>
  </si>
  <si>
    <t>UTSJSP1184</t>
  </si>
  <si>
    <t>UTSJSP1193</t>
  </si>
  <si>
    <t>UTSJSP1216</t>
  </si>
  <si>
    <t>UTSJSP1219</t>
  </si>
  <si>
    <t>UTSJSP1224</t>
  </si>
  <si>
    <t>UTSJSP1227</t>
  </si>
  <si>
    <t>UTSJSP1230</t>
  </si>
  <si>
    <t>UTSJSP1240</t>
  </si>
  <si>
    <t>UTSJSP1243</t>
  </si>
  <si>
    <t>UTSJSP1250</t>
  </si>
  <si>
    <t>UTSJSP1253</t>
  </si>
  <si>
    <t>UTSJSP1256</t>
  </si>
  <si>
    <t>UTSJSP1264</t>
  </si>
  <si>
    <t>UTSJSP1267</t>
  </si>
  <si>
    <t>UTSJSP1270</t>
  </si>
  <si>
    <t>UTSJSP1296</t>
  </si>
  <si>
    <t>UTSJSP1304</t>
  </si>
  <si>
    <t>UTSJSP1307</t>
  </si>
  <si>
    <t>UTSJSP1310</t>
  </si>
  <si>
    <t>UTSJSP1313</t>
  </si>
  <si>
    <t>UTSJSP1316</t>
  </si>
  <si>
    <t>UTSJSP0613</t>
  </si>
  <si>
    <t>UTSJSP0616</t>
  </si>
  <si>
    <t>UTSJSP0619</t>
  </si>
  <si>
    <t>UTSJSP0622</t>
  </si>
  <si>
    <t>UTSJSP0625</t>
  </si>
  <si>
    <t>UTSJSP0353</t>
  </si>
  <si>
    <t>UTSJSP0356</t>
  </si>
  <si>
    <t>UTSJSP0359</t>
  </si>
  <si>
    <t>UTSJSP0362</t>
  </si>
  <si>
    <t>UTSJSP0370</t>
  </si>
  <si>
    <t>UTSJSP0373</t>
  </si>
  <si>
    <t>UTSJSP0376</t>
  </si>
  <si>
    <t>UTSJSP0379</t>
  </si>
  <si>
    <t>UTSJSP0382</t>
  </si>
  <si>
    <t>UTSJSP1188</t>
  </si>
  <si>
    <t>UTSJSP1238</t>
  </si>
  <si>
    <t>UTSJSP0559</t>
  </si>
  <si>
    <t>UTSJSP0562</t>
  </si>
  <si>
    <t>UTSJSP0565</t>
  </si>
  <si>
    <t>UTSJSP0571</t>
  </si>
  <si>
    <t>UTSJSP0579</t>
  </si>
  <si>
    <t>UTSJSP8167</t>
  </si>
  <si>
    <t>UTSJSP8166</t>
  </si>
  <si>
    <t>UTSJSP8106</t>
  </si>
  <si>
    <t>UTSJSP0831</t>
  </si>
  <si>
    <t>UTSJSP8164</t>
  </si>
  <si>
    <t>UTSJSP8103</t>
  </si>
  <si>
    <t>UTSJSP8104</t>
  </si>
  <si>
    <t>UTSJSP8146</t>
  </si>
  <si>
    <t>UTSJSP8165</t>
  </si>
  <si>
    <t>UTSJSP8163</t>
  </si>
  <si>
    <t>UTSJSP8102</t>
  </si>
  <si>
    <t>UTSJSP8105</t>
  </si>
  <si>
    <t>UTSJSP8147</t>
  </si>
  <si>
    <t>UTSJSP8101</t>
  </si>
  <si>
    <t>UTSJSP8139</t>
  </si>
  <si>
    <t>UTSJSP0674</t>
  </si>
  <si>
    <t>SILLA NARANJAS SIN PALETA</t>
  </si>
  <si>
    <t>UTSJSIO15379</t>
  </si>
  <si>
    <t>SILLA OPERATIVA</t>
  </si>
  <si>
    <t>UTSJSIO15380</t>
  </si>
  <si>
    <t>UTSJSIO15430</t>
  </si>
  <si>
    <t>UTSJSS10063</t>
  </si>
  <si>
    <t>SILLA P/COMPUTO MANUAL NEGRO MOD.24010</t>
  </si>
  <si>
    <t>UTSJSV12223</t>
  </si>
  <si>
    <t>SILLA P/PROFESOR MCA.SEDIA</t>
  </si>
  <si>
    <t>UTSJSPA17666</t>
  </si>
  <si>
    <t>SILLA PARA ALUMNO</t>
  </si>
  <si>
    <t>UTSJSPA17667</t>
  </si>
  <si>
    <t>UTSJSPA17668</t>
  </si>
  <si>
    <t>UTSJSPA17669</t>
  </si>
  <si>
    <t>UTSJSPA17670</t>
  </si>
  <si>
    <t>UTSJSPA17671</t>
  </si>
  <si>
    <t>UTSJSPA17672</t>
  </si>
  <si>
    <t>UTSJSPA17673</t>
  </si>
  <si>
    <t>UTSJSPA17674</t>
  </si>
  <si>
    <t>UTSJSPA17675</t>
  </si>
  <si>
    <t>UTSJSPA17676</t>
  </si>
  <si>
    <t>UTSJSPA17677</t>
  </si>
  <si>
    <t>UTSJSPA17678</t>
  </si>
  <si>
    <t>UTSJSPA17679</t>
  </si>
  <si>
    <t>UTSJSPA17680</t>
  </si>
  <si>
    <t>UTSJSPA17681</t>
  </si>
  <si>
    <t>UTSJSPA17682</t>
  </si>
  <si>
    <t>UTSJSPA17683</t>
  </si>
  <si>
    <t>UTSJSPA17684</t>
  </si>
  <si>
    <t>UTSJSPA17685</t>
  </si>
  <si>
    <t>UTSJSPA17686</t>
  </si>
  <si>
    <t>UTSJSPA17687</t>
  </si>
  <si>
    <t>UTSJSPA17688</t>
  </si>
  <si>
    <t>UTSJSPA17689</t>
  </si>
  <si>
    <t>UTSJSPA17690</t>
  </si>
  <si>
    <t>UTSJSPA17691</t>
  </si>
  <si>
    <t>UTSJSPA17692</t>
  </si>
  <si>
    <t>UTSJSPA17693</t>
  </si>
  <si>
    <t>UTSJSPA17694</t>
  </si>
  <si>
    <t>UTSJSPA17695</t>
  </si>
  <si>
    <t>UTSJSPA17696</t>
  </si>
  <si>
    <t>UTSJSPA17697</t>
  </si>
  <si>
    <t>UTSJSPA17698</t>
  </si>
  <si>
    <t>UTSJSPA17699</t>
  </si>
  <si>
    <t>UTSJSPA17700</t>
  </si>
  <si>
    <t>UTSJSPA17701</t>
  </si>
  <si>
    <t>UTSJSPA17702</t>
  </si>
  <si>
    <t>UTSJSPA17703</t>
  </si>
  <si>
    <t>UTSJSPA17704</t>
  </si>
  <si>
    <t>UTSJSPA17705</t>
  </si>
  <si>
    <t>UTSJSPA17706</t>
  </si>
  <si>
    <t>UTSJSPA17707</t>
  </si>
  <si>
    <t>UTSJSPA17708</t>
  </si>
  <si>
    <t>UTSJSPA17709</t>
  </si>
  <si>
    <t>UTSJSPA17710</t>
  </si>
  <si>
    <t>UTSJSPA17711</t>
  </si>
  <si>
    <t>UTSJSPA17712</t>
  </si>
  <si>
    <t>UTSJSPA17713</t>
  </si>
  <si>
    <t>UTSJSPA17714</t>
  </si>
  <si>
    <t>UTSJSPA17715</t>
  </si>
  <si>
    <t>UTSJSPA17716</t>
  </si>
  <si>
    <t>UTSJSPA17717</t>
  </si>
  <si>
    <t>UTSJSPA17718</t>
  </si>
  <si>
    <t>UTSJSPA17719</t>
  </si>
  <si>
    <t>UTSJSPA17720</t>
  </si>
  <si>
    <t>UTSJSPA17721</t>
  </si>
  <si>
    <t>UTSJSPA17722</t>
  </si>
  <si>
    <t>UTSJSPA17723</t>
  </si>
  <si>
    <t>UTSJSPA17724</t>
  </si>
  <si>
    <t>UTSJSPA17725</t>
  </si>
  <si>
    <t>UTSJSPA17726</t>
  </si>
  <si>
    <t>UTSJSPA17727</t>
  </si>
  <si>
    <t>UTSJSPA17728</t>
  </si>
  <si>
    <t>UTSJSPA17729</t>
  </si>
  <si>
    <t>UTSJSPA17730</t>
  </si>
  <si>
    <t>UTSJSPA17731</t>
  </si>
  <si>
    <t>UTSJSPA17732</t>
  </si>
  <si>
    <t>UTSJSPA17733</t>
  </si>
  <si>
    <t>UTSJSPA17734</t>
  </si>
  <si>
    <t>UTSJSPA17735</t>
  </si>
  <si>
    <t>UTSJSPA17736</t>
  </si>
  <si>
    <t>UTSJSPA17737</t>
  </si>
  <si>
    <t>UTSJSPA17738</t>
  </si>
  <si>
    <t>UTSJSPA17739</t>
  </si>
  <si>
    <t>UTSJSPA17740</t>
  </si>
  <si>
    <t>UTSJSPA17741</t>
  </si>
  <si>
    <t>UTSJSPA17742</t>
  </si>
  <si>
    <t>UTSJSPA17743</t>
  </si>
  <si>
    <t>UTSJSPA17744</t>
  </si>
  <si>
    <t>UTSJSPA17745</t>
  </si>
  <si>
    <t>UTSJSPA17746</t>
  </si>
  <si>
    <t>UTSJSPA17747</t>
  </si>
  <si>
    <t>UTSJSPA17748</t>
  </si>
  <si>
    <t>UTSJSPA17749</t>
  </si>
  <si>
    <t>UTSJSPA17750</t>
  </si>
  <si>
    <t>UTSJSPA17751</t>
  </si>
  <si>
    <t>UTSJSPA17752</t>
  </si>
  <si>
    <t>UTSJSPA17753</t>
  </si>
  <si>
    <t>UTSJSPA17754</t>
  </si>
  <si>
    <t>UTSJSPA17755</t>
  </si>
  <si>
    <t>UTSJSPA17756</t>
  </si>
  <si>
    <t>UTSJSPA17757</t>
  </si>
  <si>
    <t>UTSJSPA17758</t>
  </si>
  <si>
    <t>UTSJSPA17759</t>
  </si>
  <si>
    <t>UTSJSPA17760</t>
  </si>
  <si>
    <t>UTSJSPA17761</t>
  </si>
  <si>
    <t>UTSJSPA17762</t>
  </si>
  <si>
    <t>UTSJSPA17763</t>
  </si>
  <si>
    <t>UTSJSPA17764</t>
  </si>
  <si>
    <t>UTSJSPA17765</t>
  </si>
  <si>
    <t>UTSJSPA17766</t>
  </si>
  <si>
    <t>UTSJSPA17767</t>
  </si>
  <si>
    <t>UTSJSPA17768</t>
  </si>
  <si>
    <t>UTSJSPA17769</t>
  </si>
  <si>
    <t>UTSJSPA17770</t>
  </si>
  <si>
    <t>UTSJSPA17771</t>
  </si>
  <si>
    <t>UTSJSPA17772</t>
  </si>
  <si>
    <t>UTSJSPA17773</t>
  </si>
  <si>
    <t>UTSJSPA17774</t>
  </si>
  <si>
    <t>UTSJSPA17775</t>
  </si>
  <si>
    <t>UTSJSPA17776</t>
  </si>
  <si>
    <t>UTSJSPA17777</t>
  </si>
  <si>
    <t>UTSJSPA17778</t>
  </si>
  <si>
    <t>UTSJSPA17779</t>
  </si>
  <si>
    <t>UTSJSPA17780</t>
  </si>
  <si>
    <t>UTSJSPA17781</t>
  </si>
  <si>
    <t>UTSJSPA17782</t>
  </si>
  <si>
    <t>UTSJSPA17783</t>
  </si>
  <si>
    <t>UTSJSPA17784</t>
  </si>
  <si>
    <t>UTSJSPA17785</t>
  </si>
  <si>
    <t>UTSJSPA17786</t>
  </si>
  <si>
    <t>UTSJSPA17787</t>
  </si>
  <si>
    <t>UTSJSPA17788</t>
  </si>
  <si>
    <t>UTSJSPA17789</t>
  </si>
  <si>
    <t>UTSJSPA17790</t>
  </si>
  <si>
    <t>UTSJSPA17791</t>
  </si>
  <si>
    <t>UTSJSPA17792</t>
  </si>
  <si>
    <t>UTSJSPA17793</t>
  </si>
  <si>
    <t>UTSJSPA17794</t>
  </si>
  <si>
    <t>UTSJSPA17795</t>
  </si>
  <si>
    <t>UTSJSPA17796</t>
  </si>
  <si>
    <t>UTSJSPA17797</t>
  </si>
  <si>
    <t>UTSJSPA17798</t>
  </si>
  <si>
    <t>UTSJSPA17799</t>
  </si>
  <si>
    <t>UTSJSPA17800</t>
  </si>
  <si>
    <t>UTSJSPA17801</t>
  </si>
  <si>
    <t>UTSJSPA17802</t>
  </si>
  <si>
    <t>UTSJSPA17803</t>
  </si>
  <si>
    <t>UTSJSPA17804</t>
  </si>
  <si>
    <t>UTSJSPA17805</t>
  </si>
  <si>
    <t>UTSJSPA17806</t>
  </si>
  <si>
    <t>UTSJSPA17807</t>
  </si>
  <si>
    <t>UTSJSPA17808</t>
  </si>
  <si>
    <t>UTSJSPA17809</t>
  </si>
  <si>
    <t>UTSJSPA17810</t>
  </si>
  <si>
    <t>UTSJSPA17811</t>
  </si>
  <si>
    <t>UTSJSPA17812</t>
  </si>
  <si>
    <t>UTSJSPA17813</t>
  </si>
  <si>
    <t>UTSJSPA17814</t>
  </si>
  <si>
    <t>UTSJSPA17815</t>
  </si>
  <si>
    <t>UTSJSPA17816</t>
  </si>
  <si>
    <t>UTSJSPA17817</t>
  </si>
  <si>
    <t>UTSJSPA17818</t>
  </si>
  <si>
    <t>UTSJSPA17819</t>
  </si>
  <si>
    <t>UTSJSPA17820</t>
  </si>
  <si>
    <t>UTSJSPA17821</t>
  </si>
  <si>
    <t>UTSJSPA17822</t>
  </si>
  <si>
    <t>UTSJSPA17823</t>
  </si>
  <si>
    <t>UTSJSPA17824</t>
  </si>
  <si>
    <t>UTSJSPA17825</t>
  </si>
  <si>
    <t>UTSJSPA17826</t>
  </si>
  <si>
    <t>UTSJSPA17827</t>
  </si>
  <si>
    <t>UTSJSPA17828</t>
  </si>
  <si>
    <t>UTSJSPA17829</t>
  </si>
  <si>
    <t>UTSJSPA17830</t>
  </si>
  <si>
    <t>UTSJSPA17831</t>
  </si>
  <si>
    <t>UTSJSPA17832</t>
  </si>
  <si>
    <t>UTSJSPA17833</t>
  </si>
  <si>
    <t>UTSJSPA17834</t>
  </si>
  <si>
    <t>UTSJSPA17835</t>
  </si>
  <si>
    <t>UTSJSPA17836</t>
  </si>
  <si>
    <t>UTSJSPA17837</t>
  </si>
  <si>
    <t>UTSJSPA17838</t>
  </si>
  <si>
    <t>UTSJSPA17839</t>
  </si>
  <si>
    <t>UTSJSPA17840</t>
  </si>
  <si>
    <t>UTSJSPA17841</t>
  </si>
  <si>
    <t>UTSJSPA17842</t>
  </si>
  <si>
    <t>UTSJSPA17843</t>
  </si>
  <si>
    <t>UTSJSPA17844</t>
  </si>
  <si>
    <t>UTSJSPA17845</t>
  </si>
  <si>
    <t>UTSJSPA17846</t>
  </si>
  <si>
    <t>UTSJSPA17847</t>
  </si>
  <si>
    <t>UTSJSPA17848</t>
  </si>
  <si>
    <t>UTSJSPA17849</t>
  </si>
  <si>
    <t>UTSJSPA17850</t>
  </si>
  <si>
    <t>UTSJSPA17851</t>
  </si>
  <si>
    <t>UTSJSPA17852</t>
  </si>
  <si>
    <t>UTSJSPA17853</t>
  </si>
  <si>
    <t>UTSJSPA17854</t>
  </si>
  <si>
    <t>UTSJSPA17855</t>
  </si>
  <si>
    <t>UTSJSPA17856</t>
  </si>
  <si>
    <t>UTSJSPA17857</t>
  </si>
  <si>
    <t>UTSJSPA17858</t>
  </si>
  <si>
    <t>UTSJSPA17859</t>
  </si>
  <si>
    <t>UTSJSPA17860</t>
  </si>
  <si>
    <t>UTSJSPA17861</t>
  </si>
  <si>
    <t>UTSJSPA17862</t>
  </si>
  <si>
    <t>UTSJSPA17863</t>
  </si>
  <si>
    <t>UTSJSPA17864</t>
  </si>
  <si>
    <t>UTSJSPA17865</t>
  </si>
  <si>
    <t>UTSJSPA17866</t>
  </si>
  <si>
    <t>UTSJSPA17867</t>
  </si>
  <si>
    <t>UTSJSPA17868</t>
  </si>
  <si>
    <t>UTSJSPA17869</t>
  </si>
  <si>
    <t>UTSJSPA17870</t>
  </si>
  <si>
    <t>UTSJSPA17871</t>
  </si>
  <si>
    <t>UTSJSPA17872</t>
  </si>
  <si>
    <t>UTSJSPA17873</t>
  </si>
  <si>
    <t>UTSJSPA17874</t>
  </si>
  <si>
    <t>UTSJSPA17875</t>
  </si>
  <si>
    <t>UTSJSPA17876</t>
  </si>
  <si>
    <t>UTSJSPA17877</t>
  </si>
  <si>
    <t>UTSJSPA17878</t>
  </si>
  <si>
    <t>UTSJSPA17879</t>
  </si>
  <si>
    <t>UTSJSPA17880</t>
  </si>
  <si>
    <t>UTSJSPA17881</t>
  </si>
  <si>
    <t>UTSJSPA17882</t>
  </si>
  <si>
    <t>UTSJSPA17883</t>
  </si>
  <si>
    <t>UTSJSPA17884</t>
  </si>
  <si>
    <t>UTSJSPA17885</t>
  </si>
  <si>
    <t>UTSJSPA17886</t>
  </si>
  <si>
    <t>UTSJSPA17887</t>
  </si>
  <si>
    <t>UTSJSPA17888</t>
  </si>
  <si>
    <t>UTSJSPA17889</t>
  </si>
  <si>
    <t>UTSJSPA17890</t>
  </si>
  <si>
    <t>UTSJSPA17891</t>
  </si>
  <si>
    <t>UTSJSPA17892</t>
  </si>
  <si>
    <t>UTSJSPA17893</t>
  </si>
  <si>
    <t>UTSJSPA17894</t>
  </si>
  <si>
    <t>UTSJSPA17895</t>
  </si>
  <si>
    <t>UTSJSPA17896</t>
  </si>
  <si>
    <t>UTSJSPA17897</t>
  </si>
  <si>
    <t>UTSJSPA17898</t>
  </si>
  <si>
    <t>UTSJSPA17899</t>
  </si>
  <si>
    <t>UTSJSPA17900</t>
  </si>
  <si>
    <t>UTSJSPA17901</t>
  </si>
  <si>
    <t>UTSJSPA17902</t>
  </si>
  <si>
    <t>UTSJSPA17903</t>
  </si>
  <si>
    <t>UTSJSPA17904</t>
  </si>
  <si>
    <t>UTSJSPA17905</t>
  </si>
  <si>
    <t>UTSJSPA17906</t>
  </si>
  <si>
    <t>UTSJSPA17907</t>
  </si>
  <si>
    <t>UTSJSPA17908</t>
  </si>
  <si>
    <t>UTSJSPA17909</t>
  </si>
  <si>
    <t>UTSJSPA17910</t>
  </si>
  <si>
    <t>UTSJSPA17911</t>
  </si>
  <si>
    <t>UTSJSPA17912</t>
  </si>
  <si>
    <t>UTSJSPA17913</t>
  </si>
  <si>
    <t>UTSJSPA17914</t>
  </si>
  <si>
    <t>UTSJSPA17915</t>
  </si>
  <si>
    <t>UTSJSPA17916</t>
  </si>
  <si>
    <t>UTSJSPA17917</t>
  </si>
  <si>
    <t>UTSJSPA17918</t>
  </si>
  <si>
    <t>UTSJSPA17919</t>
  </si>
  <si>
    <t>UTSJSPA17920</t>
  </si>
  <si>
    <t>UTSJSPA17921</t>
  </si>
  <si>
    <t>UTSJSPA17922</t>
  </si>
  <si>
    <t>UTSJSPA17923</t>
  </si>
  <si>
    <t>UTSJSPA17924</t>
  </si>
  <si>
    <t>UTSJSPA17925</t>
  </si>
  <si>
    <t>UTSJSPA17926</t>
  </si>
  <si>
    <t>UTSJSPA17927</t>
  </si>
  <si>
    <t>UTSJSPA17928</t>
  </si>
  <si>
    <t>UTSJSPA17929</t>
  </si>
  <si>
    <t>UTSJSPA17930</t>
  </si>
  <si>
    <t>UTSJSPA17931</t>
  </si>
  <si>
    <t>UTSJSPA17932</t>
  </si>
  <si>
    <t>UTSJSPA17933</t>
  </si>
  <si>
    <t>UTSJSPA17934</t>
  </si>
  <si>
    <t>UTSJSPA17935</t>
  </si>
  <si>
    <t>UTSJSPA17936</t>
  </si>
  <si>
    <t>UTSJSPA17937</t>
  </si>
  <si>
    <t>UTSJSPA17938</t>
  </si>
  <si>
    <t>UTSJSPA17939</t>
  </si>
  <si>
    <t>UTSJSPA17940</t>
  </si>
  <si>
    <t>UTSJSPA17941</t>
  </si>
  <si>
    <t>UTSJSPA17942</t>
  </si>
  <si>
    <t>UTSJSPA17943</t>
  </si>
  <si>
    <t>UTSJSPA17944</t>
  </si>
  <si>
    <t>UTSJSPA17945</t>
  </si>
  <si>
    <t>UTSJSPA17946</t>
  </si>
  <si>
    <t>UTSJSPA17947</t>
  </si>
  <si>
    <t>UTSJSPA17948</t>
  </si>
  <si>
    <t>UTSJSPA17949</t>
  </si>
  <si>
    <t>UTSJSPA17950</t>
  </si>
  <si>
    <t>UTSJSPA17951</t>
  </si>
  <si>
    <t>UTSJSPA17952</t>
  </si>
  <si>
    <t>UTSJSPA17953</t>
  </si>
  <si>
    <t>UTSJSPA17954</t>
  </si>
  <si>
    <t>UTSJSPA17955</t>
  </si>
  <si>
    <t>UTSJSPA17956</t>
  </si>
  <si>
    <t>UTSJSPA17957</t>
  </si>
  <si>
    <t>UTSJSPA17958</t>
  </si>
  <si>
    <t>UTSJSPA17959</t>
  </si>
  <si>
    <t>UTSJSPA17960</t>
  </si>
  <si>
    <t>UTSJSPA17961</t>
  </si>
  <si>
    <t>UTSJSPA17962</t>
  </si>
  <si>
    <t>UTSJSPA17963</t>
  </si>
  <si>
    <t>UTSJSPA17964</t>
  </si>
  <si>
    <t>UTSJSPA17965</t>
  </si>
  <si>
    <t>UTSJSPA17966</t>
  </si>
  <si>
    <t>UTSJSPA17967</t>
  </si>
  <si>
    <t>UTSJSPA17968</t>
  </si>
  <si>
    <t>UTSJSPA17969</t>
  </si>
  <si>
    <t>UTSJSPA17970</t>
  </si>
  <si>
    <t>UTSJSPA17971</t>
  </si>
  <si>
    <t>UTSJSPA17972</t>
  </si>
  <si>
    <t>UTSJSPA17973</t>
  </si>
  <si>
    <t>UTSJSPA17974</t>
  </si>
  <si>
    <t>UTSJSPA17975</t>
  </si>
  <si>
    <t>UTSJSPA17976</t>
  </si>
  <si>
    <t>UTSJSPA17977</t>
  </si>
  <si>
    <t>UTSJSPA17978</t>
  </si>
  <si>
    <t>UTSJSPA17979</t>
  </si>
  <si>
    <t>UTSJSPA17980</t>
  </si>
  <si>
    <t>UTSJSPA17981</t>
  </si>
  <si>
    <t>UTSJSPA17982</t>
  </si>
  <si>
    <t>UTSJSPA17983</t>
  </si>
  <si>
    <t>UTSJSPA17984</t>
  </si>
  <si>
    <t>UTSJSPA17985</t>
  </si>
  <si>
    <t>UTSJSPA17986</t>
  </si>
  <si>
    <t>UTSJSPA17987</t>
  </si>
  <si>
    <t>UTSJSPA17988</t>
  </si>
  <si>
    <t>UTSJSPA17989</t>
  </si>
  <si>
    <t>UTSJSPA17990</t>
  </si>
  <si>
    <t>UTSJSPA17991</t>
  </si>
  <si>
    <t>UTSJSV12589</t>
  </si>
  <si>
    <t>SILLA PARA PROFESOR</t>
  </si>
  <si>
    <t>UTSJSZ9228</t>
  </si>
  <si>
    <t>SILLA PEGABLE TIPO SAMSONITE COLOR NEGRO</t>
  </si>
  <si>
    <t>UTSJSG7096</t>
  </si>
  <si>
    <t>SILLA PLEBAGLE LIFE TIME</t>
  </si>
  <si>
    <t>UTSJSZ13936</t>
  </si>
  <si>
    <t>SILLA PLEGABLE COLOR NARANJA</t>
  </si>
  <si>
    <t>UTSJSZ13935</t>
  </si>
  <si>
    <t>UTSJSG7088</t>
  </si>
  <si>
    <t>SILLA PLEGABLE LIFE TIME</t>
  </si>
  <si>
    <t>UTSJSG7089</t>
  </si>
  <si>
    <t>UTSJSG7091</t>
  </si>
  <si>
    <t>UTSJSG7092</t>
  </si>
  <si>
    <t>UTSJSG7094</t>
  </si>
  <si>
    <t>UTSJSG7097</t>
  </si>
  <si>
    <t>UTSJSG11865</t>
  </si>
  <si>
    <t>UTSJSG11858</t>
  </si>
  <si>
    <t>UTSJSG11859</t>
  </si>
  <si>
    <t>UTSJSG11861</t>
  </si>
  <si>
    <t>UTSJSG11862</t>
  </si>
  <si>
    <t>UTSJSG11864</t>
  </si>
  <si>
    <t>UTSJSG7099</t>
  </si>
  <si>
    <t>UTSJSG7090</t>
  </si>
  <si>
    <t>UTSJSG7093</t>
  </si>
  <si>
    <t>UTSJSG11860</t>
  </si>
  <si>
    <t>UTSJSG11863</t>
  </si>
  <si>
    <t>UTSJSG7087</t>
  </si>
  <si>
    <t>UTSJSG7095</t>
  </si>
  <si>
    <t>UTSJSG7098</t>
  </si>
  <si>
    <t>UTSJSG6860</t>
  </si>
  <si>
    <t>SILLA PLEGABLE LIFE TIME(PLAZA ESTUDIANTE</t>
  </si>
  <si>
    <t>UTSJSG6865</t>
  </si>
  <si>
    <t>UTSJSG6863</t>
  </si>
  <si>
    <t>SILLA PLEGABLE LIFE TIME(PLAZA ESTUDIANTE)</t>
  </si>
  <si>
    <t>UTSJSG6866</t>
  </si>
  <si>
    <t>UTSJSG6912</t>
  </si>
  <si>
    <t>UTSJSG6823</t>
  </si>
  <si>
    <t>UTSJSG6825</t>
  </si>
  <si>
    <t>UTSJSG6826</t>
  </si>
  <si>
    <t>UTSJSG6828</t>
  </si>
  <si>
    <t>UTSJSG6829</t>
  </si>
  <si>
    <t>UTSJSG6831</t>
  </si>
  <si>
    <t>UTSJSG6832</t>
  </si>
  <si>
    <t>UTSJSG6834</t>
  </si>
  <si>
    <t>UTSJSG6837</t>
  </si>
  <si>
    <t>UTSJSG6840</t>
  </si>
  <si>
    <t>UTSJSG6843</t>
  </si>
  <si>
    <t>UTSJSG6846</t>
  </si>
  <si>
    <t>UTSJSG6848</t>
  </si>
  <si>
    <t>UTSJSG6849</t>
  </si>
  <si>
    <t>UTSJSG6851</t>
  </si>
  <si>
    <t>UTSJSG6852</t>
  </si>
  <si>
    <t>UTSJSG6854</t>
  </si>
  <si>
    <t>UTSJSG6855</t>
  </si>
  <si>
    <t>UTSJSG6857</t>
  </si>
  <si>
    <t>UTSJSG6822</t>
  </si>
  <si>
    <t>UTSJSG6830</t>
  </si>
  <si>
    <t>UTSJSG6833</t>
  </si>
  <si>
    <t>UTSJSG6836</t>
  </si>
  <si>
    <t>UTSJSG6839</t>
  </si>
  <si>
    <t>UTSJSG6842</t>
  </si>
  <si>
    <t>UTSJSG6845</t>
  </si>
  <si>
    <t>UTSJSG6853</t>
  </si>
  <si>
    <t>UTSJSG6856</t>
  </si>
  <si>
    <t>UTSJSG6859</t>
  </si>
  <si>
    <t>UTSJSG6862</t>
  </si>
  <si>
    <t>UTSJSG6821</t>
  </si>
  <si>
    <t>UTSJSG6824</t>
  </si>
  <si>
    <t>UTSJSG6827</t>
  </si>
  <si>
    <t>UTSJSG6835</t>
  </si>
  <si>
    <t>UTSJSG6838</t>
  </si>
  <si>
    <t>UTSJSG6841</t>
  </si>
  <si>
    <t>UTSJSG6844</t>
  </si>
  <si>
    <t>UTSJSG6847</t>
  </si>
  <si>
    <t>UTSJSG6850</t>
  </si>
  <si>
    <t>UTSJSG6858</t>
  </si>
  <si>
    <t>UTSJSG6861</t>
  </si>
  <si>
    <t>UTSJSG6864</t>
  </si>
  <si>
    <t>UTSJSG6867</t>
  </si>
  <si>
    <t>UTSJSG11570</t>
  </si>
  <si>
    <t>SILLA PLEGABLE LIFETIME(CAFETERÍA)</t>
  </si>
  <si>
    <t>UTSJSG11572</t>
  </si>
  <si>
    <t>UTSJSG11575</t>
  </si>
  <si>
    <t>UTSJSG11578</t>
  </si>
  <si>
    <t>UTSJSG11581</t>
  </si>
  <si>
    <t>UTSJSG11573</t>
  </si>
  <si>
    <t>UTSJSG11576</t>
  </si>
  <si>
    <t>UTSJSG11579</t>
  </si>
  <si>
    <t>UTSJSG11582</t>
  </si>
  <si>
    <t>UTSJSG11571</t>
  </si>
  <si>
    <t>UTSJSG11574</t>
  </si>
  <si>
    <t>UTSJSG11577</t>
  </si>
  <si>
    <t>UTSJSG11580</t>
  </si>
  <si>
    <t>UTSJSZ8941</t>
  </si>
  <si>
    <t>SILLA PLEGABLE SAMSONITE COLOR NEGRO</t>
  </si>
  <si>
    <t>UTSJSZ9527</t>
  </si>
  <si>
    <t>SILLA PLEGABLE TIPO SAMSONITE COLOR NEEGRO</t>
  </si>
  <si>
    <t>UTSJSZ9522</t>
  </si>
  <si>
    <t>UTSJSZ9523</t>
  </si>
  <si>
    <t>UTSJSZ9525</t>
  </si>
  <si>
    <t>UTSJSZ9526</t>
  </si>
  <si>
    <t>UTSJSZ9528</t>
  </si>
  <si>
    <t>UTSJSZ9529</t>
  </si>
  <si>
    <t>UTSJSZ8951</t>
  </si>
  <si>
    <t>SILLA PLEGABLE TIPO SAMSONITE COLOR NEGRO</t>
  </si>
  <si>
    <t>UTSJSZ9530</t>
  </si>
  <si>
    <t>UTSJSZ9533</t>
  </si>
  <si>
    <t>UTSJSZ9536</t>
  </si>
  <si>
    <t>UTSJSZ9539</t>
  </si>
  <si>
    <t>UTSJSZ9547</t>
  </si>
  <si>
    <t>UTSJSZ9550</t>
  </si>
  <si>
    <t>UTSJSZ9553</t>
  </si>
  <si>
    <t>UTSJSZ9556</t>
  </si>
  <si>
    <t>UTSJSZ9559</t>
  </si>
  <si>
    <t>UTSJSZ9562</t>
  </si>
  <si>
    <t>UTSJSZ9570</t>
  </si>
  <si>
    <t>UTSJSZ9573</t>
  </si>
  <si>
    <t>UTSJSZ9576</t>
  </si>
  <si>
    <t>UTSJSZ9579</t>
  </si>
  <si>
    <t>UTSJSZ9582</t>
  </si>
  <si>
    <t>UTSJSZ9590</t>
  </si>
  <si>
    <t>UTSJSZ9593</t>
  </si>
  <si>
    <t>UTSJSZ9596</t>
  </si>
  <si>
    <t>UTSJSZ9599</t>
  </si>
  <si>
    <t>UTSJSZ9602</t>
  </si>
  <si>
    <t>UTSJSZ9610</t>
  </si>
  <si>
    <t>UTSJSZ9613</t>
  </si>
  <si>
    <t>UTSJSZ9616</t>
  </si>
  <si>
    <t>UTSJSZ9619</t>
  </si>
  <si>
    <t>UTSJSZ9622</t>
  </si>
  <si>
    <t>UTSJSZ9633</t>
  </si>
  <si>
    <t>UTSJSZ9636</t>
  </si>
  <si>
    <t>UTSJSZ9639</t>
  </si>
  <si>
    <t>UTSJSZ9642</t>
  </si>
  <si>
    <t>UTSJSZ9645</t>
  </si>
  <si>
    <t>UTSJSZ9653</t>
  </si>
  <si>
    <t>UTSJSZ9656</t>
  </si>
  <si>
    <t>UTSJSZ9424</t>
  </si>
  <si>
    <t>UTSJSZ9427</t>
  </si>
  <si>
    <t>UTSJSZ9430</t>
  </si>
  <si>
    <t>UTSJSZ9433</t>
  </si>
  <si>
    <t>UTSJSZ9436</t>
  </si>
  <si>
    <t>UTSJSZ9444</t>
  </si>
  <si>
    <t>UTSJSZ9447</t>
  </si>
  <si>
    <t>UTSJSZ9450</t>
  </si>
  <si>
    <t>UTSJSZ9453</t>
  </si>
  <si>
    <t>UTSJSZ9456</t>
  </si>
  <si>
    <t>UTSJSZ9464</t>
  </si>
  <si>
    <t>UTSJSZ9467</t>
  </si>
  <si>
    <t>UTSJSZ9470</t>
  </si>
  <si>
    <t>UTSJSZ9473</t>
  </si>
  <si>
    <t>UTSJSZ9476</t>
  </si>
  <si>
    <t>UTSJSZ9479</t>
  </si>
  <si>
    <t>UTSJSZ9487</t>
  </si>
  <si>
    <t>UTSJSZ9490</t>
  </si>
  <si>
    <t>UTSJSZ9493</t>
  </si>
  <si>
    <t>UTSJSZ9496</t>
  </si>
  <si>
    <t>UTSJSZ9499</t>
  </si>
  <si>
    <t>UTSJSZ9507</t>
  </si>
  <si>
    <t>UTSJSZ9510</t>
  </si>
  <si>
    <t>UTSJSZ9513</t>
  </si>
  <si>
    <t>UTSJSZ9516</t>
  </si>
  <si>
    <t>UTSJSZ9519</t>
  </si>
  <si>
    <t>UTSJSZ9662</t>
  </si>
  <si>
    <t>UTSJSZ9665</t>
  </si>
  <si>
    <t>UTSJSZ9673</t>
  </si>
  <si>
    <t>UTSJSZ9679</t>
  </si>
  <si>
    <t>UTSJSZ9682</t>
  </si>
  <si>
    <t>UTSJSZ9685</t>
  </si>
  <si>
    <t>UTSJSZ9693</t>
  </si>
  <si>
    <t>UTSJSZ9696</t>
  </si>
  <si>
    <t>UTSJSZ9699</t>
  </si>
  <si>
    <t>UTSJSZ9702</t>
  </si>
  <si>
    <t>UTSJSZ9705</t>
  </si>
  <si>
    <t>UTSJSZ9708</t>
  </si>
  <si>
    <t>UTSJSZ9716</t>
  </si>
  <si>
    <t>UTSJSZ9719</t>
  </si>
  <si>
    <t>UTSJSZ9722</t>
  </si>
  <si>
    <t>UTSJSZ9725</t>
  </si>
  <si>
    <t>UTSJSZ9728</t>
  </si>
  <si>
    <t>UTSJSZ9736</t>
  </si>
  <si>
    <t>UTSJSZ8946</t>
  </si>
  <si>
    <t>UTSJSZ8949</t>
  </si>
  <si>
    <t>UTSJSZ8952</t>
  </si>
  <si>
    <t>UTSJSZ8955</t>
  </si>
  <si>
    <t>UTSJSZ8958</t>
  </si>
  <si>
    <t>UTSJSZ8966</t>
  </si>
  <si>
    <t>UTSJSZ8969</t>
  </si>
  <si>
    <t>UTSJSZ8972</t>
  </si>
  <si>
    <t>UTSJSZ8975</t>
  </si>
  <si>
    <t>UTSJSZ8978</t>
  </si>
  <si>
    <t>UTSJSZ8986</t>
  </si>
  <si>
    <t>UTSJSZ8989</t>
  </si>
  <si>
    <t>UTSJSZ8992</t>
  </si>
  <si>
    <t>UTSJSZ8995</t>
  </si>
  <si>
    <t>UTSJSZ8998</t>
  </si>
  <si>
    <t>UTSJSZ9006</t>
  </si>
  <si>
    <t>UTSJSZ9009</t>
  </si>
  <si>
    <t>UTSJSZ9012</t>
  </si>
  <si>
    <t>UTSJSZ9015</t>
  </si>
  <si>
    <t>UTSJSZ9018</t>
  </si>
  <si>
    <t>UTSJSZ9021</t>
  </si>
  <si>
    <t>UTSJSZ9029</t>
  </si>
  <si>
    <t>UTSJSZ9032</t>
  </si>
  <si>
    <t>UTSJSZ9035</t>
  </si>
  <si>
    <t>UTSJSZ9038</t>
  </si>
  <si>
    <t>UTSJSZ9049</t>
  </si>
  <si>
    <t>UTSJSZ9052</t>
  </si>
  <si>
    <t>UTSJSZ9055</t>
  </si>
  <si>
    <t>UTSJSZ9058</t>
  </si>
  <si>
    <t>UTSJSZ9061</t>
  </si>
  <si>
    <t>UTSJSZ9069</t>
  </si>
  <si>
    <t>UTSJSZ9072</t>
  </si>
  <si>
    <t>UTSJSZ9075</t>
  </si>
  <si>
    <t>UTSJSZ9078</t>
  </si>
  <si>
    <t>UTSJSZ9081</t>
  </si>
  <si>
    <t>UTSJSZ9092</t>
  </si>
  <si>
    <t>UTSJSZ9095</t>
  </si>
  <si>
    <t>UTSJSZ9098</t>
  </si>
  <si>
    <t>UTSJSZ9101</t>
  </si>
  <si>
    <t>UTSJSZ9104</t>
  </si>
  <si>
    <t>UTSJSZ9112</t>
  </si>
  <si>
    <t>UTSJSZ9115</t>
  </si>
  <si>
    <t>UTSJSZ9118</t>
  </si>
  <si>
    <t>UTSJSZ9121</t>
  </si>
  <si>
    <t>UTSJSZ9124</t>
  </si>
  <si>
    <t>UTSJSZ9135</t>
  </si>
  <si>
    <t>UTSJSZ9138</t>
  </si>
  <si>
    <t>UTSJSZ9141</t>
  </si>
  <si>
    <t>UTSJSZ9144</t>
  </si>
  <si>
    <t>UTSJSZ9152</t>
  </si>
  <si>
    <t>UTSJSZ9155</t>
  </si>
  <si>
    <t>UTSJSZ9158</t>
  </si>
  <si>
    <t>UTSJSZ9161</t>
  </si>
  <si>
    <t>UTSJSZ9164</t>
  </si>
  <si>
    <t>UTSJSZ9167</t>
  </si>
  <si>
    <t>UTSJSZ9175</t>
  </si>
  <si>
    <t>UTSJSZ9178</t>
  </si>
  <si>
    <t>UTSJSZ9181</t>
  </si>
  <si>
    <t>UTSJSZ9184</t>
  </si>
  <si>
    <t>UTSJSZ9187</t>
  </si>
  <si>
    <t>UTSJSZ9195</t>
  </si>
  <si>
    <t>UTSJSZ9198</t>
  </si>
  <si>
    <t>UTSJSZ9201</t>
  </si>
  <si>
    <t>UTSJSZ9204</t>
  </si>
  <si>
    <t>UTSJSZ9218</t>
  </si>
  <si>
    <t>UTSJSZ9221</t>
  </si>
  <si>
    <t>UTSJSZ9224</t>
  </si>
  <si>
    <t>UTSJSZ9227</t>
  </si>
  <si>
    <t>UTSJSZ9235</t>
  </si>
  <si>
    <t>UTSJSZ9238</t>
  </si>
  <si>
    <t>UTSJSZ9241</t>
  </si>
  <si>
    <t>UTSJSZ9244</t>
  </si>
  <si>
    <t>UTSJSZ9247</t>
  </si>
  <si>
    <t>UTSJSZ9250</t>
  </si>
  <si>
    <t>UTSJSZ9258</t>
  </si>
  <si>
    <t>UTSJSZ9261</t>
  </si>
  <si>
    <t>UTSJSZ9264</t>
  </si>
  <si>
    <t>UTSJSZ9270</t>
  </si>
  <si>
    <t>UTSJSZ9278</t>
  </si>
  <si>
    <t>UTSJSZ9281</t>
  </si>
  <si>
    <t>UTSJSZ9284</t>
  </si>
  <si>
    <t>UTSJSZ9287</t>
  </si>
  <si>
    <t>UTSJSZ9290</t>
  </si>
  <si>
    <t>UTSJSZ9298</t>
  </si>
  <si>
    <t>UTSJSZ9301</t>
  </si>
  <si>
    <t>UTSJSZ9304</t>
  </si>
  <si>
    <t>UTSJSZ9307</t>
  </si>
  <si>
    <t>UTSJSZ9310</t>
  </si>
  <si>
    <t>UTSJSZ9318</t>
  </si>
  <si>
    <t>UTSJSZ9321</t>
  </si>
  <si>
    <t>UTSJSZ9324</t>
  </si>
  <si>
    <t>UTSJSZ9327</t>
  </si>
  <si>
    <t>UTSJSZ9330</t>
  </si>
  <si>
    <t>UTSJSZ9333</t>
  </si>
  <si>
    <t>UTSJSZ9341</t>
  </si>
  <si>
    <t>UTSJSZ9344</t>
  </si>
  <si>
    <t>UTSJSZ9347</t>
  </si>
  <si>
    <t>UTSJSZ9350</t>
  </si>
  <si>
    <t>UTSJSZ9353</t>
  </si>
  <si>
    <t>UTSJSZ9361</t>
  </si>
  <si>
    <t>UTSJSZ9364</t>
  </si>
  <si>
    <t>UTSJSZ9367</t>
  </si>
  <si>
    <t>UTSJSZ9370</t>
  </si>
  <si>
    <t>UTSJSZ9373</t>
  </si>
  <si>
    <t>UTSJSZ9381</t>
  </si>
  <si>
    <t>UTSJSZ9387</t>
  </si>
  <si>
    <t>UTSJSZ9390</t>
  </si>
  <si>
    <t>UTSJSZ9393</t>
  </si>
  <si>
    <t>UTSJSZ9404</t>
  </si>
  <si>
    <t>UTSJSZ9407</t>
  </si>
  <si>
    <t>UTSJSZ9410</t>
  </si>
  <si>
    <t>UTSJSZ9413</t>
  </si>
  <si>
    <t>UTSJSZ9531</t>
  </si>
  <si>
    <t>UTSJSZ9534</t>
  </si>
  <si>
    <t>UTSJSZ9537</t>
  </si>
  <si>
    <t>UTSJSZ9540</t>
  </si>
  <si>
    <t>UTSJSZ9542</t>
  </si>
  <si>
    <t>UTSJSZ9543</t>
  </si>
  <si>
    <t>UTSJSZ9545</t>
  </si>
  <si>
    <t>UTSJSZ9546</t>
  </si>
  <si>
    <t>UTSJSZ9548</t>
  </si>
  <si>
    <t>UTSJSZ9549</t>
  </si>
  <si>
    <t>UTSJSZ9551</t>
  </si>
  <si>
    <t>UTSJSZ9552</t>
  </si>
  <si>
    <t>UTSJSZ9554</t>
  </si>
  <si>
    <t>UTSJSZ9557</t>
  </si>
  <si>
    <t>UTSJSZ9560</t>
  </si>
  <si>
    <t>UTSJSZ9563</t>
  </si>
  <si>
    <t>UTSJSZ9565</t>
  </si>
  <si>
    <t>UTSJSZ9566</t>
  </si>
  <si>
    <t>UTSJSZ9568</t>
  </si>
  <si>
    <t>UTSJSZ9569</t>
  </si>
  <si>
    <t>UTSJSZ9571</t>
  </si>
  <si>
    <t>UTSJSZ9572</t>
  </si>
  <si>
    <t>UTSJSZ9574</t>
  </si>
  <si>
    <t>UTSJSZ9577</t>
  </si>
  <si>
    <t>UTSJSZ9580</t>
  </si>
  <si>
    <t>UTSJSZ9583</t>
  </si>
  <si>
    <t>UTSJSZ9585</t>
  </si>
  <si>
    <t>UTSJSZ9586</t>
  </si>
  <si>
    <t>UTSJSZ9588</t>
  </si>
  <si>
    <t>UTSJSZ9589</t>
  </si>
  <si>
    <t>UTSJSZ9591</t>
  </si>
  <si>
    <t>UTSJSZ9592</t>
  </si>
  <si>
    <t>UTSJSZ9594</t>
  </si>
  <si>
    <t>UTSJSZ9597</t>
  </si>
  <si>
    <t>UTSJSZ9600</t>
  </si>
  <si>
    <t>UTSJSZ9603</t>
  </si>
  <si>
    <t>UTSJSZ9605</t>
  </si>
  <si>
    <t>UTSJSZ9606</t>
  </si>
  <si>
    <t>UTSJSZ9608</t>
  </si>
  <si>
    <t>UTSJSZ9609</t>
  </si>
  <si>
    <t>UTSJSZ9611</t>
  </si>
  <si>
    <t>UTSJSZ9612</t>
  </si>
  <si>
    <t>UTSJSZ9614</t>
  </si>
  <si>
    <t>UTSJSZ9617</t>
  </si>
  <si>
    <t>UTSJSZ9620</t>
  </si>
  <si>
    <t>UTSJSZ9623</t>
  </si>
  <si>
    <t>UTSJSZ9625</t>
  </si>
  <si>
    <t>UTSJSZ9626</t>
  </si>
  <si>
    <t>UTSJSZ9628</t>
  </si>
  <si>
    <t>UTSJSZ9629</t>
  </si>
  <si>
    <t>UTSJSZ9631</t>
  </si>
  <si>
    <t>UTSJSZ9632</t>
  </si>
  <si>
    <t>UTSJSZ9634</t>
  </si>
  <si>
    <t>UTSJSZ9635</t>
  </si>
  <si>
    <t>UTSJSZ9445</t>
  </si>
  <si>
    <t>UTSJSZ9446</t>
  </si>
  <si>
    <t>UTSJSZ9448</t>
  </si>
  <si>
    <t>UTSJSZ9451</t>
  </si>
  <si>
    <t>UTSJSZ9454</t>
  </si>
  <si>
    <t>UTSJSZ9457</t>
  </si>
  <si>
    <t>UTSJSZ9459</t>
  </si>
  <si>
    <t>UTSJSZ9460</t>
  </si>
  <si>
    <t>UTSJSZ9462</t>
  </si>
  <si>
    <t>UTSJSZ9463</t>
  </si>
  <si>
    <t>UTSJSZ9465</t>
  </si>
  <si>
    <t>UTSJSZ9466</t>
  </si>
  <si>
    <t>UTSJSZ9468</t>
  </si>
  <si>
    <t>UTSJSZ9471</t>
  </si>
  <si>
    <t>UTSJSZ9474</t>
  </si>
  <si>
    <t>UTSJSZ9477</t>
  </si>
  <si>
    <t>UTSJSZ9480</t>
  </si>
  <si>
    <t>UTSJSZ9482</t>
  </si>
  <si>
    <t>UTSJSZ9483</t>
  </si>
  <si>
    <t>UTSJSZ9485</t>
  </si>
  <si>
    <t>UTSJSZ9486</t>
  </si>
  <si>
    <t>UTSJSZ9488</t>
  </si>
  <si>
    <t>UTSJSZ9489</t>
  </si>
  <si>
    <t>UTSJSZ9491</t>
  </si>
  <si>
    <t>UTSJSZ9494</t>
  </si>
  <si>
    <t>UTSJSZ9497</t>
  </si>
  <si>
    <t>UTSJSZ9500</t>
  </si>
  <si>
    <t>UTSJSZ9502</t>
  </si>
  <si>
    <t>UTSJSZ9503</t>
  </si>
  <si>
    <t>UTSJSZ9505</t>
  </si>
  <si>
    <t>UTSJSZ9506</t>
  </si>
  <si>
    <t>UTSJSZ9508</t>
  </si>
  <si>
    <t>UTSJSZ9509</t>
  </si>
  <si>
    <t>UTSJSZ9511</t>
  </si>
  <si>
    <t>UTSJSZ9514</t>
  </si>
  <si>
    <t>UTSJSZ9517</t>
  </si>
  <si>
    <t>UTSJSZ9520</t>
  </si>
  <si>
    <t>UTSJSZ9202</t>
  </si>
  <si>
    <t>UTSJSZ9205</t>
  </si>
  <si>
    <t>UTSJSZ9208</t>
  </si>
  <si>
    <t>UTSJSZ9210</t>
  </si>
  <si>
    <t>UTSJSZ9211</t>
  </si>
  <si>
    <t>UTSJSZ9213</t>
  </si>
  <si>
    <t>UTSJSZ9214</t>
  </si>
  <si>
    <t>UTSJSZ9216</t>
  </si>
  <si>
    <t>UTSJSZ9217</t>
  </si>
  <si>
    <t>UTSJSZ9219</t>
  </si>
  <si>
    <t>UTSJSZ9222</t>
  </si>
  <si>
    <t>UTSJSZ9640</t>
  </si>
  <si>
    <t>UTSJSZ9643</t>
  </si>
  <si>
    <t>UTSJSZ9646</t>
  </si>
  <si>
    <t>UTSJSZ9648</t>
  </si>
  <si>
    <t>UTSJSZ9649</t>
  </si>
  <si>
    <t>UTSJSZ9651</t>
  </si>
  <si>
    <t>UTSJSZ9652</t>
  </si>
  <si>
    <t>UTSJSZ9654</t>
  </si>
  <si>
    <t>UTSJSZ9655</t>
  </si>
  <si>
    <t>UTSJSZ9657</t>
  </si>
  <si>
    <t>UTSJSZ9660</t>
  </si>
  <si>
    <t>UTSJSZ9663</t>
  </si>
  <si>
    <t>UTSJSZ9666</t>
  </si>
  <si>
    <t>UTSJSZ9668</t>
  </si>
  <si>
    <t>UTSJSZ9669</t>
  </si>
  <si>
    <t>UTSJSZ9671</t>
  </si>
  <si>
    <t>UTSJSZ9672</t>
  </si>
  <si>
    <t>UTSJSZ9674</t>
  </si>
  <si>
    <t>UTSJSZ9675</t>
  </si>
  <si>
    <t>UTSJSZ9677</t>
  </si>
  <si>
    <t>UTSJSZ9680</t>
  </si>
  <si>
    <t>UTSJSZ9683</t>
  </si>
  <si>
    <t>UTSJSZ9686</t>
  </si>
  <si>
    <t>UTSJSZ9688</t>
  </si>
  <si>
    <t>UTSJSZ9689</t>
  </si>
  <si>
    <t>UTSJSZ9691</t>
  </si>
  <si>
    <t>UTSJSZ9692</t>
  </si>
  <si>
    <t>UTSJSZ9694</t>
  </si>
  <si>
    <t>UTSJSZ9695</t>
  </si>
  <si>
    <t>UTSJSZ9697</t>
  </si>
  <si>
    <t>UTSJSZ9700</t>
  </si>
  <si>
    <t>UTSJSZ9703</t>
  </si>
  <si>
    <t>UTSJSZ9706</t>
  </si>
  <si>
    <t>UTSJSZ9709</t>
  </si>
  <si>
    <t>UTSJSZ9711</t>
  </si>
  <si>
    <t>UTSJSZ9712</t>
  </si>
  <si>
    <t>UTSJSZ9714</t>
  </si>
  <si>
    <t>UTSJSZ9715</t>
  </si>
  <si>
    <t>UTSJSZ9717</t>
  </si>
  <si>
    <t>UTSJSZ9718</t>
  </si>
  <si>
    <t>UTSJSZ9720</t>
  </si>
  <si>
    <t>UTSJSZ9723</t>
  </si>
  <si>
    <t>UTSJSZ9726</t>
  </si>
  <si>
    <t>UTSJSZ9729</t>
  </si>
  <si>
    <t>UTSJSZ9731</t>
  </si>
  <si>
    <t>UTSJSZ9732</t>
  </si>
  <si>
    <t>UTSJSZ9734</t>
  </si>
  <si>
    <t>UTSJSZ9735</t>
  </si>
  <si>
    <t>UTSJSZ9737</t>
  </si>
  <si>
    <t>UTSJSZ9738</t>
  </si>
  <si>
    <t>UTSJSZ9230</t>
  </si>
  <si>
    <t>UTSJSZ9231</t>
  </si>
  <si>
    <t>UTSJSZ9233</t>
  </si>
  <si>
    <t>UTSJSZ9234</t>
  </si>
  <si>
    <t>UTSJSZ9236</t>
  </si>
  <si>
    <t>UTSJSZ9237</t>
  </si>
  <si>
    <t>UTSJSZ9239</t>
  </si>
  <si>
    <t>UTSJSZ9242</t>
  </si>
  <si>
    <t>UTSJSZ9245</t>
  </si>
  <si>
    <t>UTSJSZ9251</t>
  </si>
  <si>
    <t>UTSJSZ9253</t>
  </si>
  <si>
    <t>UTSJSZ9254</t>
  </si>
  <si>
    <t>UTSJSZ9256</t>
  </si>
  <si>
    <t>UTSJSZ9257</t>
  </si>
  <si>
    <t>UTSJSZ9259</t>
  </si>
  <si>
    <t>UTSJSZ9260</t>
  </si>
  <si>
    <t>UTSJSZ9262</t>
  </si>
  <si>
    <t>UTSJSZ9268</t>
  </si>
  <si>
    <t>UTSJSZ9271</t>
  </si>
  <si>
    <t>UTSJSZ9273</t>
  </si>
  <si>
    <t>UTSJSZ9274</t>
  </si>
  <si>
    <t>UTSJSZ9276</t>
  </si>
  <si>
    <t>UTSJSZ9277</t>
  </si>
  <si>
    <t>UTSJSZ9279</t>
  </si>
  <si>
    <t>UTSJSZ9280</t>
  </si>
  <si>
    <t>UTSJSZ9282</t>
  </si>
  <si>
    <t>UTSJSZ9285</t>
  </si>
  <si>
    <t>UTSJSZ9288</t>
  </si>
  <si>
    <t>UTSJSZ9291</t>
  </si>
  <si>
    <t>UTSJSZ9293</t>
  </si>
  <si>
    <t>UTSJSZ9294</t>
  </si>
  <si>
    <t>UTSJSZ9296</t>
  </si>
  <si>
    <t>UTSJSZ9297</t>
  </si>
  <si>
    <t>UTSJSZ9299</t>
  </si>
  <si>
    <t>UTSJSZ9300</t>
  </si>
  <si>
    <t>UTSJSZ9302</t>
  </si>
  <si>
    <t>UTSJSZ9305</t>
  </si>
  <si>
    <t>UTSJSZ9308</t>
  </si>
  <si>
    <t>UTSJSZ9311</t>
  </si>
  <si>
    <t>UTSJSZ9313</t>
  </si>
  <si>
    <t>UTSJSZ9314</t>
  </si>
  <si>
    <t>UTSJSZ9316</t>
  </si>
  <si>
    <t>UTSJSZ9317</t>
  </si>
  <si>
    <t>UTSJSZ9319</t>
  </si>
  <si>
    <t>UTSJSZ9320</t>
  </si>
  <si>
    <t>UTSJSZ9322</t>
  </si>
  <si>
    <t>UTSJSZ9323</t>
  </si>
  <si>
    <t>UTSJSZ9325</t>
  </si>
  <si>
    <t>UTSJSZ9328</t>
  </si>
  <si>
    <t>UTSJSZ9331</t>
  </si>
  <si>
    <t>UTSJSZ9334</t>
  </si>
  <si>
    <t>UTSJSZ9336</t>
  </si>
  <si>
    <t>UTSJSZ9337</t>
  </si>
  <si>
    <t>UTSJSZ9339</t>
  </si>
  <si>
    <t>UTSJSZ9340</t>
  </si>
  <si>
    <t>UTSJSZ9342</t>
  </si>
  <si>
    <t>UTSJSZ9343</t>
  </si>
  <si>
    <t>UTSJSZ9345</t>
  </si>
  <si>
    <t>UTSJSZ9348</t>
  </si>
  <si>
    <t>UTSJSZ9351</t>
  </si>
  <si>
    <t>UTSJSZ9354</t>
  </si>
  <si>
    <t>UTSJSZ9356</t>
  </si>
  <si>
    <t>UTSJSZ9357</t>
  </si>
  <si>
    <t>UTSJSZ9359</t>
  </si>
  <si>
    <t>UTSJSZ9360</t>
  </si>
  <si>
    <t>UTSJSZ9362</t>
  </si>
  <si>
    <t>UTSJSZ9363</t>
  </si>
  <si>
    <t>UTSJSZ9365</t>
  </si>
  <si>
    <t>UTSJSZ9368</t>
  </si>
  <si>
    <t>UTSJSZ9371</t>
  </si>
  <si>
    <t>UTSJSZ9374</t>
  </si>
  <si>
    <t>UTSJSZ9376</t>
  </si>
  <si>
    <t>UTSJSZ9377</t>
  </si>
  <si>
    <t>UTSJSZ9379</t>
  </si>
  <si>
    <t>UTSJSZ9380</t>
  </si>
  <si>
    <t>UTSJSZ9382</t>
  </si>
  <si>
    <t>UTSJSZ9383</t>
  </si>
  <si>
    <t>UTSJSZ9385</t>
  </si>
  <si>
    <t>UTSJSZ9388</t>
  </si>
  <si>
    <t>UTSJSZ9391</t>
  </si>
  <si>
    <t>UTSJSZ9394</t>
  </si>
  <si>
    <t>UTSJSZ9396</t>
  </si>
  <si>
    <t>UTSJSZ9397</t>
  </si>
  <si>
    <t>UTSJSZ9399</t>
  </si>
  <si>
    <t>UTSJSZ9400</t>
  </si>
  <si>
    <t>UTSJSZ9402</t>
  </si>
  <si>
    <t>UTSJSZ9403</t>
  </si>
  <si>
    <t>UTSJSZ9405</t>
  </si>
  <si>
    <t>UTSJSZ9406</t>
  </si>
  <si>
    <t>UTSJSZ9408</t>
  </si>
  <si>
    <t>UTSJSZ9411</t>
  </si>
  <si>
    <t>UTSJSZ9414</t>
  </si>
  <si>
    <t>UTSJSZ9417</t>
  </si>
  <si>
    <t>UTSJSZ9419</t>
  </si>
  <si>
    <t>UTSJSZ9420</t>
  </si>
  <si>
    <t>UTSJSZ9422</t>
  </si>
  <si>
    <t>UTSJSZ9423</t>
  </si>
  <si>
    <t>UTSJSZ9425</t>
  </si>
  <si>
    <t>UTSJSZ9426</t>
  </si>
  <si>
    <t>UTSJSZ9428</t>
  </si>
  <si>
    <t>UTSJSZ9431</t>
  </si>
  <si>
    <t>UTSJSZ9434</t>
  </si>
  <si>
    <t>UTSJSZ9437</t>
  </si>
  <si>
    <t>UTSJSZ9439</t>
  </si>
  <si>
    <t>UTSJSZ9440</t>
  </si>
  <si>
    <t>UTSJSZ9442</t>
  </si>
  <si>
    <t>UTSJSZ9059</t>
  </si>
  <si>
    <t>UTSJSZ9062</t>
  </si>
  <si>
    <t>UTSJSZ9064</t>
  </si>
  <si>
    <t>UTSJSZ9065</t>
  </si>
  <si>
    <t>UTSJSZ9067</t>
  </si>
  <si>
    <t>UTSJSZ9068</t>
  </si>
  <si>
    <t>UTSJSZ9070</t>
  </si>
  <si>
    <t>UTSJSZ9071</t>
  </si>
  <si>
    <t>UTSJSZ9073</t>
  </si>
  <si>
    <t>UTSJSZ9076</t>
  </si>
  <si>
    <t>UTSJSZ9079</t>
  </si>
  <si>
    <t>UTSJSZ9082</t>
  </si>
  <si>
    <t>UTSJSZ9084</t>
  </si>
  <si>
    <t>UTSJSZ9085</t>
  </si>
  <si>
    <t>UTSJSZ9087</t>
  </si>
  <si>
    <t>UTSJSZ9088</t>
  </si>
  <si>
    <t>UTSJSZ9090</t>
  </si>
  <si>
    <t>UTSJSZ9091</t>
  </si>
  <si>
    <t>UTSJSZ9093</t>
  </si>
  <si>
    <t>UTSJSZ9094</t>
  </si>
  <si>
    <t>UTSJSZ9096</t>
  </si>
  <si>
    <t>UTSJSZ9099</t>
  </si>
  <si>
    <t>UTSJSZ9102</t>
  </si>
  <si>
    <t>UTSJSZ9105</t>
  </si>
  <si>
    <t>UTSJSZ9107</t>
  </si>
  <si>
    <t>UTSJSZ9108</t>
  </si>
  <si>
    <t>UTSJSZ9110</t>
  </si>
  <si>
    <t>UTSJSZ9111</t>
  </si>
  <si>
    <t>UTSJSZ9113</t>
  </si>
  <si>
    <t>UTSJSZ9114</t>
  </si>
  <si>
    <t>UTSJSZ9116</t>
  </si>
  <si>
    <t>UTSJSZ9119</t>
  </si>
  <si>
    <t>UTSJSZ9122</t>
  </si>
  <si>
    <t>UTSJSZ9125</t>
  </si>
  <si>
    <t>UTSJSZ9127</t>
  </si>
  <si>
    <t>UTSJSZ9128</t>
  </si>
  <si>
    <t>UTSJSZ9130</t>
  </si>
  <si>
    <t>UTSJSZ9131</t>
  </si>
  <si>
    <t>UTSJSZ9133</t>
  </si>
  <si>
    <t>UTSJSZ9134</t>
  </si>
  <si>
    <t>UTSJSZ9136</t>
  </si>
  <si>
    <t>UTSJSZ9139</t>
  </si>
  <si>
    <t>UTSJSZ9142</t>
  </si>
  <si>
    <t>UTSJSZ9145</t>
  </si>
  <si>
    <t>UTSJSZ9147</t>
  </si>
  <si>
    <t>UTSJSZ9148</t>
  </si>
  <si>
    <t>UTSJSZ9150</t>
  </si>
  <si>
    <t>UTSJSZ9151</t>
  </si>
  <si>
    <t>UTSJSZ9153</t>
  </si>
  <si>
    <t>UTSJSZ9154</t>
  </si>
  <si>
    <t>UTSJSZ9156</t>
  </si>
  <si>
    <t>UTSJSZ9159</t>
  </si>
  <si>
    <t>UTSJSZ9162</t>
  </si>
  <si>
    <t>UTSJSZ9165</t>
  </si>
  <si>
    <t>UTSJSZ9168</t>
  </si>
  <si>
    <t>UTSJSZ9170</t>
  </si>
  <si>
    <t>UTSJSZ9171</t>
  </si>
  <si>
    <t>UTSJSZ9173</t>
  </si>
  <si>
    <t>UTSJSZ9174</t>
  </si>
  <si>
    <t>UTSJSZ9176</t>
  </si>
  <si>
    <t>UTSJSZ9177</t>
  </si>
  <si>
    <t>UTSJSZ9179</t>
  </si>
  <si>
    <t>UTSJSZ9182</t>
  </si>
  <si>
    <t>UTSJSZ9185</t>
  </si>
  <si>
    <t>UTSJSZ9188</t>
  </si>
  <si>
    <t>UTSJSZ9190</t>
  </si>
  <si>
    <t>UTSJSZ9191</t>
  </si>
  <si>
    <t>UTSJSZ9193</t>
  </si>
  <si>
    <t>UTSJSZ9196</t>
  </si>
  <si>
    <t>UTSJSZ9197</t>
  </si>
  <si>
    <t>UTSJSZ8942</t>
  </si>
  <si>
    <t>UTSJSZ8944</t>
  </si>
  <si>
    <t>UTSJSZ8945</t>
  </si>
  <si>
    <t>UTSJSZ8947</t>
  </si>
  <si>
    <t>UTSJSZ8948</t>
  </si>
  <si>
    <t>UTSJSZ8950</t>
  </si>
  <si>
    <t>UTSJSZ8953</t>
  </si>
  <si>
    <t>UTSJSZ8956</t>
  </si>
  <si>
    <t>UTSJSZ8959</t>
  </si>
  <si>
    <t>UTSJSZ8961</t>
  </si>
  <si>
    <t>UTSJSZ8962</t>
  </si>
  <si>
    <t>UTSJSZ8964</t>
  </si>
  <si>
    <t>UTSJSZ8965</t>
  </si>
  <si>
    <t>UTSJSZ8967</t>
  </si>
  <si>
    <t>UTSJSZ8968</t>
  </si>
  <si>
    <t>UTSJSZ8970</t>
  </si>
  <si>
    <t>UTSJSZ8973</t>
  </si>
  <si>
    <t>UTSJSZ8976</t>
  </si>
  <si>
    <t>UTSJSZ8979</t>
  </si>
  <si>
    <t>UTSJSZ8981</t>
  </si>
  <si>
    <t>UTSJSZ8982</t>
  </si>
  <si>
    <t>UTSJSZ8984</t>
  </si>
  <si>
    <t>UTSJSZ8985</t>
  </si>
  <si>
    <t>UTSJSZ8987</t>
  </si>
  <si>
    <t>UTSJSZ8988</t>
  </si>
  <si>
    <t>UTSJSZ8990</t>
  </si>
  <si>
    <t>UTSJSZ8993</t>
  </si>
  <si>
    <t>UTSJSZ8996</t>
  </si>
  <si>
    <t>UTSJSZ8999</t>
  </si>
  <si>
    <t>UTSJSZ9001</t>
  </si>
  <si>
    <t>UTSJSZ9002</t>
  </si>
  <si>
    <t>UTSJSZ9004</t>
  </si>
  <si>
    <t>UTSJSZ9005</t>
  </si>
  <si>
    <t>UTSJSZ9007</t>
  </si>
  <si>
    <t>UTSJSZ9008</t>
  </si>
  <si>
    <t>UTSJSZ9010</t>
  </si>
  <si>
    <t>UTSJSZ9013</t>
  </si>
  <si>
    <t>UTSJSZ9016</t>
  </si>
  <si>
    <t>UTSJSZ9019</t>
  </si>
  <si>
    <t>UTSJSZ9022</t>
  </si>
  <si>
    <t>UTSJSZ8939</t>
  </si>
  <si>
    <t>UTSJSZ9027</t>
  </si>
  <si>
    <t>UTSJSZ9028</t>
  </si>
  <si>
    <t>UTSJSZ9030</t>
  </si>
  <si>
    <t>UTSJSZ9031</t>
  </si>
  <si>
    <t>UTSJSZ9033</t>
  </si>
  <si>
    <t>UTSJSZ9036</t>
  </si>
  <si>
    <t>UTSJSZ9039</t>
  </si>
  <si>
    <t>UTSJSZ9042</t>
  </si>
  <si>
    <t>UTSJSZ9044</t>
  </si>
  <si>
    <t>UTSJSZ9045</t>
  </si>
  <si>
    <t>UTSJSZ9047</t>
  </si>
  <si>
    <t>UTSJSZ9048</t>
  </si>
  <si>
    <t>UTSJSZ9050</t>
  </si>
  <si>
    <t>UTSJSZ9051</t>
  </si>
  <si>
    <t>UTSJSZ9053</t>
  </si>
  <si>
    <t>UTSJSZ8954</t>
  </si>
  <si>
    <t>UTSJSZ8957</t>
  </si>
  <si>
    <t>UTSJSZ8960</t>
  </si>
  <si>
    <t>UTSJSZ8963</t>
  </si>
  <si>
    <t>UTSJSZ8940</t>
  </si>
  <si>
    <t>UTSJSZ8943</t>
  </si>
  <si>
    <t>UTSJSZ9037</t>
  </si>
  <si>
    <t>UTSJSZ9043</t>
  </si>
  <si>
    <t>UTSJSZ9046</t>
  </si>
  <si>
    <t>UTSJSZ9054</t>
  </si>
  <si>
    <t>UTSJSZ9057</t>
  </si>
  <si>
    <t>UTSJSZ9060</t>
  </si>
  <si>
    <t>UTSJSZ9063</t>
  </si>
  <si>
    <t>UTSJSZ9066</t>
  </si>
  <si>
    <t>UTSJSZ9074</t>
  </si>
  <si>
    <t>UTSJSZ9077</t>
  </si>
  <si>
    <t>UTSJSZ9080</t>
  </si>
  <si>
    <t>UTSJSZ9083</t>
  </si>
  <si>
    <t>UTSJSZ9086</t>
  </si>
  <si>
    <t>UTSJSZ9089</t>
  </si>
  <si>
    <t>UTSJSZ9097</t>
  </si>
  <si>
    <t>UTSJSZ9100</t>
  </si>
  <si>
    <t>UTSJSZ9103</t>
  </si>
  <si>
    <t>UTSJSZ9106</t>
  </si>
  <si>
    <t>UTSJSZ9109</t>
  </si>
  <si>
    <t>UTSJSZ9117</t>
  </si>
  <si>
    <t>UTSJSZ9120</t>
  </si>
  <si>
    <t>UTSJSZ9123</t>
  </si>
  <si>
    <t>UTSJSZ9126</t>
  </si>
  <si>
    <t>UTSJSZ9129</t>
  </si>
  <si>
    <t>UTSJSZ9137</t>
  </si>
  <si>
    <t>UTSJSZ9140</t>
  </si>
  <si>
    <t>UTSJSZ9143</t>
  </si>
  <si>
    <t>UTSJSZ9146</t>
  </si>
  <si>
    <t>UTSJSZ9149</t>
  </si>
  <si>
    <t>UTSJSZ9160</t>
  </si>
  <si>
    <t>UTSJSZ9163</t>
  </si>
  <si>
    <t>UTSJSZ9166</t>
  </si>
  <si>
    <t>UTSJSZ9169</t>
  </si>
  <si>
    <t>UTSJSZ9172</t>
  </si>
  <si>
    <t>UTSJSZ9180</t>
  </si>
  <si>
    <t>UTSJSZ9206</t>
  </si>
  <si>
    <t>UTSJSZ9209</t>
  </si>
  <si>
    <t>UTSJSZ9212</t>
  </si>
  <si>
    <t>UTSJSZ9220</t>
  </si>
  <si>
    <t>UTSJSZ9223</t>
  </si>
  <si>
    <t>UTSJSZ9226</t>
  </si>
  <si>
    <t>UTSJSZ9229</t>
  </si>
  <si>
    <t>UTSJSZ9232</t>
  </si>
  <si>
    <t>UTSJSZ9240</t>
  </si>
  <si>
    <t>UTSJSZ9243</t>
  </si>
  <si>
    <t>UTSJSZ9246</t>
  </si>
  <si>
    <t>UTSJSZ9249</t>
  </si>
  <si>
    <t>UTSJSZ9252</t>
  </si>
  <si>
    <t>UTSJSZ9255</t>
  </si>
  <si>
    <t>UTSJSZ9263</t>
  </si>
  <si>
    <t>UTSJSZ9266</t>
  </si>
  <si>
    <t>UTSJSZ9269</t>
  </si>
  <si>
    <t>UTSJSZ9272</t>
  </si>
  <si>
    <t>UTSJSZ9275</t>
  </si>
  <si>
    <t>UTSJSZ9283</t>
  </si>
  <si>
    <t>UTSJSZ9286</t>
  </si>
  <si>
    <t>UTSJSZ9289</t>
  </si>
  <si>
    <t>UTSJSZ9292</t>
  </si>
  <si>
    <t>UTSJSZ9295</t>
  </si>
  <si>
    <t>UTSJSZ9303</t>
  </si>
  <si>
    <t>UTSJSZ9306</t>
  </si>
  <si>
    <t>UTSJSZ9309</t>
  </si>
  <si>
    <t>UTSJSZ9312</t>
  </si>
  <si>
    <t>UTSJSZ9315</t>
  </si>
  <si>
    <t>UTSJSZ9326</t>
  </si>
  <si>
    <t>UTSJSZ9329</t>
  </si>
  <si>
    <t>UTSJSZ9332</t>
  </si>
  <si>
    <t>UTSJSZ9335</t>
  </si>
  <si>
    <t>UTSJSZ9338</t>
  </si>
  <si>
    <t>UTSJSZ9346</t>
  </si>
  <si>
    <t>UTSJSZ9349</t>
  </si>
  <si>
    <t>UTSJSZ9352</t>
  </si>
  <si>
    <t>UTSJSZ9355</t>
  </si>
  <si>
    <t>UTSJSZ9358</t>
  </si>
  <si>
    <t>UTSJSZ9366</t>
  </si>
  <si>
    <t>UTSJSZ9369</t>
  </si>
  <si>
    <t>UTSJSZ9372</t>
  </si>
  <si>
    <t>UTSJSZ9375</t>
  </si>
  <si>
    <t>UTSJSZ9378</t>
  </si>
  <si>
    <t>UTSJSZ9386</t>
  </si>
  <si>
    <t>UTSJSZ9389</t>
  </si>
  <si>
    <t>UTSJSZ9392</t>
  </si>
  <si>
    <t>UTSJSZ9395</t>
  </si>
  <si>
    <t>UTSJSZ9398</t>
  </si>
  <si>
    <t>UTSJSZ9401</t>
  </si>
  <si>
    <t>UTSJSZ9409</t>
  </si>
  <si>
    <t>UTSJSZ9412</t>
  </si>
  <si>
    <t>UTSJSZ9415</t>
  </si>
  <si>
    <t>UTSJSZ9418</t>
  </si>
  <si>
    <t>UTSJSZ9421</t>
  </si>
  <si>
    <t>UTSJSZ9429</t>
  </si>
  <si>
    <t>UTSJSZ9432</t>
  </si>
  <si>
    <t>UTSJSZ9435</t>
  </si>
  <si>
    <t>UTSJSZ9438</t>
  </si>
  <si>
    <t>UTSJSZ9441</t>
  </si>
  <si>
    <t>UTSJSZ9449</t>
  </si>
  <si>
    <t>UTSJSZ9452</t>
  </si>
  <si>
    <t>UTSJSZ9455</t>
  </si>
  <si>
    <t>UTSJSZ9458</t>
  </si>
  <si>
    <t>UTSJSZ9461</t>
  </si>
  <si>
    <t>UTSJSZ9469</t>
  </si>
  <si>
    <t>UTSJSZ9472</t>
  </si>
  <si>
    <t>UTSJSZ9475</t>
  </si>
  <si>
    <t>UTSJSZ9478</t>
  </si>
  <si>
    <t>UTSJSZ9481</t>
  </si>
  <si>
    <t>UTSJSZ9484</t>
  </si>
  <si>
    <t>UTSJSZ9492</t>
  </si>
  <si>
    <t>UTSJSZ9495</t>
  </si>
  <si>
    <t>UTSJSZ9498</t>
  </si>
  <si>
    <t>UTSJSZ9501</t>
  </si>
  <si>
    <t>UTSJSZ9504</t>
  </si>
  <si>
    <t>UTSJSZ9512</t>
  </si>
  <si>
    <t>UTSJSZ9515</t>
  </si>
  <si>
    <t>UTSJSZ9518</t>
  </si>
  <si>
    <t>UTSJSZ9521</t>
  </si>
  <si>
    <t>UTSJSZ8971</t>
  </si>
  <si>
    <t>UTSJSZ8974</t>
  </si>
  <si>
    <t>UTSJSZ8977</t>
  </si>
  <si>
    <t>UTSJSZ8980</t>
  </si>
  <si>
    <t>UTSJSZ8983</t>
  </si>
  <si>
    <t>UTSJSZ8991</t>
  </si>
  <si>
    <t>UTSJSZ8994</t>
  </si>
  <si>
    <t>UTSJSZ8997</t>
  </si>
  <si>
    <t>UTSJSZ9000</t>
  </si>
  <si>
    <t>UTSJSZ9003</t>
  </si>
  <si>
    <t>UTSJSZ9011</t>
  </si>
  <si>
    <t>UTSJSZ9014</t>
  </si>
  <si>
    <t>UTSJSZ9017</t>
  </si>
  <si>
    <t>UTSJSZ9020</t>
  </si>
  <si>
    <t>UTSJSZ9023</t>
  </si>
  <si>
    <t>UTSJSZ9026</t>
  </si>
  <si>
    <t>UTSJSZ9532</t>
  </si>
  <si>
    <t>UTSJSZ9535</t>
  </si>
  <si>
    <t>UTSJSZ9538</t>
  </si>
  <si>
    <t>UTSJSZ9541</t>
  </si>
  <si>
    <t>UTSJSZ9544</t>
  </si>
  <si>
    <t>UTSJSZ9555</t>
  </si>
  <si>
    <t>UTSJSZ9558</t>
  </si>
  <si>
    <t>UTSJSZ9561</t>
  </si>
  <si>
    <t>UTSJSZ9564</t>
  </si>
  <si>
    <t>UTSJSZ9567</t>
  </si>
  <si>
    <t>UTSJSZ9575</t>
  </si>
  <si>
    <t>UTSJSZ9578</t>
  </si>
  <si>
    <t>UTSJSZ9581</t>
  </si>
  <si>
    <t>UTSJSZ9584</t>
  </si>
  <si>
    <t>UTSJSZ9587</t>
  </si>
  <si>
    <t>UTSJSZ9595</t>
  </si>
  <si>
    <t>UTSJSZ9598</t>
  </si>
  <si>
    <t>UTSJSZ9601</t>
  </si>
  <si>
    <t>UTSJSZ9604</t>
  </si>
  <si>
    <t>UTSJSZ9607</t>
  </si>
  <si>
    <t>UTSJSZ9615</t>
  </si>
  <si>
    <t>UTSJSZ9618</t>
  </si>
  <si>
    <t>UTSJSZ9647</t>
  </si>
  <si>
    <t>UTSJSZ9650</t>
  </si>
  <si>
    <t>UTSJSZ9658</t>
  </si>
  <si>
    <t>UTSJSZ9661</t>
  </si>
  <si>
    <t>UTSJSZ9664</t>
  </si>
  <si>
    <t>UTSJSZ9667</t>
  </si>
  <si>
    <t>UTSJSZ9670</t>
  </si>
  <si>
    <t>UTSJSZ9678</t>
  </si>
  <si>
    <t>UTSJSZ9681</t>
  </si>
  <si>
    <t>UTSJSZ9684</t>
  </si>
  <si>
    <t>UTSJSZ9687</t>
  </si>
  <si>
    <t>UTSJSZ9690</t>
  </si>
  <si>
    <t>UTSJSZ9701</t>
  </si>
  <si>
    <t>UTSJSZ9704</t>
  </si>
  <si>
    <t>UTSJSZ9707</t>
  </si>
  <si>
    <t>UTSJSZ9710</t>
  </si>
  <si>
    <t>UTSJSZ9713</t>
  </si>
  <si>
    <t>UTSJSZ9721</t>
  </si>
  <si>
    <t>UTSJSZ9724</t>
  </si>
  <si>
    <t>UTSJSZ9727</t>
  </si>
  <si>
    <t>UTSJSZ9730</t>
  </si>
  <si>
    <t>UTSJSZ9733</t>
  </si>
  <si>
    <t>UTSJSZ9186</t>
  </si>
  <si>
    <t>UTSJSZ9189</t>
  </si>
  <si>
    <t>UTSJSZ9192</t>
  </si>
  <si>
    <t>UTSJSZ9627</t>
  </si>
  <si>
    <t>UTSJSZ9630</t>
  </si>
  <si>
    <t>UTSJSZ9638</t>
  </si>
  <si>
    <t>UTSJSZ9641</t>
  </si>
  <si>
    <t>UTSJSZ9676</t>
  </si>
  <si>
    <t>UTSJSZ9659</t>
  </si>
  <si>
    <t>UTSJSZ9621</t>
  </si>
  <si>
    <t>UTSJSZ9056</t>
  </si>
  <si>
    <t>UTSJSZ9524</t>
  </si>
  <si>
    <t>UTSJSZ9132</t>
  </si>
  <si>
    <t>UTSJSZ9416</t>
  </si>
  <si>
    <t>UTSJSZ9267</t>
  </si>
  <si>
    <t>UTSJSZ9025</t>
  </si>
  <si>
    <t>UTSJSZ9225</t>
  </si>
  <si>
    <t>UTSJSZ9199</t>
  </si>
  <si>
    <t>UTSJSZ9443</t>
  </si>
  <si>
    <t>UTSJSZ9203</t>
  </si>
  <si>
    <t>UTSJSZ9644</t>
  </si>
  <si>
    <t>UTSJSZ9624</t>
  </si>
  <si>
    <t>UTSJSZ9034</t>
  </si>
  <si>
    <t>UTSJSZ9183</t>
  </si>
  <si>
    <t>UTSJSZ9637</t>
  </si>
  <si>
    <t>SILLA PLEGABLE TIPO SAMSONITE COLOR NEGRO|</t>
  </si>
  <si>
    <t>UTSJSZ12775</t>
  </si>
  <si>
    <t>SILLA PLEGADIZA CLASICA MCA.RENO</t>
  </si>
  <si>
    <t>UTSJSZ12777</t>
  </si>
  <si>
    <t>UTSJSZ12780</t>
  </si>
  <si>
    <t>UTSJSZ12778</t>
  </si>
  <si>
    <t>UTSJSZ12781</t>
  </si>
  <si>
    <t>UTSJSZ12776</t>
  </si>
  <si>
    <t>UTSJSZ12779</t>
  </si>
  <si>
    <t>UTSJSZ7545</t>
  </si>
  <si>
    <t>SILLA PLEGADIZA COLOR NEGRO</t>
  </si>
  <si>
    <t>UTSJSZ7544</t>
  </si>
  <si>
    <t>UTSJSZ3883</t>
  </si>
  <si>
    <t>UTSJSZ7002</t>
  </si>
  <si>
    <t>UTSJSZ7003</t>
  </si>
  <si>
    <t>UTSJSZ7001</t>
  </si>
  <si>
    <t>UTSJSZ3884</t>
  </si>
  <si>
    <t>UTSJSZ3890</t>
  </si>
  <si>
    <t>UTSJSZ3893</t>
  </si>
  <si>
    <t>UTSJSZ3885</t>
  </si>
  <si>
    <t>UTSJSZ3888</t>
  </si>
  <si>
    <t>UTSJSZ3897</t>
  </si>
  <si>
    <t>UTSJSZ3899</t>
  </si>
  <si>
    <t>UTSJSZ6982</t>
  </si>
  <si>
    <t>UTSJSZ6985</t>
  </si>
  <si>
    <t>UTSJSZ6987</t>
  </si>
  <si>
    <t>UTSJSZ6988</t>
  </si>
  <si>
    <t>UTSJSZ6990</t>
  </si>
  <si>
    <t>UTSJSZ3889</t>
  </si>
  <si>
    <t>UTSJSZ3892</t>
  </si>
  <si>
    <t>UTSJSZ3901</t>
  </si>
  <si>
    <t>UTSJSZ6989</t>
  </si>
  <si>
    <t>UTSJSZ6992</t>
  </si>
  <si>
    <t>UTSJSZ6998</t>
  </si>
  <si>
    <t>UTSJSZ6994</t>
  </si>
  <si>
    <t>UTSJSZ6984</t>
  </si>
  <si>
    <t>UTSJSZ6983</t>
  </si>
  <si>
    <t>UTSJSZ3887</t>
  </si>
  <si>
    <t>UTSJSZ3886</t>
  </si>
  <si>
    <t>UTSJSZ4937</t>
  </si>
  <si>
    <t>UTSJSZ4947</t>
  </si>
  <si>
    <t>UTSJSZ3882</t>
  </si>
  <si>
    <t>UTSJSZ7470</t>
  </si>
  <si>
    <t>UTSJSZ6976</t>
  </si>
  <si>
    <t>UTSJSZ6979</t>
  </si>
  <si>
    <t>UTSJSZ6977</t>
  </si>
  <si>
    <t>UTSJSZ6980</t>
  </si>
  <si>
    <t>UTSJSZ6978</t>
  </si>
  <si>
    <t>UTSJSZ6981</t>
  </si>
  <si>
    <t>UTSJSZ6995</t>
  </si>
  <si>
    <t>UTSJSZ3894</t>
  </si>
  <si>
    <t>UTSJSZ6975</t>
  </si>
  <si>
    <t>SILLA PLEGADIZA COLOR NEGRO(ALMACEN)</t>
  </si>
  <si>
    <t>UTSJSZ3920</t>
  </si>
  <si>
    <t>SILLA PLEGADIZA NEGRA</t>
  </si>
  <si>
    <t>UTSJSG6913</t>
  </si>
  <si>
    <t>SILLA PLEGLABLE LIFE TIME(PLAZA DEL ESTUDIANTE)</t>
  </si>
  <si>
    <t>UTSJSS5545</t>
  </si>
  <si>
    <t>SILLA SECRETARIAL</t>
  </si>
  <si>
    <t>UTSJSS5572</t>
  </si>
  <si>
    <t>UTSJSS16109</t>
  </si>
  <si>
    <t>UTSJSS1333</t>
  </si>
  <si>
    <t>UTSJSS7555</t>
  </si>
  <si>
    <t>UTSJSS10649</t>
  </si>
  <si>
    <t>UTSJSS11252</t>
  </si>
  <si>
    <t>UTSJSS11274</t>
  </si>
  <si>
    <t>UTSJSS11273</t>
  </si>
  <si>
    <t>UTSJSS3392</t>
  </si>
  <si>
    <t>UTSJSS6553</t>
  </si>
  <si>
    <t>UTSJSS17059</t>
  </si>
  <si>
    <t>UTSJSS5601</t>
  </si>
  <si>
    <t>UTSJSS4524</t>
  </si>
  <si>
    <t>UTSJSS11256</t>
  </si>
  <si>
    <t>UTSJSS10159</t>
  </si>
  <si>
    <t>UTSJSS3466</t>
  </si>
  <si>
    <t>UTSJSS3158</t>
  </si>
  <si>
    <t>UTSJSS10764</t>
  </si>
  <si>
    <t>UTSJSS10767</t>
  </si>
  <si>
    <t>UTSJSS10775</t>
  </si>
  <si>
    <t>UTSJSS10778</t>
  </si>
  <si>
    <t>UTSJSS10781</t>
  </si>
  <si>
    <t>UTSJSS10784</t>
  </si>
  <si>
    <t>UTSJSS10787</t>
  </si>
  <si>
    <t>UTSJSS10765</t>
  </si>
  <si>
    <t>UTSJSS10768</t>
  </si>
  <si>
    <t>UTSJSS10770</t>
  </si>
  <si>
    <t>UTSJSS10771</t>
  </si>
  <si>
    <t>UTSJSS10773</t>
  </si>
  <si>
    <t>UTSJSS10774</t>
  </si>
  <si>
    <t>UTSJSS10776</t>
  </si>
  <si>
    <t>UTSJSS10777</t>
  </si>
  <si>
    <t>UTSJSS10779</t>
  </si>
  <si>
    <t>UTSJSS10782</t>
  </si>
  <si>
    <t>UTSJSS10785</t>
  </si>
  <si>
    <t>UTSJSS10788</t>
  </si>
  <si>
    <t>UTSJSS10766</t>
  </si>
  <si>
    <t>UTSJSS10769</t>
  </si>
  <si>
    <t>UTSJSS10772</t>
  </si>
  <si>
    <t>UTSJSS10780</t>
  </si>
  <si>
    <t>UTSJSS10783</t>
  </si>
  <si>
    <t>UTSJSS10789</t>
  </si>
  <si>
    <t>UTSJSS7540</t>
  </si>
  <si>
    <t>UTSJSS7968</t>
  </si>
  <si>
    <t>UTSJSS1834</t>
  </si>
  <si>
    <t>UTSJSS1832</t>
  </si>
  <si>
    <t>UTSJSS1835</t>
  </si>
  <si>
    <t>UTSJSS1833</t>
  </si>
  <si>
    <t>UTSJSS4431</t>
  </si>
  <si>
    <t>UTSJSS1410</t>
  </si>
  <si>
    <t>UTSJSS0296</t>
  </si>
  <si>
    <t>UTSJSS5614</t>
  </si>
  <si>
    <t>UTSJSS2846</t>
  </si>
  <si>
    <t>UTSJSS3430</t>
  </si>
  <si>
    <t>UTSJSS7375</t>
  </si>
  <si>
    <t>UTSJSS3278</t>
  </si>
  <si>
    <t>UTSJSS3097</t>
  </si>
  <si>
    <t>UTSJSS7550</t>
  </si>
  <si>
    <t>UTSJSS6895</t>
  </si>
  <si>
    <t>UTSJSS0318</t>
  </si>
  <si>
    <t>UTSJSS10794</t>
  </si>
  <si>
    <t>UTSJSS0306</t>
  </si>
  <si>
    <t>UTSJSS17331</t>
  </si>
  <si>
    <t>UTSJSS7356</t>
  </si>
  <si>
    <t>UTSJSS4537</t>
  </si>
  <si>
    <t>UTSJSS14828</t>
  </si>
  <si>
    <t>UTSJSS1382</t>
  </si>
  <si>
    <t>UTSJSS10174</t>
  </si>
  <si>
    <t>UTSJSS1364</t>
  </si>
  <si>
    <t>UTSJSS10199</t>
  </si>
  <si>
    <t>UTSJSS11247</t>
  </si>
  <si>
    <t>UTSJSS10647</t>
  </si>
  <si>
    <t>UTSJSS3388</t>
  </si>
  <si>
    <t>UTSJSS15087</t>
  </si>
  <si>
    <t>UTSJSS15090</t>
  </si>
  <si>
    <t>UTSJSS15093</t>
  </si>
  <si>
    <t>UTSJSS15096</t>
  </si>
  <si>
    <t>UTSJSS15099</t>
  </si>
  <si>
    <t>UTSJSS15088</t>
  </si>
  <si>
    <t>UTSJSS15091</t>
  </si>
  <si>
    <t>UTSJSS15094</t>
  </si>
  <si>
    <t>UTSJSS15097</t>
  </si>
  <si>
    <t>UTSJSS15100</t>
  </si>
  <si>
    <t>UTSJSS15089</t>
  </si>
  <si>
    <t>UTSJSS15095</t>
  </si>
  <si>
    <t>UTSJSS15098</t>
  </si>
  <si>
    <t>UTSJSS7967</t>
  </si>
  <si>
    <t>UTSJSS8388</t>
  </si>
  <si>
    <t>UTSJSS7969</t>
  </si>
  <si>
    <t>UTSJSS4781</t>
  </si>
  <si>
    <t>UTSJSS11241</t>
  </si>
  <si>
    <t>UTSJSS1411</t>
  </si>
  <si>
    <t>UTSJSS6909</t>
  </si>
  <si>
    <t>UTSJSS4661</t>
  </si>
  <si>
    <t>UTSJSS4660</t>
  </si>
  <si>
    <t>UTSJSS0729</t>
  </si>
  <si>
    <t>UTSJSS0802</t>
  </si>
  <si>
    <t>UTSJSS10786</t>
  </si>
  <si>
    <t>UTSJSS11248</t>
  </si>
  <si>
    <t>UTSJSS3057</t>
  </si>
  <si>
    <t>UTSJSS17058</t>
  </si>
  <si>
    <t>UTSJSS10169</t>
  </si>
  <si>
    <t>UTSJSS3594</t>
  </si>
  <si>
    <t>UTSJSS16110</t>
  </si>
  <si>
    <t>UTSJSS3043</t>
  </si>
  <si>
    <t>UTSJSS17556</t>
  </si>
  <si>
    <t>UTSJSS17555</t>
  </si>
  <si>
    <t>UTSJSS17557</t>
  </si>
  <si>
    <t>UTSJSS17558</t>
  </si>
  <si>
    <t>UTSJSS10651</t>
  </si>
  <si>
    <t>UTSJSS10648</t>
  </si>
  <si>
    <t>UTSJSS17056</t>
  </si>
  <si>
    <t>UTSJSS3209</t>
  </si>
  <si>
    <t>UTSJSS6879</t>
  </si>
  <si>
    <t>UTSJSS6565</t>
  </si>
  <si>
    <t>UTSJSS1378</t>
  </si>
  <si>
    <t>UTSJSS5609</t>
  </si>
  <si>
    <t>UTSJSS10177</t>
  </si>
  <si>
    <t>UTSJSS10194</t>
  </si>
  <si>
    <t>UTSJSS10184</t>
  </si>
  <si>
    <t>UTSJSS10187</t>
  </si>
  <si>
    <t>UTSJSS10189</t>
  </si>
  <si>
    <t>UTSJSS10190</t>
  </si>
  <si>
    <t>UTSJSS10192</t>
  </si>
  <si>
    <t>UTSJSS10193</t>
  </si>
  <si>
    <t>UTSJSS10195</t>
  </si>
  <si>
    <t>UTSJSS10196</t>
  </si>
  <si>
    <t>UTSJSS11269</t>
  </si>
  <si>
    <t>UTSJSS10188</t>
  </si>
  <si>
    <t>UTSJSS10191</t>
  </si>
  <si>
    <t>UTSJSS1368</t>
  </si>
  <si>
    <t>UTSJSS10791</t>
  </si>
  <si>
    <t>UTSJSS17047</t>
  </si>
  <si>
    <t>UTSJSS5577</t>
  </si>
  <si>
    <t>UTSJSS5602</t>
  </si>
  <si>
    <t>UTSJSS16171</t>
  </si>
  <si>
    <t>UTSJSS15092</t>
  </si>
  <si>
    <t>UTSJSS10790</t>
  </si>
  <si>
    <t>UTSJSS4785</t>
  </si>
  <si>
    <t>UTSJSS3335</t>
  </si>
  <si>
    <t>UTSJSS3292</t>
  </si>
  <si>
    <t>UTSJSS10186</t>
  </si>
  <si>
    <t>UTSJSS11242</t>
  </si>
  <si>
    <t>UTSJSS11245</t>
  </si>
  <si>
    <t>UTSJSS11259</t>
  </si>
  <si>
    <t>UTSJSS11262</t>
  </si>
  <si>
    <t>UTSJSS11265</t>
  </si>
  <si>
    <t>UTSJSS11268</t>
  </si>
  <si>
    <t>UTSJSS11276</t>
  </si>
  <si>
    <t>UTSJSS11279</t>
  </si>
  <si>
    <t>UTSJSS10157</t>
  </si>
  <si>
    <t>UTSJSS10160</t>
  </si>
  <si>
    <t>UTSJSS10163</t>
  </si>
  <si>
    <t>UTSJSS10197</t>
  </si>
  <si>
    <t>UTSJSS10200</t>
  </si>
  <si>
    <t>UTSJSS10203</t>
  </si>
  <si>
    <t>UTSJSS10180</t>
  </si>
  <si>
    <t>UTSJSS10183</t>
  </si>
  <si>
    <t>UTSJSS10170</t>
  </si>
  <si>
    <t>UTSJSS10172</t>
  </si>
  <si>
    <t>UTSJSS10173</t>
  </si>
  <si>
    <t>UTSJSS10175</t>
  </si>
  <si>
    <t>UTSJSS10176</t>
  </si>
  <si>
    <t>UTSJSS10178</t>
  </si>
  <si>
    <t>UTSJSS10181</t>
  </si>
  <si>
    <t>UTSJSS10164</t>
  </si>
  <si>
    <t>UTSJSS10166</t>
  </si>
  <si>
    <t>UTSJSS10167</t>
  </si>
  <si>
    <t>UTSJSS10198</t>
  </si>
  <si>
    <t>UTSJSS10201</t>
  </si>
  <si>
    <t>UTSJSS10204</t>
  </si>
  <si>
    <t>UTSJSS11275</t>
  </si>
  <si>
    <t>UTSJSS11277</t>
  </si>
  <si>
    <t>UTSJSS11278</t>
  </si>
  <si>
    <t>UTSJSS11257</t>
  </si>
  <si>
    <t>UTSJSS11260</t>
  </si>
  <si>
    <t>UTSJSS11263</t>
  </si>
  <si>
    <t>UTSJSS11266</t>
  </si>
  <si>
    <t>UTSJSS11240</t>
  </si>
  <si>
    <t>UTSJSS11243</t>
  </si>
  <si>
    <t>UTSJSS11246</t>
  </si>
  <si>
    <t>UTSJSS11271</t>
  </si>
  <si>
    <t>UTSJSS11272</t>
  </si>
  <si>
    <t>UTSJSS11251</t>
  </si>
  <si>
    <t>UTSJSS11250</t>
  </si>
  <si>
    <t>UTSJSS11253</t>
  </si>
  <si>
    <t>UTSJSS11261</t>
  </si>
  <si>
    <t>UTSJSS11264</t>
  </si>
  <si>
    <t>UTSJSS11267</t>
  </si>
  <si>
    <t>UTSJSS11270</t>
  </si>
  <si>
    <t>UTSJSS10202</t>
  </si>
  <si>
    <t>UTSJSS10205</t>
  </si>
  <si>
    <t>UTSJSS10168</t>
  </si>
  <si>
    <t>UTSJSS10171</t>
  </si>
  <si>
    <t>UTSJSS10179</t>
  </si>
  <si>
    <t>UTSJSS10182</t>
  </si>
  <si>
    <t>UTSJSS10185</t>
  </si>
  <si>
    <t>UTSJSS10156</t>
  </si>
  <si>
    <t>UTSJSS10162</t>
  </si>
  <si>
    <t>UTSJSS3095</t>
  </si>
  <si>
    <t>UTSJSS17049</t>
  </si>
  <si>
    <t>UTSJSS17048</t>
  </si>
  <si>
    <t>UTSJSS15101</t>
  </si>
  <si>
    <t>UTSJSS3456</t>
  </si>
  <si>
    <t>UTSJSS3427</t>
  </si>
  <si>
    <t>UTSJSS17054</t>
  </si>
  <si>
    <t>UTSJSS10650</t>
  </si>
  <si>
    <t>UTSJSS15102</t>
  </si>
  <si>
    <t>UTSJSS5544</t>
  </si>
  <si>
    <t>UTSJSS0321</t>
  </si>
  <si>
    <t>UTSJSS3358</t>
  </si>
  <si>
    <t>UTSJSS5630</t>
  </si>
  <si>
    <t>UTSJSS17541</t>
  </si>
  <si>
    <t>UTSJSS10161</t>
  </si>
  <si>
    <t>UTSJSS10165</t>
  </si>
  <si>
    <t>UTSJSS17057</t>
  </si>
  <si>
    <t>UTSJSS1389</t>
  </si>
  <si>
    <t>UTSJSS7835</t>
  </si>
  <si>
    <t>UTSJSS7368</t>
  </si>
  <si>
    <t>UTSJSS4714</t>
  </si>
  <si>
    <t>UTSJSS4715</t>
  </si>
  <si>
    <t>UTSJSS1437</t>
  </si>
  <si>
    <t>UTSJSS3098</t>
  </si>
  <si>
    <t>UTSJSS1447</t>
  </si>
  <si>
    <t>UTSJSS1431</t>
  </si>
  <si>
    <t>UTSJSS17055</t>
  </si>
  <si>
    <t>UTSJSS17053</t>
  </si>
  <si>
    <t>UTSJSS3061</t>
  </si>
  <si>
    <t>UTSJSS5546</t>
  </si>
  <si>
    <t>UTSJSS3065</t>
  </si>
  <si>
    <t>UTSJSS11249</t>
  </si>
  <si>
    <t>UTSJSS11255</t>
  </si>
  <si>
    <t>UTSJSS11244</t>
  </si>
  <si>
    <t>UTSJSS7454</t>
  </si>
  <si>
    <t>UTSJSS7541</t>
  </si>
  <si>
    <t>UTSJSS17051</t>
  </si>
  <si>
    <t>UTSJSS17052</t>
  </si>
  <si>
    <t>UTSJSS10793</t>
  </si>
  <si>
    <t>UTSJSS10792</t>
  </si>
  <si>
    <t>UTSJSS3172</t>
  </si>
  <si>
    <t>UTSJSS0257</t>
  </si>
  <si>
    <t>UTSJSS3123</t>
  </si>
  <si>
    <t>UTSJSS1914</t>
  </si>
  <si>
    <t>UTSJSS17060</t>
  </si>
  <si>
    <t>UTSJSS17050</t>
  </si>
  <si>
    <t>UTSJSS11258</t>
  </si>
  <si>
    <t>UTSJSS8063</t>
  </si>
  <si>
    <t>UTSJSS18206</t>
  </si>
  <si>
    <t>UTSJSS5639</t>
  </si>
  <si>
    <t>SILLA SECRETARIAL ALTURA AJUSTABLE</t>
  </si>
  <si>
    <t>UTSJSS5640</t>
  </si>
  <si>
    <t>UTSJSS3030</t>
  </si>
  <si>
    <t>SILLA SECRETARIAL CEA</t>
  </si>
  <si>
    <t>UTSJSS1634</t>
  </si>
  <si>
    <t>UTSJSS8514</t>
  </si>
  <si>
    <t>SILLA SECRETARIAL ERGO NGO.1498</t>
  </si>
  <si>
    <t>UTSJSS8518</t>
  </si>
  <si>
    <t>UTSJSS8508</t>
  </si>
  <si>
    <t>UTSJSS8515</t>
  </si>
  <si>
    <t>UTSJSS8513</t>
  </si>
  <si>
    <t>UTSJSS8533</t>
  </si>
  <si>
    <t>UTSJSS8511</t>
  </si>
  <si>
    <t>UTSJSS8527</t>
  </si>
  <si>
    <t>UTSJSS8530</t>
  </si>
  <si>
    <t>UTSJSS8510</t>
  </si>
  <si>
    <t>UTSJSS8506</t>
  </si>
  <si>
    <t>UTSJSS8507</t>
  </si>
  <si>
    <t>UTSJSS8529</t>
  </si>
  <si>
    <t>UTSJSS8531</t>
  </si>
  <si>
    <t>UTSJSS8522</t>
  </si>
  <si>
    <t>UTSJSS8532</t>
  </si>
  <si>
    <t>UTSJSS8526</t>
  </si>
  <si>
    <t>UTSJSS8509</t>
  </si>
  <si>
    <t>UTSJSS8519</t>
  </si>
  <si>
    <t>UTSJSS8516</t>
  </si>
  <si>
    <t>UTSJSS8520</t>
  </si>
  <si>
    <t>UTSJSS8517</t>
  </si>
  <si>
    <t>UTSJSS8521</t>
  </si>
  <si>
    <t>UTSJSS8525</t>
  </si>
  <si>
    <t>UTSJSS8524</t>
  </si>
  <si>
    <t>UTSJSS14831</t>
  </si>
  <si>
    <t>SILLA SECRETARIAL MCA OFFIHO</t>
  </si>
  <si>
    <t>UTSJSS10347</t>
  </si>
  <si>
    <t>SILLA SECRETARIAL NEGRA</t>
  </si>
  <si>
    <t>UTSJSS11824</t>
  </si>
  <si>
    <t>SILLA SECRETARIAL NEGRO HAWAII</t>
  </si>
  <si>
    <t>UTSJSS11827</t>
  </si>
  <si>
    <t>UTSJSS11830</t>
  </si>
  <si>
    <t>UTSJSS11832</t>
  </si>
  <si>
    <t>UTSJSS11833</t>
  </si>
  <si>
    <t>UTSJSS11835</t>
  </si>
  <si>
    <t>UTSJSS11836</t>
  </si>
  <si>
    <t>UTSJSS11838</t>
  </si>
  <si>
    <t>UTSJSS11839</t>
  </si>
  <si>
    <t>UTSJSS11841</t>
  </si>
  <si>
    <t>UTSJSS11844</t>
  </si>
  <si>
    <t>UTSJSS11847</t>
  </si>
  <si>
    <t>UTSJSS11822</t>
  </si>
  <si>
    <t>UTSJSS11825</t>
  </si>
  <si>
    <t>UTSJSS11828</t>
  </si>
  <si>
    <t>UTSJSS11831</t>
  </si>
  <si>
    <t>UTSJSS11834</t>
  </si>
  <si>
    <t>UTSJSS11842</t>
  </si>
  <si>
    <t>UTSJSS11845</t>
  </si>
  <si>
    <t>UTSJSS11823</t>
  </si>
  <si>
    <t>UTSJSS11826</t>
  </si>
  <si>
    <t>UTSJSS11829</t>
  </si>
  <si>
    <t>UTSJSS11837</t>
  </si>
  <si>
    <t>UTSJSS11840</t>
  </si>
  <si>
    <t>UTSJSS11843</t>
  </si>
  <si>
    <t>UTSJSS11846</t>
  </si>
  <si>
    <t>UTSJSS14764</t>
  </si>
  <si>
    <t>SILLA SECRETARIAL TAPIZADA EN TELA C/NEGRO. MCA SEDIA</t>
  </si>
  <si>
    <t>UTSJSS14763</t>
  </si>
  <si>
    <t>UTSJSS14762</t>
  </si>
  <si>
    <t>UTSJSS14324</t>
  </si>
  <si>
    <t>SILLA SECRETARIAL TAPIZADA EN TELA COLOR NEGRO</t>
  </si>
  <si>
    <t>UTSJSS14323</t>
  </si>
  <si>
    <t>UTSJSS14326</t>
  </si>
  <si>
    <t>UTSJSS14322</t>
  </si>
  <si>
    <t>UTSJSS14325</t>
  </si>
  <si>
    <t>UTSJSS14751</t>
  </si>
  <si>
    <t>SILLA SECRETARIAL TAPIZADA EN TELA MCA. SEDIA</t>
  </si>
  <si>
    <t>UTSJSS7893</t>
  </si>
  <si>
    <t>SILLA SECRETARIAL(CNC)</t>
  </si>
  <si>
    <t>UTSJSS7896</t>
  </si>
  <si>
    <t>UTSJSS7899</t>
  </si>
  <si>
    <t>UTSJSS7907</t>
  </si>
  <si>
    <t>UTSJSS7910</t>
  </si>
  <si>
    <t>UTSJSS7913</t>
  </si>
  <si>
    <t>UTSJSS7916</t>
  </si>
  <si>
    <t>UTSJSS7888</t>
  </si>
  <si>
    <t>UTSJSS7891</t>
  </si>
  <si>
    <t>UTSJSS7894</t>
  </si>
  <si>
    <t>UTSJSS7897</t>
  </si>
  <si>
    <t>UTSJSS7900</t>
  </si>
  <si>
    <t>UTSJSS7902</t>
  </si>
  <si>
    <t>UTSJSS7903</t>
  </si>
  <si>
    <t>UTSJSS7905</t>
  </si>
  <si>
    <t>UTSJSS7906</t>
  </si>
  <si>
    <t>UTSJSS7908</t>
  </si>
  <si>
    <t>UTSJSS7914</t>
  </si>
  <si>
    <t>UTSJSS7917</t>
  </si>
  <si>
    <t>UTSJSS7889</t>
  </si>
  <si>
    <t>UTSJSS7895</t>
  </si>
  <si>
    <t>UTSJSS7898</t>
  </si>
  <si>
    <t>UTSJSS7901</t>
  </si>
  <si>
    <t>UTSJSS7904</t>
  </si>
  <si>
    <t>UTSJSS7912</t>
  </si>
  <si>
    <t>UTSJSS7915</t>
  </si>
  <si>
    <t>UTSJSS7918</t>
  </si>
  <si>
    <t>UTSJSS8628</t>
  </si>
  <si>
    <t>SILLA SECRETARIAL(P/MESA BINARIA)</t>
  </si>
  <si>
    <t>UTSJSS8599</t>
  </si>
  <si>
    <t>UTSJSS8626</t>
  </si>
  <si>
    <t>UTSJSS8619</t>
  </si>
  <si>
    <t>UTSJSS8631</t>
  </si>
  <si>
    <t>UTSJSS8586</t>
  </si>
  <si>
    <t>UTSJSS8592</t>
  </si>
  <si>
    <t>UTSJSS8576</t>
  </si>
  <si>
    <t>UTSJSS8579</t>
  </si>
  <si>
    <t>UTSJSS8587</t>
  </si>
  <si>
    <t>UTSJSS8590</t>
  </si>
  <si>
    <t>UTSJSS8593</t>
  </si>
  <si>
    <t>UTSJSS8596</t>
  </si>
  <si>
    <t>UTSJSS8630</t>
  </si>
  <si>
    <t>UTSJSS8633</t>
  </si>
  <si>
    <t>UTSJSS8636</t>
  </si>
  <si>
    <t>UTSJSS8607</t>
  </si>
  <si>
    <t>UTSJSS8610</t>
  </si>
  <si>
    <t>UTSJSS8613</t>
  </si>
  <si>
    <t>UTSJSS8616</t>
  </si>
  <si>
    <t>UTSJSS8574</t>
  </si>
  <si>
    <t>UTSJSS8580</t>
  </si>
  <si>
    <t>UTSJSS8582</t>
  </si>
  <si>
    <t>UTSJSS8585</t>
  </si>
  <si>
    <t>UTSJSS8634</t>
  </si>
  <si>
    <t>UTSJSS8629</t>
  </si>
  <si>
    <t>UTSJSS8588</t>
  </si>
  <si>
    <t>UTSJSS8589</t>
  </si>
  <si>
    <t>UTSJSS8591</t>
  </si>
  <si>
    <t>UTSJSS8594</t>
  </si>
  <si>
    <t>UTSJSS8600</t>
  </si>
  <si>
    <t>UTSJSS8602</t>
  </si>
  <si>
    <t>UTSJSS8603</t>
  </si>
  <si>
    <t>UTSJSS8605</t>
  </si>
  <si>
    <t>UTSJSS8606</t>
  </si>
  <si>
    <t>UTSJSS8608</t>
  </si>
  <si>
    <t>UTSJSS8609</t>
  </si>
  <si>
    <t>UTSJSS8611</t>
  </si>
  <si>
    <t>UTSJSS8614</t>
  </si>
  <si>
    <t>UTSJSS8617</t>
  </si>
  <si>
    <t>UTSJSS8620</t>
  </si>
  <si>
    <t>UTSJSS8622</t>
  </si>
  <si>
    <t>UTSJSS8623</t>
  </si>
  <si>
    <t>UTSJSS8625</t>
  </si>
  <si>
    <t>UTSJSS8575</t>
  </si>
  <si>
    <t>UTSJSS8578</t>
  </si>
  <si>
    <t>UTSJSS8581</t>
  </si>
  <si>
    <t>UTSJSS8595</t>
  </si>
  <si>
    <t>UTSJSS8598</t>
  </si>
  <si>
    <t>UTSJSS8601</t>
  </si>
  <si>
    <t>UTSJSS8604</t>
  </si>
  <si>
    <t>UTSJSS8612</t>
  </si>
  <si>
    <t>UTSJSS8615</t>
  </si>
  <si>
    <t>UTSJSS8618</t>
  </si>
  <si>
    <t>UTSJSS8621</t>
  </si>
  <si>
    <t>UTSJSS8624</t>
  </si>
  <si>
    <t>UTSJSS8632</t>
  </si>
  <si>
    <t>UTSJSS8635</t>
  </si>
  <si>
    <t>UTSJSS8583</t>
  </si>
  <si>
    <t>UTSJST14263</t>
  </si>
  <si>
    <t>SILLA TUBUILAR TAPIZADA EN TELA COLOR NEGRO</t>
  </si>
  <si>
    <t>UTSJST14266</t>
  </si>
  <si>
    <t>UTSJST14268</t>
  </si>
  <si>
    <t>UTSJST14269</t>
  </si>
  <si>
    <t>UTSJST14271</t>
  </si>
  <si>
    <t>UTSJST14272</t>
  </si>
  <si>
    <t>UTSJST14274</t>
  </si>
  <si>
    <t>UTSJST14275</t>
  </si>
  <si>
    <t>UTSJST14277</t>
  </si>
  <si>
    <t>UTSJST14280</t>
  </si>
  <si>
    <t>UTSJST14264</t>
  </si>
  <si>
    <t>UTSJST14267</t>
  </si>
  <si>
    <t>UTSJST14270</t>
  </si>
  <si>
    <t>UTSJST14278</t>
  </si>
  <si>
    <t>UTSJST14281</t>
  </si>
  <si>
    <t>UTSJST14262</t>
  </si>
  <si>
    <t>UTSJST14265</t>
  </si>
  <si>
    <t>UTSJST14273</t>
  </si>
  <si>
    <t>UTSJST14276</t>
  </si>
  <si>
    <t>UTSJST14279</t>
  </si>
  <si>
    <t>UTSJST5624</t>
  </si>
  <si>
    <t>SILLA TUBULAR</t>
  </si>
  <si>
    <t>UTSJST5625</t>
  </si>
  <si>
    <t>UTSJST5627</t>
  </si>
  <si>
    <t>UTSJST5626</t>
  </si>
  <si>
    <t>UTSJST5629</t>
  </si>
  <si>
    <t>UTSJST3225</t>
  </si>
  <si>
    <t>UTSJST8107</t>
  </si>
  <si>
    <t>UTSJST8219</t>
  </si>
  <si>
    <t>UTSJST1647</t>
  </si>
  <si>
    <t>UTSJST3597</t>
  </si>
  <si>
    <t>UTSJST0783</t>
  </si>
  <si>
    <t>UTSJST2746</t>
  </si>
  <si>
    <t>UTSJST3598</t>
  </si>
  <si>
    <t>UTSJST0770</t>
  </si>
  <si>
    <t>UTSJST2750</t>
  </si>
  <si>
    <t>UTSJST3512</t>
  </si>
  <si>
    <t>UTSJST3515</t>
  </si>
  <si>
    <t>UTSJST3518</t>
  </si>
  <si>
    <t>UTSJST1513</t>
  </si>
  <si>
    <t>UTSJST1516</t>
  </si>
  <si>
    <t>UTSJST1533</t>
  </si>
  <si>
    <t>UTSJST1454</t>
  </si>
  <si>
    <t>UTSJST1480</t>
  </si>
  <si>
    <t>UTSJST1478</t>
  </si>
  <si>
    <t>UTSJST1464</t>
  </si>
  <si>
    <t>UTSJST1469</t>
  </si>
  <si>
    <t>UTSJST1470</t>
  </si>
  <si>
    <t>UTSJST2747</t>
  </si>
  <si>
    <t>UTSJST3247</t>
  </si>
  <si>
    <t>UTSJST3253</t>
  </si>
  <si>
    <t>UTSJST0741</t>
  </si>
  <si>
    <t>UTSJST1514</t>
  </si>
  <si>
    <t>UTSJST1517</t>
  </si>
  <si>
    <t>UTSJST1520</t>
  </si>
  <si>
    <t>UTSJST1525</t>
  </si>
  <si>
    <t>UTSJST1526</t>
  </si>
  <si>
    <t>UTSJST1528</t>
  </si>
  <si>
    <t>UTSJST1531</t>
  </si>
  <si>
    <t>UTSJST1537</t>
  </si>
  <si>
    <t>UTSJST3496</t>
  </si>
  <si>
    <t>UTSJST3501</t>
  </si>
  <si>
    <t>UTSJST3502</t>
  </si>
  <si>
    <t>UTSJST3504</t>
  </si>
  <si>
    <t>UTSJST3505</t>
  </si>
  <si>
    <t>UTSJST3508</t>
  </si>
  <si>
    <t>UTSJST3510</t>
  </si>
  <si>
    <t>UTSJST3516</t>
  </si>
  <si>
    <t>UTSJST1535</t>
  </si>
  <si>
    <t>UTSJST3497</t>
  </si>
  <si>
    <t>UTSJST3514</t>
  </si>
  <si>
    <t>UTSJST3520</t>
  </si>
  <si>
    <t>UTSJST3523</t>
  </si>
  <si>
    <t>UTSJST3019</t>
  </si>
  <si>
    <t>UTSJST1473</t>
  </si>
  <si>
    <t>UTSJST1476</t>
  </si>
  <si>
    <t>UTSJST1479</t>
  </si>
  <si>
    <t>UTSJST1462</t>
  </si>
  <si>
    <t>UTSJST2701</t>
  </si>
  <si>
    <t>UTSJST3923</t>
  </si>
  <si>
    <t>UTSJST1890</t>
  </si>
  <si>
    <t>UTSJST7417</t>
  </si>
  <si>
    <t>UTSJST0795</t>
  </si>
  <si>
    <t>UTSJST0796</t>
  </si>
  <si>
    <t>UTSJST3301</t>
  </si>
  <si>
    <t>UTSJST8047</t>
  </si>
  <si>
    <t>UTSJST1395</t>
  </si>
  <si>
    <t>UTSJST0325</t>
  </si>
  <si>
    <t>UTSJST0302</t>
  </si>
  <si>
    <t>UTSJST7357</t>
  </si>
  <si>
    <t>UTSJST3152</t>
  </si>
  <si>
    <t>UTSJST2722</t>
  </si>
  <si>
    <t>UTSJST0789</t>
  </si>
  <si>
    <t>UTSJST6600</t>
  </si>
  <si>
    <t>UTSJST0633</t>
  </si>
  <si>
    <t>UTSJST0915</t>
  </si>
  <si>
    <t>UTSJST1049</t>
  </si>
  <si>
    <t>UTSJST1568</t>
  </si>
  <si>
    <t>UTSJST1872</t>
  </si>
  <si>
    <t>UTSJST6668</t>
  </si>
  <si>
    <t>UTSJST6671</t>
  </si>
  <si>
    <t>UTSJST6674</t>
  </si>
  <si>
    <t>UTSJST6680</t>
  </si>
  <si>
    <t>UTSJST6688</t>
  </si>
  <si>
    <t>UTSJST6961</t>
  </si>
  <si>
    <t>UTSJST8213</t>
  </si>
  <si>
    <t>UTSJST0810</t>
  </si>
  <si>
    <t>UTSJST1455</t>
  </si>
  <si>
    <t>UTSJST1458</t>
  </si>
  <si>
    <t>UTSJST1461</t>
  </si>
  <si>
    <t>UTSJST1463</t>
  </si>
  <si>
    <t>UTSJST6669</t>
  </si>
  <si>
    <t>UTSJST6672</t>
  </si>
  <si>
    <t>UTSJST6675</t>
  </si>
  <si>
    <t>UTSJST6678</t>
  </si>
  <si>
    <t>UTSJST6681</t>
  </si>
  <si>
    <t>UTSJST6684</t>
  </si>
  <si>
    <t>UTSJST6686</t>
  </si>
  <si>
    <t>UTSJST1472</t>
  </si>
  <si>
    <t>UTSJST0761</t>
  </si>
  <si>
    <t>UTSJST0428</t>
  </si>
  <si>
    <t>UTSJST0383</t>
  </si>
  <si>
    <t>UTSJST0778</t>
  </si>
  <si>
    <t>UTSJST6581</t>
  </si>
  <si>
    <t>UTSJST6604</t>
  </si>
  <si>
    <t>UTSJST1871</t>
  </si>
  <si>
    <t>UTSJST1873</t>
  </si>
  <si>
    <t>UTSJST1047</t>
  </si>
  <si>
    <t>UTSJST1566</t>
  </si>
  <si>
    <t>UTSJST1569</t>
  </si>
  <si>
    <t>UTSJST1572</t>
  </si>
  <si>
    <t>UTSJST1574</t>
  </si>
  <si>
    <t>UTSJST1575</t>
  </si>
  <si>
    <t>UTSJST1570</t>
  </si>
  <si>
    <t>UTSJST6602</t>
  </si>
  <si>
    <t>UTSJST0738</t>
  </si>
  <si>
    <t>UTSJST6673</t>
  </si>
  <si>
    <t>UTSJST6676</t>
  </si>
  <si>
    <t>UTSJST6682</t>
  </si>
  <si>
    <t>UTSJST6685</t>
  </si>
  <si>
    <t>UTSJST5108</t>
  </si>
  <si>
    <t>UTSJST5109</t>
  </si>
  <si>
    <t>UTSJST3457</t>
  </si>
  <si>
    <t>UTSJST2955</t>
  </si>
  <si>
    <t>UTSJST2958</t>
  </si>
  <si>
    <t>UTSJST3306</t>
  </si>
  <si>
    <t>UTSJST3312</t>
  </si>
  <si>
    <t>UTSJST7970</t>
  </si>
  <si>
    <t>UTSJST4440</t>
  </si>
  <si>
    <t>UTSJST7474</t>
  </si>
  <si>
    <t>UTSJST2267</t>
  </si>
  <si>
    <t>UTSJST3302</t>
  </si>
  <si>
    <t>UTSJST3304</t>
  </si>
  <si>
    <t>UTSJST3307</t>
  </si>
  <si>
    <t>UTSJST3308</t>
  </si>
  <si>
    <t>UTSJST3310</t>
  </si>
  <si>
    <t>UTSJST3313</t>
  </si>
  <si>
    <t>UTSJST3604</t>
  </si>
  <si>
    <t>UTSJST2956</t>
  </si>
  <si>
    <t>UTSJST3016</t>
  </si>
  <si>
    <t>UTSJST3018</t>
  </si>
  <si>
    <t>UTSJST3360</t>
  </si>
  <si>
    <t>UTSJST1982</t>
  </si>
  <si>
    <t>UTSJST2026</t>
  </si>
  <si>
    <t>UTSJST2645</t>
  </si>
  <si>
    <t>UTSJST3242</t>
  </si>
  <si>
    <t>UTSJST1576</t>
  </si>
  <si>
    <t>UTSJST2954</t>
  </si>
  <si>
    <t>UTSJST2957</t>
  </si>
  <si>
    <t>UTSJST3300</t>
  </si>
  <si>
    <t>UTSJST3303</t>
  </si>
  <si>
    <t>UTSJST3314</t>
  </si>
  <si>
    <t>UTSJST3605</t>
  </si>
  <si>
    <t>UTSJST3361</t>
  </si>
  <si>
    <t>UTSJST1978</t>
  </si>
  <si>
    <t>UTSJST4064</t>
  </si>
  <si>
    <t>UTSJST3391</t>
  </si>
  <si>
    <t>UTSJST1460</t>
  </si>
  <si>
    <t>UTSJST1477</t>
  </si>
  <si>
    <t>UTSJST8161</t>
  </si>
  <si>
    <t>UTSJST1475</t>
  </si>
  <si>
    <t>UTSJST1481</t>
  </si>
  <si>
    <t>UTSJST0771</t>
  </si>
  <si>
    <t>UTSJST1529</t>
  </si>
  <si>
    <t>UTSJST8162</t>
  </si>
  <si>
    <t>UTSJST1465</t>
  </si>
  <si>
    <t>UTSJST4075</t>
  </si>
  <si>
    <t>UTSJST2550</t>
  </si>
  <si>
    <t>UTSJST3509</t>
  </si>
  <si>
    <t>UTSJST3015</t>
  </si>
  <si>
    <t>UTSJST3259</t>
  </si>
  <si>
    <t>UTSJST3244</t>
  </si>
  <si>
    <t>UTSJST3245</t>
  </si>
  <si>
    <t>UTSJST3251</t>
  </si>
  <si>
    <t>UTSJST3226</t>
  </si>
  <si>
    <t>UTSJST2744</t>
  </si>
  <si>
    <t>UTSJST2737</t>
  </si>
  <si>
    <t>UTSJST3228</t>
  </si>
  <si>
    <t>UTSJST2101</t>
  </si>
  <si>
    <t>UTSJST3189</t>
  </si>
  <si>
    <t>UTSJST2425</t>
  </si>
  <si>
    <t>UTSJST3243</t>
  </si>
  <si>
    <t>UTSJST3246</t>
  </si>
  <si>
    <t>UTSJST3254</t>
  </si>
  <si>
    <t>UTSJST4063</t>
  </si>
  <si>
    <t>UTSJST5412</t>
  </si>
  <si>
    <t>UTSJST5403</t>
  </si>
  <si>
    <t>UTSJST4084</t>
  </si>
  <si>
    <t>UTSJST7473</t>
  </si>
  <si>
    <t>UTSJST0762</t>
  </si>
  <si>
    <t>UTSJST3385</t>
  </si>
  <si>
    <t>UTSJST5414</t>
  </si>
  <si>
    <t>UTSJST3506</t>
  </si>
  <si>
    <t>UTSJST0737</t>
  </si>
  <si>
    <t>UTSJST5174</t>
  </si>
  <si>
    <t>UTSJST5132</t>
  </si>
  <si>
    <t>UTSJST5173</t>
  </si>
  <si>
    <t>UTSJST3038</t>
  </si>
  <si>
    <t>UTSJST1530</t>
  </si>
  <si>
    <t>UTSJST3250</t>
  </si>
  <si>
    <t>UTSJST3256</t>
  </si>
  <si>
    <t>UTSJST3227</t>
  </si>
  <si>
    <t>UTSJST3255</t>
  </si>
  <si>
    <t>UTSJST3579</t>
  </si>
  <si>
    <t>UTSJST3309</t>
  </si>
  <si>
    <t>UTSJST4072</t>
  </si>
  <si>
    <t>UTSJST7855</t>
  </si>
  <si>
    <t>UTSJST7442</t>
  </si>
  <si>
    <t>UTSJST1467</t>
  </si>
  <si>
    <t>UTSJST3591</t>
  </si>
  <si>
    <t>UTSJST3449</t>
  </si>
  <si>
    <t>UTSJST5406</t>
  </si>
  <si>
    <t>UTSJST5407</t>
  </si>
  <si>
    <t>UTSJST5409</t>
  </si>
  <si>
    <t>UTSJST3916</t>
  </si>
  <si>
    <t>UTSJST3925</t>
  </si>
  <si>
    <t>UTSJST5413</t>
  </si>
  <si>
    <t>UTSJST2753</t>
  </si>
  <si>
    <t>UTSJST3258</t>
  </si>
  <si>
    <t>UTSJST5405</t>
  </si>
  <si>
    <t>UTSJST5197</t>
  </si>
  <si>
    <t>UTSJST5259</t>
  </si>
  <si>
    <t>UTSJST4657</t>
  </si>
  <si>
    <t>UTSJST5219</t>
  </si>
  <si>
    <t>UTSJST3112</t>
  </si>
  <si>
    <t>UTSJST8064</t>
  </si>
  <si>
    <t>UTSJST3164</t>
  </si>
  <si>
    <t>UTSJST1870</t>
  </si>
  <si>
    <t>UTSJST1567</t>
  </si>
  <si>
    <t>UTSJST8155</t>
  </si>
  <si>
    <t>UTSJST5037</t>
  </si>
  <si>
    <t>UTSJST5038</t>
  </si>
  <si>
    <t>UTSJST2741</t>
  </si>
  <si>
    <t>UTSJST2743</t>
  </si>
  <si>
    <t>UTSJST3384</t>
  </si>
  <si>
    <t>UTSJST1523</t>
  </si>
  <si>
    <t>UTSJST4083</t>
  </si>
  <si>
    <t>UTSJST2500</t>
  </si>
  <si>
    <t>UTSJST2733</t>
  </si>
  <si>
    <t>UTSJST2736</t>
  </si>
  <si>
    <t>UTSJST2739</t>
  </si>
  <si>
    <t>UTSJST2728</t>
  </si>
  <si>
    <t>UTSJST2734</t>
  </si>
  <si>
    <t>UTSJST2843</t>
  </si>
  <si>
    <t>UTSJST3279</t>
  </si>
  <si>
    <t>UTSJST3498</t>
  </si>
  <si>
    <t>UTSJST3517</t>
  </si>
  <si>
    <t>UTSJST4934</t>
  </si>
  <si>
    <t>UTSJST4935</t>
  </si>
  <si>
    <t>UTSJST4936</t>
  </si>
  <si>
    <t>UTSJST3248</t>
  </si>
  <si>
    <t>UTSJST5198</t>
  </si>
  <si>
    <t>UTSJST8923</t>
  </si>
  <si>
    <t>UTSJST2729</t>
  </si>
  <si>
    <t>UTSJST8919</t>
  </si>
  <si>
    <t>UTSJST8924</t>
  </si>
  <si>
    <t>UTSJST2748</t>
  </si>
  <si>
    <t>UTSJST8154</t>
  </si>
  <si>
    <t>UTSJST1466</t>
  </si>
  <si>
    <t>UTSJST3108</t>
  </si>
  <si>
    <t>UTSJST3124</t>
  </si>
  <si>
    <t>UTSJST6599</t>
  </si>
  <si>
    <t>UTSJST1453</t>
  </si>
  <si>
    <t>UTSJST2745</t>
  </si>
  <si>
    <t>UTSJST1814</t>
  </si>
  <si>
    <t>UTSJST1815</t>
  </si>
  <si>
    <t>UTSJST0323</t>
  </si>
  <si>
    <t>UTSJST5411</t>
  </si>
  <si>
    <t>UTSJST2959</t>
  </si>
  <si>
    <t>UTSJST7817</t>
  </si>
  <si>
    <t>UTSJST7818</t>
  </si>
  <si>
    <t>UTSJST5623</t>
  </si>
  <si>
    <t>UTSJST3190</t>
  </si>
  <si>
    <t>UTSJST4865</t>
  </si>
  <si>
    <t>UTSJST1648</t>
  </si>
  <si>
    <t>UTSJST4864</t>
  </si>
  <si>
    <t>UTSJST3249</t>
  </si>
  <si>
    <t>UTSJST0745</t>
  </si>
  <si>
    <t>UTSJST1426</t>
  </si>
  <si>
    <t>UTSJST1571</t>
  </si>
  <si>
    <t>UTSJST1573</t>
  </si>
  <si>
    <t>UTSJST3588</t>
  </si>
  <si>
    <t>UTSJST8921</t>
  </si>
  <si>
    <t>UTSJST3418</t>
  </si>
  <si>
    <t>UTSJST1450</t>
  </si>
  <si>
    <t>UTSJST8023</t>
  </si>
  <si>
    <t>UTSJST8019</t>
  </si>
  <si>
    <t>UTSJST8021</t>
  </si>
  <si>
    <t>UTSJST0324</t>
  </si>
  <si>
    <t>UTSJST5410</t>
  </si>
  <si>
    <t>UTSJST3137</t>
  </si>
  <si>
    <t>UTSJST0755</t>
  </si>
  <si>
    <t>UTSJST7453</t>
  </si>
  <si>
    <t>UTSJST7475</t>
  </si>
  <si>
    <t>UTSJST0763</t>
  </si>
  <si>
    <t>UTSJST4071</t>
  </si>
  <si>
    <t>UTSJST8192</t>
  </si>
  <si>
    <t>UTSJST8126</t>
  </si>
  <si>
    <t>UTSJST7524</t>
  </si>
  <si>
    <t>UTSJST3921</t>
  </si>
  <si>
    <t>UTSJST3924</t>
  </si>
  <si>
    <t>UTSJST0317</t>
  </si>
  <si>
    <t>UTSJST5408</t>
  </si>
  <si>
    <t>UTSJST3922</t>
  </si>
  <si>
    <t>UTSJST3257</t>
  </si>
  <si>
    <t>UTSJST3311</t>
  </si>
  <si>
    <t>UTSJST7441</t>
  </si>
  <si>
    <t>UTSJST4087</t>
  </si>
  <si>
    <t>UTSJST4079</t>
  </si>
  <si>
    <t>UTSJST2723</t>
  </si>
  <si>
    <t>UTSJST3146</t>
  </si>
  <si>
    <t>UTSJST3177</t>
  </si>
  <si>
    <t>UTSJST3381</t>
  </si>
  <si>
    <t>UTSJST1348</t>
  </si>
  <si>
    <t>UTSJST10029</t>
  </si>
  <si>
    <t>UTSJST2379</t>
  </si>
  <si>
    <t>UTSJST7492</t>
  </si>
  <si>
    <t>SILLA TUBULAR CROMADA</t>
  </si>
  <si>
    <t>UTSJST7491</t>
  </si>
  <si>
    <t>UTSJST4799</t>
  </si>
  <si>
    <t>UTSJST4802</t>
  </si>
  <si>
    <t>UTSJST4795</t>
  </si>
  <si>
    <t>UTSJST4797</t>
  </si>
  <si>
    <t>UTSJST4798</t>
  </si>
  <si>
    <t>UTSJST4800</t>
  </si>
  <si>
    <t>UTSJST4801</t>
  </si>
  <si>
    <t>UTSJST4803</t>
  </si>
  <si>
    <t>UTSJST4796</t>
  </si>
  <si>
    <t>UTSJST4804</t>
  </si>
  <si>
    <t>UTSJST1794</t>
  </si>
  <si>
    <t>SILLA TUBULAR EN TELA COLOR AZUL</t>
  </si>
  <si>
    <t>UTSJST1797</t>
  </si>
  <si>
    <t>UTSJST1800</t>
  </si>
  <si>
    <t>UTSJST1796</t>
  </si>
  <si>
    <t>UTSJST1799</t>
  </si>
  <si>
    <t>UTSJST1795</t>
  </si>
  <si>
    <t>UTSJST1798</t>
  </si>
  <si>
    <t>UTSJST5501</t>
  </si>
  <si>
    <t>SILLA TUBULAR GENOVA AZUL</t>
  </si>
  <si>
    <t>UTSJST4436</t>
  </si>
  <si>
    <t>UTSJST5477</t>
  </si>
  <si>
    <t>UTSJST5480</t>
  </si>
  <si>
    <t>UTSJST4435</t>
  </si>
  <si>
    <t>UTSJST5475</t>
  </si>
  <si>
    <t>UTSJST5478</t>
  </si>
  <si>
    <t>UTSJST5481</t>
  </si>
  <si>
    <t>UTSJST5484</t>
  </si>
  <si>
    <t>UTSJST5487</t>
  </si>
  <si>
    <t>UTSJST5495</t>
  </si>
  <si>
    <t>UTSJST5498</t>
  </si>
  <si>
    <t>UTSJST5504</t>
  </si>
  <si>
    <t>UTSJST5507</t>
  </si>
  <si>
    <t>UTSJST5476</t>
  </si>
  <si>
    <t>UTSJST5479</t>
  </si>
  <si>
    <t>UTSJST5482</t>
  </si>
  <si>
    <t>UTSJST5485</t>
  </si>
  <si>
    <t>UTSJST5488</t>
  </si>
  <si>
    <t>UTSJST5490</t>
  </si>
  <si>
    <t>UTSJST5491</t>
  </si>
  <si>
    <t>UTSJST5493</t>
  </si>
  <si>
    <t>UTSJST5494</t>
  </si>
  <si>
    <t>UTSJST5496</t>
  </si>
  <si>
    <t>UTSJST5497</t>
  </si>
  <si>
    <t>UTSJST5502</t>
  </si>
  <si>
    <t>UTSJST5505</t>
  </si>
  <si>
    <t>UTSJST5532</t>
  </si>
  <si>
    <t>UTSJST4437</t>
  </si>
  <si>
    <t>UTSJST4434</t>
  </si>
  <si>
    <t>UTSJST5483</t>
  </si>
  <si>
    <t>UTSJST5486</t>
  </si>
  <si>
    <t>UTSJST5489</t>
  </si>
  <si>
    <t>UTSJST5492</t>
  </si>
  <si>
    <t>UTSJST5500</t>
  </si>
  <si>
    <t>UTSJST5503</t>
  </si>
  <si>
    <t>UTSJST5506</t>
  </si>
  <si>
    <t>UTSJST5531</t>
  </si>
  <si>
    <t>UTSJST14290</t>
  </si>
  <si>
    <t>SILLA TUBULAR TAPIZADA EN TELA COLOR NEGRO</t>
  </si>
  <si>
    <t>UTSJST14298</t>
  </si>
  <si>
    <t>UTSJST14289</t>
  </si>
  <si>
    <t>UTSJST14291</t>
  </si>
  <si>
    <t>UTSJST14292</t>
  </si>
  <si>
    <t>UTSJST14294</t>
  </si>
  <si>
    <t>UTSJST14295</t>
  </si>
  <si>
    <t>UTSJST14297</t>
  </si>
  <si>
    <t>UTSJST14293</t>
  </si>
  <si>
    <t>UTSJST14296</t>
  </si>
  <si>
    <t>UTSJST8018</t>
  </si>
  <si>
    <t>SILLA TUBULAR(EDULAB)</t>
  </si>
  <si>
    <t>UTSJST8020</t>
  </si>
  <si>
    <t>UTSJST8015</t>
  </si>
  <si>
    <t>UTSJST8016</t>
  </si>
  <si>
    <t>UTSJST8017</t>
  </si>
  <si>
    <t>UTSJST12763</t>
  </si>
  <si>
    <t>SILLA VISITA (ALUMNO)</t>
  </si>
  <si>
    <t>UTSJST12644</t>
  </si>
  <si>
    <t>UTSJST12647</t>
  </si>
  <si>
    <t>UTSJST12658</t>
  </si>
  <si>
    <t>UTSJST12661</t>
  </si>
  <si>
    <t>UTSJST12738</t>
  </si>
  <si>
    <t>UTSJST12741</t>
  </si>
  <si>
    <t>UTSJST12747</t>
  </si>
  <si>
    <t>UTSJST12750</t>
  </si>
  <si>
    <t>UTSJST12758</t>
  </si>
  <si>
    <t>UTSJST12761</t>
  </si>
  <si>
    <t>UTSJST12764</t>
  </si>
  <si>
    <t>UTSJST12767</t>
  </si>
  <si>
    <t>UTSJST12770</t>
  </si>
  <si>
    <t>UTSJST12635</t>
  </si>
  <si>
    <t>UTSJST12638</t>
  </si>
  <si>
    <t>UTSJST12766</t>
  </si>
  <si>
    <t>UTSJST12768</t>
  </si>
  <si>
    <t>UTSJST12771</t>
  </si>
  <si>
    <t>UTSJST12772</t>
  </si>
  <si>
    <t>UTSJST12654</t>
  </si>
  <si>
    <t>UTSJST12734</t>
  </si>
  <si>
    <t>UTSJST12735</t>
  </si>
  <si>
    <t>UTSJST12737</t>
  </si>
  <si>
    <t>UTSJST12743</t>
  </si>
  <si>
    <t>UTSJST12746</t>
  </si>
  <si>
    <t>UTSJST12748</t>
  </si>
  <si>
    <t>UTSJST12749</t>
  </si>
  <si>
    <t>UTSJST12751</t>
  </si>
  <si>
    <t>UTSJST12752</t>
  </si>
  <si>
    <t>UTSJST12755</t>
  </si>
  <si>
    <t>UTSJST12757</t>
  </si>
  <si>
    <t>UTSJST12760</t>
  </si>
  <si>
    <t>UTSJST12637</t>
  </si>
  <si>
    <t>UTSJST12643</t>
  </si>
  <si>
    <t>UTSJST12649</t>
  </si>
  <si>
    <t>UTSJST12651</t>
  </si>
  <si>
    <t>UTSJST12650</t>
  </si>
  <si>
    <t>UTSJST12656</t>
  </si>
  <si>
    <t>UTSJST12739</t>
  </si>
  <si>
    <t>UTSJST12742</t>
  </si>
  <si>
    <t>UTSJST12745</t>
  </si>
  <si>
    <t>UTSJST12753</t>
  </si>
  <si>
    <t>UTSJST12756</t>
  </si>
  <si>
    <t>UTSJST12759</t>
  </si>
  <si>
    <t>UTSJST12762</t>
  </si>
  <si>
    <t>UTSJST12765</t>
  </si>
  <si>
    <t>UTSJST12633</t>
  </si>
  <si>
    <t>UTSJST12693</t>
  </si>
  <si>
    <t>UTSJST12719</t>
  </si>
  <si>
    <t>UTSJST12641</t>
  </si>
  <si>
    <t>UTSJST12655</t>
  </si>
  <si>
    <t>UTSJST12674</t>
  </si>
  <si>
    <t>UTSJST12677</t>
  </si>
  <si>
    <t>UTSJST12680</t>
  </si>
  <si>
    <t>UTSJST12683</t>
  </si>
  <si>
    <t>UTSJST12685</t>
  </si>
  <si>
    <t>UTSJST12686</t>
  </si>
  <si>
    <t>UTSJST12688</t>
  </si>
  <si>
    <t>UTSJST12689</t>
  </si>
  <si>
    <t>UTSJST12691</t>
  </si>
  <si>
    <t>UTSJST12692</t>
  </si>
  <si>
    <t>UTSJST12694</t>
  </si>
  <si>
    <t>UTSJST12697</t>
  </si>
  <si>
    <t>UTSJST12700</t>
  </si>
  <si>
    <t>UTSJST12703</t>
  </si>
  <si>
    <t>UTSJST12705</t>
  </si>
  <si>
    <t>UTSJST12706</t>
  </si>
  <si>
    <t>UTSJST12708</t>
  </si>
  <si>
    <t>UTSJST12709</t>
  </si>
  <si>
    <t>UTSJST12652</t>
  </si>
  <si>
    <t>UTSJST12712</t>
  </si>
  <si>
    <t>UTSJST12714</t>
  </si>
  <si>
    <t>UTSJST12715</t>
  </si>
  <si>
    <t>UTSJST12717</t>
  </si>
  <si>
    <t>UTSJST12720</t>
  </si>
  <si>
    <t>UTSJST12723</t>
  </si>
  <si>
    <t>UTSJST12726</t>
  </si>
  <si>
    <t>UTSJST12728</t>
  </si>
  <si>
    <t>UTSJST12729</t>
  </si>
  <si>
    <t>UTSJST12731</t>
  </si>
  <si>
    <t>UTSJST12732</t>
  </si>
  <si>
    <t>UTSJST12423</t>
  </si>
  <si>
    <t>UTSJST12425</t>
  </si>
  <si>
    <t>UTSJST12431</t>
  </si>
  <si>
    <t>UTSJST12434</t>
  </si>
  <si>
    <t>UTSJST12436</t>
  </si>
  <si>
    <t>UTSJST12437</t>
  </si>
  <si>
    <t>UTSJST12439</t>
  </si>
  <si>
    <t>UTSJST12440</t>
  </si>
  <si>
    <t>UTSJST12442</t>
  </si>
  <si>
    <t>UTSJST12443</t>
  </si>
  <si>
    <t>UTSJST12445</t>
  </si>
  <si>
    <t>UTSJST12448</t>
  </si>
  <si>
    <t>UTSJST12391</t>
  </si>
  <si>
    <t>UTSJST12393</t>
  </si>
  <si>
    <t>UTSJST12394</t>
  </si>
  <si>
    <t>UTSJST12396</t>
  </si>
  <si>
    <t>UTSJST12397</t>
  </si>
  <si>
    <t>UTSJST12399</t>
  </si>
  <si>
    <t>UTSJST12400</t>
  </si>
  <si>
    <t>UTSJST12402</t>
  </si>
  <si>
    <t>UTSJST12405</t>
  </si>
  <si>
    <t>UTSJST12408</t>
  </si>
  <si>
    <t>UTSJST12411</t>
  </si>
  <si>
    <t>UTSJST12414</t>
  </si>
  <si>
    <t>UTSJST12416</t>
  </si>
  <si>
    <t>UTSJST12417</t>
  </si>
  <si>
    <t>UTSJST12419</t>
  </si>
  <si>
    <t>UTSJST12420</t>
  </si>
  <si>
    <t>UTSJST12663</t>
  </si>
  <si>
    <t>UTSJST12740</t>
  </si>
  <si>
    <t>UTSJST12365</t>
  </si>
  <si>
    <t>UTSJST12368</t>
  </si>
  <si>
    <t>UTSJST12371</t>
  </si>
  <si>
    <t>UTSJST12374</t>
  </si>
  <si>
    <t>UTSJST12376</t>
  </si>
  <si>
    <t>UTSJST12377</t>
  </si>
  <si>
    <t>UTSJST12379</t>
  </si>
  <si>
    <t>UTSJST12380</t>
  </si>
  <si>
    <t>UTSJST12382</t>
  </si>
  <si>
    <t>UTSJST12385</t>
  </si>
  <si>
    <t>UTSJST12675</t>
  </si>
  <si>
    <t>UTSJST12678</t>
  </si>
  <si>
    <t>UTSJST12681</t>
  </si>
  <si>
    <t>UTSJST12684</t>
  </si>
  <si>
    <t>UTSJST12687</t>
  </si>
  <si>
    <t>UTSJST12695</t>
  </si>
  <si>
    <t>UTSJST12698</t>
  </si>
  <si>
    <t>UTSJST12701</t>
  </si>
  <si>
    <t>UTSJST12704</t>
  </si>
  <si>
    <t>UTSJST12707</t>
  </si>
  <si>
    <t>UTSJST12710</t>
  </si>
  <si>
    <t>UTSJST12718</t>
  </si>
  <si>
    <t>UTSJST12721</t>
  </si>
  <si>
    <t>UTSJST12724</t>
  </si>
  <si>
    <t>UTSJST12727</t>
  </si>
  <si>
    <t>UTSJST12730</t>
  </si>
  <si>
    <t>UTSJST12784</t>
  </si>
  <si>
    <t>UTSJST12363</t>
  </si>
  <si>
    <t>UTSJST12366</t>
  </si>
  <si>
    <t>UTSJST12369</t>
  </si>
  <si>
    <t>UTSJST12372</t>
  </si>
  <si>
    <t>UTSJST12375</t>
  </si>
  <si>
    <t>UTSJST12383</t>
  </si>
  <si>
    <t>UTSJST12386</t>
  </si>
  <si>
    <t>UTSJST12389</t>
  </si>
  <si>
    <t>UTSJST12392</t>
  </si>
  <si>
    <t>UTSJST12395</t>
  </si>
  <si>
    <t>UTSJST12406</t>
  </si>
  <si>
    <t>UTSJST12409</t>
  </si>
  <si>
    <t>UTSJST12412</t>
  </si>
  <si>
    <t>UTSJST12415</t>
  </si>
  <si>
    <t>UTSJST12418</t>
  </si>
  <si>
    <t>UTSJST12426</t>
  </si>
  <si>
    <t>UTSJST12429</t>
  </si>
  <si>
    <t>UTSJST12432</t>
  </si>
  <si>
    <t>UTSJST12435</t>
  </si>
  <si>
    <t>UTSJST12438</t>
  </si>
  <si>
    <t>UTSJST12446</t>
  </si>
  <si>
    <t>UTSJST12449</t>
  </si>
  <si>
    <t>UTSJST12367</t>
  </si>
  <si>
    <t>UTSJST12370</t>
  </si>
  <si>
    <t>UTSJST12378</t>
  </si>
  <si>
    <t>UTSJST12381</t>
  </si>
  <si>
    <t>UTSJST12384</t>
  </si>
  <si>
    <t>UTSJST12387</t>
  </si>
  <si>
    <t>UTSJST12390</t>
  </si>
  <si>
    <t>UTSJST12401</t>
  </si>
  <si>
    <t>UTSJST12407</t>
  </si>
  <si>
    <t>UTSJST12410</t>
  </si>
  <si>
    <t>UTSJST12413</t>
  </si>
  <si>
    <t>UTSJST12421</t>
  </si>
  <si>
    <t>UTSJST12424</t>
  </si>
  <si>
    <t>UTSJST12427</t>
  </si>
  <si>
    <t>UTSJST12430</t>
  </si>
  <si>
    <t>UTSJST12433</t>
  </si>
  <si>
    <t>UTSJST12441</t>
  </si>
  <si>
    <t>UTSJST12444</t>
  </si>
  <si>
    <t>UTSJST12447</t>
  </si>
  <si>
    <t>UTSJST12676</t>
  </si>
  <si>
    <t>UTSJST12679</t>
  </si>
  <si>
    <t>UTSJST12682</t>
  </si>
  <si>
    <t>UTSJST12690</t>
  </si>
  <si>
    <t>UTSJST12722</t>
  </si>
  <si>
    <t>UTSJST12725</t>
  </si>
  <si>
    <t>UTSJST12733</t>
  </si>
  <si>
    <t>UTSJST12696</t>
  </si>
  <si>
    <t>UTSJST12699</t>
  </si>
  <si>
    <t>UTSJST12702</t>
  </si>
  <si>
    <t>UTSJST12713</t>
  </si>
  <si>
    <t>UTSJST12716</t>
  </si>
  <si>
    <t>UTSJST12640</t>
  </si>
  <si>
    <t>UTSJST12364</t>
  </si>
  <si>
    <t>UTSJST12711</t>
  </si>
  <si>
    <t>UTSJST12646</t>
  </si>
  <si>
    <t>UTSJST12736</t>
  </si>
  <si>
    <t>UTSJST12388</t>
  </si>
  <si>
    <t>UTSJST12422</t>
  </si>
  <si>
    <t>UTSJST12403</t>
  </si>
  <si>
    <t>UTSJST12754</t>
  </si>
  <si>
    <t>UTSJST12744</t>
  </si>
  <si>
    <t>UTSJST12398</t>
  </si>
  <si>
    <t>UTSJST12404</t>
  </si>
  <si>
    <t>UTSJSE10571</t>
  </si>
  <si>
    <t>SILLO EJECUTIVO REPALDO MEDIO</t>
  </si>
  <si>
    <t>UTSJSE16184</t>
  </si>
  <si>
    <t>SILLON</t>
  </si>
  <si>
    <t>UTSJSE4663</t>
  </si>
  <si>
    <t>SILLÓN (SOFA )IND. DE AIRE EN TELA</t>
  </si>
  <si>
    <t>UTSJSE4842</t>
  </si>
  <si>
    <t>SILLON ALTO BRAZO ENCINO PIEL NEGRA</t>
  </si>
  <si>
    <t>UTSJSE4117</t>
  </si>
  <si>
    <t>SILLON ALTO BRAZO OVALES</t>
  </si>
  <si>
    <t>UTSJSE4307</t>
  </si>
  <si>
    <t>UTSJSE5107</t>
  </si>
  <si>
    <t>UTSJSE4723</t>
  </si>
  <si>
    <t>UTSJSE5175</t>
  </si>
  <si>
    <t>UTSJSE4741</t>
  </si>
  <si>
    <t>UTSJSE4823</t>
  </si>
  <si>
    <t>UTSJSE4732</t>
  </si>
  <si>
    <t>UTSJSE4691</t>
  </si>
  <si>
    <t>UTSJSE4938</t>
  </si>
  <si>
    <t>UTSJSE4097</t>
  </si>
  <si>
    <t>UTSJSE4314</t>
  </si>
  <si>
    <t>UTSJSE4833</t>
  </si>
  <si>
    <t>UTSJSE4108</t>
  </si>
  <si>
    <t>UTSJSE5225</t>
  </si>
  <si>
    <t>UTSJSE4699</t>
  </si>
  <si>
    <t>UTSJSE4683</t>
  </si>
  <si>
    <t>UTSJSE4763</t>
  </si>
  <si>
    <t>UTSJSE5039</t>
  </si>
  <si>
    <t>UTSJSE4139</t>
  </si>
  <si>
    <t>SILLON ALTO BRAZOS OVALES</t>
  </si>
  <si>
    <t>UTSJSE4350</t>
  </si>
  <si>
    <t>UTSJSE4159</t>
  </si>
  <si>
    <t>UTSJSE4129</t>
  </si>
  <si>
    <t>UTSJSE4148</t>
  </si>
  <si>
    <t>UTSJSF3090</t>
  </si>
  <si>
    <t>SILLON DE 3 PLAZAS</t>
  </si>
  <si>
    <t>UTSJSF1894</t>
  </si>
  <si>
    <t>SILLON DE 3 PLAZAS MCA. ATON MOD. SF13007</t>
  </si>
  <si>
    <t>UTSJSF14821</t>
  </si>
  <si>
    <t>SILLON DE TRES PLAZAS</t>
  </si>
  <si>
    <t>UTSJSF14822</t>
  </si>
  <si>
    <t>UTSJSF14823</t>
  </si>
  <si>
    <t>UTSJSF14824</t>
  </si>
  <si>
    <t>UTSJSF14825</t>
  </si>
  <si>
    <t>UTSJSF4546</t>
  </si>
  <si>
    <t>SILLON DE VISITA 3 PLAZAS</t>
  </si>
  <si>
    <t>UTSJSF4545</t>
  </si>
  <si>
    <t>UTSJSE3218</t>
  </si>
  <si>
    <t>SILLON EJECUTIVO</t>
  </si>
  <si>
    <t>UTSJSE4022</t>
  </si>
  <si>
    <t>UTSJSE0808</t>
  </si>
  <si>
    <t>UTSJSE5216</t>
  </si>
  <si>
    <t>UTSJSE1867</t>
  </si>
  <si>
    <t>UTSJSE3362</t>
  </si>
  <si>
    <t>UTSJSE2847</t>
  </si>
  <si>
    <t>UTSJSE3047</t>
  </si>
  <si>
    <t>UTSJSE16221</t>
  </si>
  <si>
    <t>UTSJSE7632</t>
  </si>
  <si>
    <t>UTSJSE1862</t>
  </si>
  <si>
    <t>UTSJSE1649</t>
  </si>
  <si>
    <t>UTSJSE17523</t>
  </si>
  <si>
    <t>UTSJSE4646</t>
  </si>
  <si>
    <t>UTSJSE0734</t>
  </si>
  <si>
    <t>UTSJSE3578</t>
  </si>
  <si>
    <t>UTSJSE4860</t>
  </si>
  <si>
    <t>UTSJSE15618</t>
  </si>
  <si>
    <t>UTSJSE15619</t>
  </si>
  <si>
    <t>UTSJSE4423</t>
  </si>
  <si>
    <t>UTSJSE17559</t>
  </si>
  <si>
    <t>UTSJSE5176</t>
  </si>
  <si>
    <t>UTSJSE15914</t>
  </si>
  <si>
    <t>UTSJSE1868</t>
  </si>
  <si>
    <t>UTSJSE0785</t>
  </si>
  <si>
    <t>UTSJSE0780</t>
  </si>
  <si>
    <t>UTSJSE0784</t>
  </si>
  <si>
    <t>UTSJSE6948</t>
  </si>
  <si>
    <t>UTSJSE3130</t>
  </si>
  <si>
    <t>UTSJSE3219</t>
  </si>
  <si>
    <t>UTSJSE3035</t>
  </si>
  <si>
    <t>UTSJSE3187</t>
  </si>
  <si>
    <t>UTSJSE1846</t>
  </si>
  <si>
    <t>SILLON EJECUTIVO BASE DE TRINEO</t>
  </si>
  <si>
    <t>UTSJSE1847</t>
  </si>
  <si>
    <t>UTSJSE4810</t>
  </si>
  <si>
    <t>UTSJSE4811</t>
  </si>
  <si>
    <t>UTSJSE5530</t>
  </si>
  <si>
    <t>SILLON EJECUTIVO BRAZO OVALES</t>
  </si>
  <si>
    <t>UTSJSE11225</t>
  </si>
  <si>
    <t>SILLON EJECUTIVO COLOR TABACO</t>
  </si>
  <si>
    <t>UTSJSE11226</t>
  </si>
  <si>
    <t>UTSJSE11228</t>
  </si>
  <si>
    <t>UTSJSE11227</t>
  </si>
  <si>
    <t>UTSJSE8504</t>
  </si>
  <si>
    <t>SILLON EJECUTIVO ERGO RESP.ALTO NGO.</t>
  </si>
  <si>
    <t>UTSJSE8505</t>
  </si>
  <si>
    <t>UTSJSE14769</t>
  </si>
  <si>
    <t>SILLON EJECUTIVO MOD. SR-850 MCA. SEDIA</t>
  </si>
  <si>
    <t>UTSJSE13420</t>
  </si>
  <si>
    <t>SILLON EJECUTIVO MOD.SR-850</t>
  </si>
  <si>
    <t>UTSJSE13415</t>
  </si>
  <si>
    <t>UTSJSE13418</t>
  </si>
  <si>
    <t>UTSJSE13419</t>
  </si>
  <si>
    <t>UTSJSE13421</t>
  </si>
  <si>
    <t>UTSJSE13422</t>
  </si>
  <si>
    <t>UTSJSE13417</t>
  </si>
  <si>
    <t>UTSJSE13397</t>
  </si>
  <si>
    <t>SILLÓN EJECUTIVO MOD.SR-850</t>
  </si>
  <si>
    <t>UTSJSE13400</t>
  </si>
  <si>
    <t>UTSJSE13403</t>
  </si>
  <si>
    <t>UTSJSE13406</t>
  </si>
  <si>
    <t>UTSJSE13409</t>
  </si>
  <si>
    <t>UTSJSE13412</t>
  </si>
  <si>
    <t>UTSJSE13393</t>
  </si>
  <si>
    <t>UTSJSE13395</t>
  </si>
  <si>
    <t>UTSJSE13396</t>
  </si>
  <si>
    <t>UTSJSE13398</t>
  </si>
  <si>
    <t>UTSJSE13399</t>
  </si>
  <si>
    <t>UTSJSE13401</t>
  </si>
  <si>
    <t>UTSJSE13402</t>
  </si>
  <si>
    <t>UTSJSE13404</t>
  </si>
  <si>
    <t>UTSJSE13407</t>
  </si>
  <si>
    <t>UTSJSE13410</t>
  </si>
  <si>
    <t>UTSJSE13413</t>
  </si>
  <si>
    <t>UTSJSE13394</t>
  </si>
  <si>
    <t>UTSJSE13405</t>
  </si>
  <si>
    <t>UTSJSE13408</t>
  </si>
  <si>
    <t>UTSJSE13411</t>
  </si>
  <si>
    <t>UTSJSE13414</t>
  </si>
  <si>
    <t>UTSJSE0788</t>
  </si>
  <si>
    <t>SILLON EJECUTIVO PM STEEL</t>
  </si>
  <si>
    <t>UTSJSE14348</t>
  </si>
  <si>
    <t>SILLON EJECUTIVO REPALDO MEDIO TAP. EN TELA NEGRO</t>
  </si>
  <si>
    <t>UTSJSE1849</t>
  </si>
  <si>
    <t>SILLON EJECUTIVO RESPALDO ALTO</t>
  </si>
  <si>
    <t>UTSJSE7398</t>
  </si>
  <si>
    <t>UTSJSE3216</t>
  </si>
  <si>
    <t>UTSJSE3606</t>
  </si>
  <si>
    <t>UTSJSE4748</t>
  </si>
  <si>
    <t>UTSJSE8055</t>
  </si>
  <si>
    <t>UTSJSE7397</t>
  </si>
  <si>
    <t>UTSJSE0758</t>
  </si>
  <si>
    <t>UTSJSE8217</t>
  </si>
  <si>
    <t>SILLON EJECUTIVO RESPALDO MEDIO</t>
  </si>
  <si>
    <t>UTSJSE13980</t>
  </si>
  <si>
    <t>UTSJSE8160</t>
  </si>
  <si>
    <t>UTSJSE8389</t>
  </si>
  <si>
    <t>UTSJSE8191</t>
  </si>
  <si>
    <t>UTSJSE8054</t>
  </si>
  <si>
    <t>UTSJSE11565</t>
  </si>
  <si>
    <t>SILLÓN EJECUTIVO RESPALDO MEDIO</t>
  </si>
  <si>
    <t>UTSJSE11564</t>
  </si>
  <si>
    <t>UTSJSE14249</t>
  </si>
  <si>
    <t>SILLON EJECUTIVO RESPALDO MEDIO TAPIZADO EN TELA, EN COLOR NEGRO. MCA. SEDIA</t>
  </si>
  <si>
    <t>UTSJSE1354</t>
  </si>
  <si>
    <t>SILLON EJECUTIVO TIPO GERENCIAL</t>
  </si>
  <si>
    <t>UTSJSF11291</t>
  </si>
  <si>
    <t>SILLON MILLET</t>
  </si>
  <si>
    <t>UTSJSE1594</t>
  </si>
  <si>
    <t>SILLON SEMIEJECUTIVO</t>
  </si>
  <si>
    <t>UTSJSE1597</t>
  </si>
  <si>
    <t>UTSJSE1600</t>
  </si>
  <si>
    <t>UTSJSE1603</t>
  </si>
  <si>
    <t>UTSJSE1606</t>
  </si>
  <si>
    <t>UTSJSE1595</t>
  </si>
  <si>
    <t>UTSJSE1598</t>
  </si>
  <si>
    <t>UTSJSE1601</t>
  </si>
  <si>
    <t>UTSJSE1604</t>
  </si>
  <si>
    <t>UTSJSE1607</t>
  </si>
  <si>
    <t>UTSJSE1596</t>
  </si>
  <si>
    <t>UTSJSE1599</t>
  </si>
  <si>
    <t>UTSJSE1602</t>
  </si>
  <si>
    <t>UTSJSE1605</t>
  </si>
  <si>
    <t>UTSJSE1608</t>
  </si>
  <si>
    <t>UTSJSIM15977</t>
  </si>
  <si>
    <t>SIMATIC HMI PANTALLA TFT 7 PULG</t>
  </si>
  <si>
    <t>UTSJSÑ6514</t>
  </si>
  <si>
    <t>SIMULADOR DE ENSEÑANZA HIDRAULICA FESTO</t>
  </si>
  <si>
    <t>UTSJLR6517</t>
  </si>
  <si>
    <t>SIMULADOR REAL DE PROCESO DL2314</t>
  </si>
  <si>
    <t>UTSJSR6160</t>
  </si>
  <si>
    <t>SINCRONOSCOPIO DL2109T32</t>
  </si>
  <si>
    <t>UTSJOT12218</t>
  </si>
  <si>
    <t>SINTONIZADOR P/NOTEBOOK HD,TV</t>
  </si>
  <si>
    <t>UTSJDL6524</t>
  </si>
  <si>
    <t>SIST.DE DESAR.Y PROG.DE MICROCONTROLADOR PIC</t>
  </si>
  <si>
    <t>UTSJDL6527</t>
  </si>
  <si>
    <t>UTSJDL6525</t>
  </si>
  <si>
    <t>UTSJDL6528</t>
  </si>
  <si>
    <t>UTSJDL6526</t>
  </si>
  <si>
    <t>UTSJAA5638</t>
  </si>
  <si>
    <t>SISTEMA CHECKPOINT MOD.STRATA PX</t>
  </si>
  <si>
    <t>UTSJKT14211</t>
  </si>
  <si>
    <t>SISTEMA DE ALARMAS</t>
  </si>
  <si>
    <t>UTSJCM9891</t>
  </si>
  <si>
    <t>SISTEMA DE ALMACENAMIENTO MCA.HP MOD.EH880A</t>
  </si>
  <si>
    <t>UTSJEQ13228</t>
  </si>
  <si>
    <t>SISTEMA DE AUDIO PRO MCA.PEVEY</t>
  </si>
  <si>
    <t>UTSJOT13439</t>
  </si>
  <si>
    <t>SISTEMA DE CONTROL DE MEDIOS Y AMPLIFICADOR-MEZCLADOR MCA.DIDAKTRON</t>
  </si>
  <si>
    <t>UTSJSEE15310</t>
  </si>
  <si>
    <t>SISTEMA DE ENTRENAMIENTO DE ENERGIA SOLAR / EOLICA</t>
  </si>
  <si>
    <t>UTSJSEP15311</t>
  </si>
  <si>
    <t>SISTEMA DE ENTRENAMIENTO DE ENERGIA SOLAR / PIRANOMETRO,</t>
  </si>
  <si>
    <t>UTSJUP7580</t>
  </si>
  <si>
    <t>SISTEMA DE INTERCOM PORTA COM-40</t>
  </si>
  <si>
    <t>UTSJUP7603</t>
  </si>
  <si>
    <t>SISTEMA DE MICROFONO INALAMBRICA</t>
  </si>
  <si>
    <t>UTSJZS10257</t>
  </si>
  <si>
    <t>SISTEMA DE PROTTOLS P/ESTUDIO MCA.FACTORY MOD.DIGI03</t>
  </si>
  <si>
    <t>UTSJZS10256</t>
  </si>
  <si>
    <t>UTSJSJ17480</t>
  </si>
  <si>
    <t>SISTEMA DE SUJECIÓN</t>
  </si>
  <si>
    <t>UTSJOT14227</t>
  </si>
  <si>
    <t>SISTEMA DE SUJECIÒN P/PANELES SOLARES</t>
  </si>
  <si>
    <t>UTSJPV10406</t>
  </si>
  <si>
    <t>SISTEMA INTERNACIONAL DE POSTES PARA VOLEIBOL</t>
  </si>
  <si>
    <t>UTSJDX6537</t>
  </si>
  <si>
    <t>SISTEMA PLL,MULTIPLEXOR,DEMULTIPLEXOR</t>
  </si>
  <si>
    <t>UTSJMIF13988</t>
  </si>
  <si>
    <t>SISTEMA PROFESIONAL CON 2 MICROFONOS INALAMBRICOS</t>
  </si>
  <si>
    <t>UTSJSK6307</t>
  </si>
  <si>
    <t>SOCKET CON LAMPARA DL2636 MCA.DE LORENZO</t>
  </si>
  <si>
    <t>UTSJSF1630</t>
  </si>
  <si>
    <t>SOFA DE 3 PLAZAS</t>
  </si>
  <si>
    <t>UTSJSF1628</t>
  </si>
  <si>
    <t>UTSJSF1629</t>
  </si>
  <si>
    <t>UTSJSF1919</t>
  </si>
  <si>
    <t>SOFA DE 3 PLAZAS MCA. ATON MOD. SF13007</t>
  </si>
  <si>
    <t>UTSJSF7314</t>
  </si>
  <si>
    <t>SOFA DE 3 PLAZAS MCA.ALBAR MOD.MILLAN</t>
  </si>
  <si>
    <t>UTSJSF7312</t>
  </si>
  <si>
    <t>UTSJSF7313</t>
  </si>
  <si>
    <t>UTSJSF10572</t>
  </si>
  <si>
    <t>SOFA DE 3 PLAZAS P/SALA DE ESPERA</t>
  </si>
  <si>
    <t>UTSJSF5575</t>
  </si>
  <si>
    <t>SOFA DE DOS PLAZAS</t>
  </si>
  <si>
    <t>UTSJSF3238</t>
  </si>
  <si>
    <t>SOFA DE TRES PLAZAS</t>
  </si>
  <si>
    <t>UTSJSF4354</t>
  </si>
  <si>
    <t>UTSJSF1422</t>
  </si>
  <si>
    <t>UTSJSF3237</t>
  </si>
  <si>
    <t>UTSJSF3339</t>
  </si>
  <si>
    <t>UTSJSF3337</t>
  </si>
  <si>
    <t>UTSJSF3349</t>
  </si>
  <si>
    <t>UTSJSF3236</t>
  </si>
  <si>
    <t>UTSJSF4779</t>
  </si>
  <si>
    <t>UTSJSF5340</t>
  </si>
  <si>
    <t>UTSJSF5263</t>
  </si>
  <si>
    <t>UTSJSF4830</t>
  </si>
  <si>
    <t>UTSJSF4829</t>
  </si>
  <si>
    <t>UTSJSI1844</t>
  </si>
  <si>
    <t>SOFA INDIVIDUAL PM STEELE</t>
  </si>
  <si>
    <t>UTSJSI1842</t>
  </si>
  <si>
    <t>UTSJSI1843</t>
  </si>
  <si>
    <t>UTSJSF11289</t>
  </si>
  <si>
    <t>SOFA MILLET CHENI</t>
  </si>
  <si>
    <t>UTSJSW11169</t>
  </si>
  <si>
    <t>SOFTWARE ADOBE CREATIVE DESIGN PREMIUM 4</t>
  </si>
  <si>
    <t>UTSJSW11171</t>
  </si>
  <si>
    <t>UTSJSW11170</t>
  </si>
  <si>
    <t>UTSJSW0269</t>
  </si>
  <si>
    <t>SOFTWARE CONTROL DE INSTRUMENTOS Y ANALISIS</t>
  </si>
  <si>
    <t>UTSJSW0271</t>
  </si>
  <si>
    <t>SOFTWARE CONTROL ESTADISTICO</t>
  </si>
  <si>
    <t>UTSJSW6419</t>
  </si>
  <si>
    <t>SOFTWARE DE ELECTRONICA DE POTENCIA</t>
  </si>
  <si>
    <t>UTSJSW10796</t>
  </si>
  <si>
    <t>SOFTWARE DRAGON NATURALLY</t>
  </si>
  <si>
    <t>UTSJSW0270</t>
  </si>
  <si>
    <t>SOFTWARE EVALUACION Y DESEMPEÑO</t>
  </si>
  <si>
    <t>UTSJSW9987</t>
  </si>
  <si>
    <t>SOFTWARE FINAL CUT 5.1</t>
  </si>
  <si>
    <t>UTSJSW6418</t>
  </si>
  <si>
    <t>SOFTWARE MAQ-ELEC. MCA.DE LORENZO</t>
  </si>
  <si>
    <t>UTSJSW10264</t>
  </si>
  <si>
    <t>SOFTWARE MCA.STELLAR PHOENIX MONOUSUARIO VER 3.0</t>
  </si>
  <si>
    <t>UTSJSW11850</t>
  </si>
  <si>
    <t>SOFTWARE MOD.CHEMLAB STANDARD,DOWNLOAND MCA.SCIENCE</t>
  </si>
  <si>
    <t>UTSJSW9899</t>
  </si>
  <si>
    <t>SOFTWARE P/EDICIÓN Y SIMULACIÓN DE CIRCUITOS</t>
  </si>
  <si>
    <t>UTSJSW10099</t>
  </si>
  <si>
    <t>SOFTWARE QUALITY GAMEBOX</t>
  </si>
  <si>
    <t>UTSJSW10100</t>
  </si>
  <si>
    <t>SOFTWARE SIX SIGMA START-UP</t>
  </si>
  <si>
    <t>UTSJSW14371</t>
  </si>
  <si>
    <t>SOFWARE ACADEMIC BASIC SUPPORT SUBSCRIPTION UMWARE VSPHERE 5 ESSENTIAL PLUS KIT FOR 3 YEARS</t>
  </si>
  <si>
    <t>UTSJSW14370</t>
  </si>
  <si>
    <t>SOFWARE ACADEMIC VWWARE VSPHERE 5 ESSENTIAL PLUSS KIT FOR 3 HOST</t>
  </si>
  <si>
    <t>UTSJSW14369</t>
  </si>
  <si>
    <t>SOFWARE ACRONIS BACKUP &amp; RECOVERY 11.5 VIRTUAL EDITION FOR VMWARE VSPHERE WITH UNIVERSAL RESTORE</t>
  </si>
  <si>
    <t>UTSJSW14368</t>
  </si>
  <si>
    <t>UTSJSL6332</t>
  </si>
  <si>
    <t>SOLDADOR DE ARCO DL1010F</t>
  </si>
  <si>
    <t>UTSJLP7997</t>
  </si>
  <si>
    <t>SOLDADORA ELECTRICA DE TRANSFORMADOR</t>
  </si>
  <si>
    <t>UTSJLP7998</t>
  </si>
  <si>
    <t>SOLDADORA ELECTRICA POR ARCO</t>
  </si>
  <si>
    <t>UTSJIT6238</t>
  </si>
  <si>
    <t>SONDA INFRAROJA DE TEMPERATURA S/CONTACTO</t>
  </si>
  <si>
    <t>UTSJSY11139</t>
  </si>
  <si>
    <t>SONOMETRO PROGRAMABLE</t>
  </si>
  <si>
    <t>UTSJSY11142</t>
  </si>
  <si>
    <t>UTSJSY11140</t>
  </si>
  <si>
    <t>UTSJSY11143</t>
  </si>
  <si>
    <t>UTSJSY11141</t>
  </si>
  <si>
    <t>UTSJSY11144</t>
  </si>
  <si>
    <t>UTSJHT8952</t>
  </si>
  <si>
    <t>SOPLADORA ASPIRADORA MAKITA USO RUDO</t>
  </si>
  <si>
    <t>UTSJLP8448</t>
  </si>
  <si>
    <t>SOPORTE DE ADAPTACION P/KIT DE MOTORES</t>
  </si>
  <si>
    <t>UTSJLP8449</t>
  </si>
  <si>
    <t>UTSJOT9031</t>
  </si>
  <si>
    <t>SOPORTE P/MICROFONO</t>
  </si>
  <si>
    <t>UTSJLP8447</t>
  </si>
  <si>
    <t>SOPORTE P/ROTORES DL1010C</t>
  </si>
  <si>
    <t>UTSJLP8446</t>
  </si>
  <si>
    <t>UTSJSB6169</t>
  </si>
  <si>
    <t>SOPORTE PARA CABLES DL1196</t>
  </si>
  <si>
    <t>UTSJSB6170</t>
  </si>
  <si>
    <t>UTSJSB6168</t>
  </si>
  <si>
    <t>UTSJSB6171</t>
  </si>
  <si>
    <t>UTSJSOP17538</t>
  </si>
  <si>
    <t>SOPORTE UNIVERSAL</t>
  </si>
  <si>
    <t>UTSJSOP17539</t>
  </si>
  <si>
    <t>UTSJSW6277</t>
  </si>
  <si>
    <t>SOTFWARE RELIEVE AUTOMATICO DE DATOS</t>
  </si>
  <si>
    <t>UTSJKL8466</t>
  </si>
  <si>
    <t>SPECTOFOTOMETRO EDUCATUR</t>
  </si>
  <si>
    <t>UTSJOT13179</t>
  </si>
  <si>
    <t>SPLITTER DIVISOR VGA 8 PTOS. P/MONITOR VGA</t>
  </si>
  <si>
    <t>UTSJSPT15306</t>
  </si>
  <si>
    <t>SPUTERING</t>
  </si>
  <si>
    <t>UTSJSPT15222</t>
  </si>
  <si>
    <t>SPUTERING MCA.QUORUN MOD.Q150R</t>
  </si>
  <si>
    <t>UTSJOT9032</t>
  </si>
  <si>
    <t>STAND C/BASE PATA DE GALLO</t>
  </si>
  <si>
    <t>UTSJOT9034</t>
  </si>
  <si>
    <t>STAND DE MESA CON CUELLO</t>
  </si>
  <si>
    <t>UTSJSD4739</t>
  </si>
  <si>
    <t>SUMADORA PRINTAFORM MOD. 1422</t>
  </si>
  <si>
    <t>UTSJMOS15463</t>
  </si>
  <si>
    <t>SUNNYTECH</t>
  </si>
  <si>
    <t>UTSJSDP17397</t>
  </si>
  <si>
    <t>SUPRESOR DE TRACIENTES</t>
  </si>
  <si>
    <t>UTSJSDP17398</t>
  </si>
  <si>
    <t>UTSJSUP15241</t>
  </si>
  <si>
    <t>SUPRESOR DE VOLTAJE</t>
  </si>
  <si>
    <t>UTSJSCH13483</t>
  </si>
  <si>
    <t>SWICH MCA.CISCO MOD.CATALYST WS-C2960</t>
  </si>
  <si>
    <t>UTSJSCH13486</t>
  </si>
  <si>
    <t>UTSJSCH13481</t>
  </si>
  <si>
    <t>UTSJSCH13482</t>
  </si>
  <si>
    <t>UTSJSCH13484</t>
  </si>
  <si>
    <t>UTSJSCH13485</t>
  </si>
  <si>
    <t>UTSJSCH13487</t>
  </si>
  <si>
    <t>UTSJSCH13480</t>
  </si>
  <si>
    <t>UTSJSCH13488</t>
  </si>
  <si>
    <t>UTSJSCH13479</t>
  </si>
  <si>
    <t>SWICH MCA.CISCO MOD.CATALYST WS-C2960-48TC</t>
  </si>
  <si>
    <t>UTSJSCH17332</t>
  </si>
  <si>
    <t>SWITCH</t>
  </si>
  <si>
    <t>UTSJSCH17334</t>
  </si>
  <si>
    <t>UTSJSCH17333</t>
  </si>
  <si>
    <t>UTSJSCH6647</t>
  </si>
  <si>
    <t>SWITCH 3COM DE 24 PUERTOS</t>
  </si>
  <si>
    <t>UTSJSCH15297</t>
  </si>
  <si>
    <t>SWITCH 48 PUERTOS 10/100/100 CISCO WS-C2960X-48TS-LL</t>
  </si>
  <si>
    <t>UTSJSCH11135</t>
  </si>
  <si>
    <t>SWITCH 8 PUERTOS</t>
  </si>
  <si>
    <t>UTSJSCH15298</t>
  </si>
  <si>
    <t>SWITCH 8 PUERTOS 10/100/100 CISCO WS--C33560-8TC-S</t>
  </si>
  <si>
    <t>UTSJSCH16174</t>
  </si>
  <si>
    <t>SWITCH DE 12 PUERTOS,</t>
  </si>
  <si>
    <t>UTSJSCH10263</t>
  </si>
  <si>
    <t>SWITCH DE 16 PTOS. MCA.LINKSYS MOD.SD-216</t>
  </si>
  <si>
    <t>UTSJSCH9012</t>
  </si>
  <si>
    <t>SWITCH DE 24 PTOS.MCA.3COM MOD.3C17203</t>
  </si>
  <si>
    <t>UTSJSCH11188</t>
  </si>
  <si>
    <t>SWITCH DE 24 PTOS.MCA.CATALYST 2960(CISCO)</t>
  </si>
  <si>
    <t>UTSJSCH11189</t>
  </si>
  <si>
    <t>UTSJSCH11190</t>
  </si>
  <si>
    <t>UTSJSCH11915</t>
  </si>
  <si>
    <t>SWITCH DE 48 PTOS. MCA.LINKSYS MOD.SRW2048</t>
  </si>
  <si>
    <t>UTSJSCH7254</t>
  </si>
  <si>
    <t>SWITCH DE 48 PTOS.3COM SUPERSTACK</t>
  </si>
  <si>
    <t>UTSJSCH9881</t>
  </si>
  <si>
    <t>SWITCH DE 52 PTOS.MCA.3COM MOD.5500-SI</t>
  </si>
  <si>
    <t>UTSJSCH15233</t>
  </si>
  <si>
    <t>SWITCH DE 8 PTOS. MCA. CISCO MOD. C3560</t>
  </si>
  <si>
    <t>UTSJSCH15232</t>
  </si>
  <si>
    <t>UTSJSCH10437</t>
  </si>
  <si>
    <t>SWITCH KVM 3008 8 PTOS. MCA.ZONET</t>
  </si>
  <si>
    <t>UTSJSCH14775</t>
  </si>
  <si>
    <t>SWITCH MCA CISCO CATALYST WS-C2960-48</t>
  </si>
  <si>
    <t>UTSJSCH14778</t>
  </si>
  <si>
    <t>UTSJSCH14776</t>
  </si>
  <si>
    <t>UTSJSCH14774</t>
  </si>
  <si>
    <t>UTSJSCH14777</t>
  </si>
  <si>
    <t>UTSJSCH14779</t>
  </si>
  <si>
    <t>SWITCH MCA CISCO CATALYST WS-C2960-8TC-L</t>
  </si>
  <si>
    <t>UTSJSCH14780</t>
  </si>
  <si>
    <t>UTSJSCH14782</t>
  </si>
  <si>
    <t>SWITCH MCA CISCO CATALYST WS-C3560CG-8TC-S</t>
  </si>
  <si>
    <t>UTSJSCH14781</t>
  </si>
  <si>
    <t>UTSJSCH13489</t>
  </si>
  <si>
    <t>SWITCH MCA. CISCO MOD.CATALYST C-2960-24</t>
  </si>
  <si>
    <t>UTSJSCH13490</t>
  </si>
  <si>
    <t>UTSJSCH13491</t>
  </si>
  <si>
    <t>UTSJSCH13492</t>
  </si>
  <si>
    <t>SWITCH MCA. CISCO MOD.CATALYST C-2960-8</t>
  </si>
  <si>
    <t>UTSJSCH13493</t>
  </si>
  <si>
    <t>UTSJSCH13472</t>
  </si>
  <si>
    <t>SWITCH MCA.CISCO CATALYST MOD.C3560CG-8</t>
  </si>
  <si>
    <t>UTSJSCH13470</t>
  </si>
  <si>
    <t>UTSJSCH13473</t>
  </si>
  <si>
    <t>UTSJSCH13475</t>
  </si>
  <si>
    <t>UTSJSCH13478</t>
  </si>
  <si>
    <t>UTSJSCH13474</t>
  </si>
  <si>
    <t>UTSJSCH13477</t>
  </si>
  <si>
    <t>UTSJSCH11455</t>
  </si>
  <si>
    <t>SWITCH MCA.CISCO MOD.CATALYST 2960</t>
  </si>
  <si>
    <t>UTSJSCH11457</t>
  </si>
  <si>
    <t>UTSJSCH11458</t>
  </si>
  <si>
    <t>UTSJSCH11460</t>
  </si>
  <si>
    <t>UTSJSCH11461</t>
  </si>
  <si>
    <t>UTSJSCH11463</t>
  </si>
  <si>
    <t>UTSJSCH11464</t>
  </si>
  <si>
    <t>UTSJSCH11466</t>
  </si>
  <si>
    <t>UTSJSCH11456</t>
  </si>
  <si>
    <t>UTSJSCH11459</t>
  </si>
  <si>
    <t>UTSJSCH11462</t>
  </si>
  <si>
    <t>UTSJSCH11465</t>
  </si>
  <si>
    <t>UTSJSCH13530</t>
  </si>
  <si>
    <t>SWITCH MCA.CISCO MOD.CATALYST C-3560-24</t>
  </si>
  <si>
    <t>UTSJSCH13529</t>
  </si>
  <si>
    <t>SWITCH MCA.CISCO MOD.CATALYST C-3750-12</t>
  </si>
  <si>
    <t>UTSJSCH13527</t>
  </si>
  <si>
    <t>SWITCH MCA.CISCO MOD.CATALYST C-3750-24</t>
  </si>
  <si>
    <t>UTSJSCH13528</t>
  </si>
  <si>
    <t>UTSJSCH8970</t>
  </si>
  <si>
    <t>SWITCH MCA.LINKSYS DE 16 PTOS. MOD.SD216</t>
  </si>
  <si>
    <t>UTSJSCH4880</t>
  </si>
  <si>
    <t>SWITCH MCA.LINKSYS DE 48 PTOS. MOD.SRW248</t>
  </si>
  <si>
    <t>UTSJSCH8971</t>
  </si>
  <si>
    <t>SWITCH MCA.LINKSYS DE 48 PTOS. MOD.SRW248G4</t>
  </si>
  <si>
    <t>UTSJSCH4878</t>
  </si>
  <si>
    <t>UTSJSCH4879</t>
  </si>
  <si>
    <t>UTSJSCH8956</t>
  </si>
  <si>
    <t>UTSJSCH4881</t>
  </si>
  <si>
    <t>UTSJSCH8472</t>
  </si>
  <si>
    <t>UTSJSCH4877</t>
  </si>
  <si>
    <t>SWITCH MCA.LINKSYS DE 48 PTOS.MOD.SRW248</t>
  </si>
  <si>
    <t>UTSJSCH12428</t>
  </si>
  <si>
    <t>SWITCH MCA.LINKSYS MOD.SEG2010</t>
  </si>
  <si>
    <t>UTSJSCH10448</t>
  </si>
  <si>
    <t>SWITCH MCA.LINKSYS MOD.SLM2048</t>
  </si>
  <si>
    <t>UTSJSCH17403</t>
  </si>
  <si>
    <t>SWITCH SISCO</t>
  </si>
  <si>
    <t>UTSJSCH17401</t>
  </si>
  <si>
    <t>UTSJSCH17402</t>
  </si>
  <si>
    <t>UTSJSCH17396</t>
  </si>
  <si>
    <t>UTSJUP7608</t>
  </si>
  <si>
    <t>SWITCHER DE PRODUCCION DE VIDEO</t>
  </si>
  <si>
    <t>UTSJVO14282</t>
  </si>
  <si>
    <t>TABLET 922</t>
  </si>
  <si>
    <t>UTSJVO14883</t>
  </si>
  <si>
    <t>TABLET IVIEW 9 TOUCH</t>
  </si>
  <si>
    <t>UTSJCP16210</t>
  </si>
  <si>
    <t>TABLET LENOVO</t>
  </si>
  <si>
    <t>UTSJTBT16218</t>
  </si>
  <si>
    <t>UTSJVO14736</t>
  </si>
  <si>
    <t>TABLET LENOVO MOD. 2298</t>
  </si>
  <si>
    <t>UTSJVO14206</t>
  </si>
  <si>
    <t>TABLET MARCA LENOVO</t>
  </si>
  <si>
    <t>UTSJVO15171</t>
  </si>
  <si>
    <t>TABLET MCA.GHIA 27154P DE 7</t>
  </si>
  <si>
    <t>UTSJVO14205</t>
  </si>
  <si>
    <t>TABLET MCA.LENOVO</t>
  </si>
  <si>
    <t>UTSJVO15132</t>
  </si>
  <si>
    <t>TABLET MICROSOFT SURFACE</t>
  </si>
  <si>
    <t>UTSJVO14462</t>
  </si>
  <si>
    <t>TABLET SAMSUNG GALAXY 2 8GB WIFI 7</t>
  </si>
  <si>
    <t>UTSJVO14350</t>
  </si>
  <si>
    <t>TABLET SAMSUNG GALAXY II 7</t>
  </si>
  <si>
    <t>UTSJVO14834</t>
  </si>
  <si>
    <t>TABLET SURFACE</t>
  </si>
  <si>
    <t>UTSJVO17294</t>
  </si>
  <si>
    <t>TABLETA APPLE IPAD MINI</t>
  </si>
  <si>
    <t>UTSJTB4323</t>
  </si>
  <si>
    <t>TABLON DE MADEERA EN MELAMINA COLOR CAFE</t>
  </si>
  <si>
    <t>UTSJTB7535</t>
  </si>
  <si>
    <t>TABLON DE MADERA EN MELAMINA</t>
  </si>
  <si>
    <t>UTSJTB4639</t>
  </si>
  <si>
    <t>TABLON DE MADERA EN MELAMINA BLANCO</t>
  </si>
  <si>
    <t>UTSJTB7016</t>
  </si>
  <si>
    <t>TABLON DE MADERA EN MELAMINA CAFE</t>
  </si>
  <si>
    <t>UTSJTB7018</t>
  </si>
  <si>
    <t>UTSJTB7019</t>
  </si>
  <si>
    <t>UTSJTB7022</t>
  </si>
  <si>
    <t>UTSJTB7024</t>
  </si>
  <si>
    <t>UTSJTB7027</t>
  </si>
  <si>
    <t>UTSJTB7030</t>
  </si>
  <si>
    <t>UTSJTB7039</t>
  </si>
  <si>
    <t>UTSJTB7015</t>
  </si>
  <si>
    <t>UTSJTB7034</t>
  </si>
  <si>
    <t>UTSJTB7045</t>
  </si>
  <si>
    <t>UTSJTB7017</t>
  </si>
  <si>
    <t>UTSJTB7025</t>
  </si>
  <si>
    <t>UTSJTB7028</t>
  </si>
  <si>
    <t>UTSJTB7031</t>
  </si>
  <si>
    <t>UTSJTB7020</t>
  </si>
  <si>
    <t>UTSJTB7023</t>
  </si>
  <si>
    <t>UTSJTB7026</t>
  </si>
  <si>
    <t>UTSJTB7029</t>
  </si>
  <si>
    <t>UTSJTB7040</t>
  </si>
  <si>
    <t>UTSJTB7021</t>
  </si>
  <si>
    <t>UTSJTB7032</t>
  </si>
  <si>
    <t>UTSJTB4325</t>
  </si>
  <si>
    <t>TABLON DE MADERA EN MELAMINA COLOR CAFE</t>
  </si>
  <si>
    <t>UTSJTB4328</t>
  </si>
  <si>
    <t>UTSJTB4324</t>
  </si>
  <si>
    <t>UTSJTB4326</t>
  </si>
  <si>
    <t>UTSJTB4327</t>
  </si>
  <si>
    <t>UTSJTB4320</t>
  </si>
  <si>
    <t>UTSJTB4321</t>
  </si>
  <si>
    <t>UTSJTB4960</t>
  </si>
  <si>
    <t>UTSJTB3232</t>
  </si>
  <si>
    <t>UTSJTB3022</t>
  </si>
  <si>
    <t>UTSJTB3028</t>
  </si>
  <si>
    <t>UTSJTB4806</t>
  </si>
  <si>
    <t>UTSJTB1793</t>
  </si>
  <si>
    <t>UTSJTB4088</t>
  </si>
  <si>
    <t>UTSJTB7834</t>
  </si>
  <si>
    <t>TABLON EN MELAMINA COLOR BCO.</t>
  </si>
  <si>
    <t>UTSJTB7835</t>
  </si>
  <si>
    <t>UTSJTB7836</t>
  </si>
  <si>
    <t>UTSJTB7427</t>
  </si>
  <si>
    <t>TABLON EN MELAMINA COLOR CAFE</t>
  </si>
  <si>
    <t>UTSJTB7853</t>
  </si>
  <si>
    <t>UTSJTG6251</t>
  </si>
  <si>
    <t>TABURETE GIRATORIO C/RESPALDO REG.</t>
  </si>
  <si>
    <t>UTSJTG6253</t>
  </si>
  <si>
    <t>UTSJTG6254</t>
  </si>
  <si>
    <t>UTSJTG6259</t>
  </si>
  <si>
    <t>UTSJTG6452</t>
  </si>
  <si>
    <t>UTSJTG6257</t>
  </si>
  <si>
    <t>UTSJTG6260</t>
  </si>
  <si>
    <t>UTSJTG6450</t>
  </si>
  <si>
    <t>UTSJTG6252</t>
  </si>
  <si>
    <t>UTSJTG6255</t>
  </si>
  <si>
    <t>UTSJTG6258</t>
  </si>
  <si>
    <t>UTSJTG6261</t>
  </si>
  <si>
    <t>UTSJTG6451</t>
  </si>
  <si>
    <t>UTSJTE6175</t>
  </si>
  <si>
    <t>TACOMETRO ELECTRONICO DL2025DT</t>
  </si>
  <si>
    <t>UTSJTQ11365</t>
  </si>
  <si>
    <t>TACOMETRO MCA.EXTECH MOD.461891</t>
  </si>
  <si>
    <t>UTSJHT8351</t>
  </si>
  <si>
    <t>TALADRO 1/2</t>
  </si>
  <si>
    <t>UTSJHT8987</t>
  </si>
  <si>
    <t>TALADRO ATORNILLADOR BOSCH MOD.GSR-12-1</t>
  </si>
  <si>
    <t>UTSJJT8001</t>
  </si>
  <si>
    <t>TALADRO DE COLUMNA CON CABEZAL</t>
  </si>
  <si>
    <t>UTSJJT10225</t>
  </si>
  <si>
    <t>TALADRO DE COLUMNA DE 5/8</t>
  </si>
  <si>
    <t>UTSJJT8000</t>
  </si>
  <si>
    <t>TALADRO DE COLUMNA RADIAL</t>
  </si>
  <si>
    <t>UTSJHT13223</t>
  </si>
  <si>
    <t>TALADRO DEWALT DE 1/2 DW235G</t>
  </si>
  <si>
    <t>UTSJTAL15981</t>
  </si>
  <si>
    <t>TALADRO ELECTRICO DEWALT</t>
  </si>
  <si>
    <t>UTSJTAL17460</t>
  </si>
  <si>
    <t>TALADRO INALAMBRICO</t>
  </si>
  <si>
    <t>UTSJTAL17459</t>
  </si>
  <si>
    <t>UTSJTAL15983</t>
  </si>
  <si>
    <t>TALADRO INALAMBRICO DEWALT</t>
  </si>
  <si>
    <t>UTSJTAL15982</t>
  </si>
  <si>
    <t>UTSJTAL17466</t>
  </si>
  <si>
    <t>TALADRO MANUAL</t>
  </si>
  <si>
    <t>UTSJTAL17464</t>
  </si>
  <si>
    <t>UTSJTAL17465</t>
  </si>
  <si>
    <t>UTSJTAL17461</t>
  </si>
  <si>
    <t>TALADRO MANUAL DE 1/2</t>
  </si>
  <si>
    <t>UTSJTAL17463</t>
  </si>
  <si>
    <t>UTSJTAL17462</t>
  </si>
  <si>
    <t>UTSJHT11220</t>
  </si>
  <si>
    <t>TALADRO MCA. DEWALT MOD.DW505</t>
  </si>
  <si>
    <t>UTSJHT10101</t>
  </si>
  <si>
    <t>TALADRO PERCUTOR DE 3/8 DE 1 VELOCIDAD MCA.BLACK&amp;DECKER</t>
  </si>
  <si>
    <t>UTSJTD6165</t>
  </si>
  <si>
    <t>TALAR DE TRABAJO PORTA MODU. DE EXPERIMENTACION</t>
  </si>
  <si>
    <t>UTSJTD6465</t>
  </si>
  <si>
    <t>TALAR DE TRABAJO PORTA MODULO DE EXPER.</t>
  </si>
  <si>
    <t>UTSJTD6466</t>
  </si>
  <si>
    <t>TALAR DE TRABAJO PORTA MODULOS DE EXPER.</t>
  </si>
  <si>
    <t>UTSJTAN15346</t>
  </si>
  <si>
    <t>TANQUE DE GAS 1000 GGS.</t>
  </si>
  <si>
    <t>UTSJOT0290</t>
  </si>
  <si>
    <t>TANQUE DE OXIGENO</t>
  </si>
  <si>
    <t>UTSJOT3083</t>
  </si>
  <si>
    <t>TANQUE DE OXIGENO PORTATIL</t>
  </si>
  <si>
    <t>UTSJHT8406</t>
  </si>
  <si>
    <t>TANQUE RELLENABLE DE REFRIGERANTE THERMAL</t>
  </si>
  <si>
    <t>UTSJTQ6228</t>
  </si>
  <si>
    <t>TAQUIMETRO DIGITAL DE CONTACTO DL2026</t>
  </si>
  <si>
    <t>UTSJTQ6229</t>
  </si>
  <si>
    <t>UTSJTAR14372</t>
  </si>
  <si>
    <t>TARJETA DAQ MULTIFUNCION</t>
  </si>
  <si>
    <t>UTSJTAR11334</t>
  </si>
  <si>
    <t>TARJETA DE ADQ. DE DATOS A 14 BITS 48 KS/SOFT</t>
  </si>
  <si>
    <t>UTSJTAM16093</t>
  </si>
  <si>
    <t>TARJETA DE ADQUISICIÓN DE DATOS</t>
  </si>
  <si>
    <t>UTSJTAM16096</t>
  </si>
  <si>
    <t>UTSJTAM16092</t>
  </si>
  <si>
    <t>UTSJTAM16095</t>
  </si>
  <si>
    <t>UTSJTAM16098</t>
  </si>
  <si>
    <t>UTSJTAM16091</t>
  </si>
  <si>
    <t>UTSJTAM16094</t>
  </si>
  <si>
    <t>UTSJTAM16097</t>
  </si>
  <si>
    <t>UTSJTAR10389</t>
  </si>
  <si>
    <t>TARJETA DE SONIDO USB SOUND BLASTER 5.1</t>
  </si>
  <si>
    <t>UTSJUP7703</t>
  </si>
  <si>
    <t>TARJETA DE VIDEO Y AUDIO P/DIGITALIZAR</t>
  </si>
  <si>
    <t>UTSJUP7702</t>
  </si>
  <si>
    <t>UTSJTAR14201</t>
  </si>
  <si>
    <t>TARJETA MULTIFUNCION MOD.USB-6008 NATIONAL INSTRUMENTS</t>
  </si>
  <si>
    <t>UTSJTAR14009</t>
  </si>
  <si>
    <t>UTSJOT14004</t>
  </si>
  <si>
    <t>TECLADO MCA.DESKTOP INALAMBRICO</t>
  </si>
  <si>
    <t>UTSJOT13967</t>
  </si>
  <si>
    <t>TECLADO Y MOUSE INALAMBRICO DESKTOP</t>
  </si>
  <si>
    <t>UTSJTH10068</t>
  </si>
  <si>
    <t>TECLADO YÁMAHA,MOD.DGX-505</t>
  </si>
  <si>
    <t>UTSJTL12176</t>
  </si>
  <si>
    <t>TELCEL R2/8 BLACKBERRY 8520</t>
  </si>
  <si>
    <t>UTSJTL3648</t>
  </si>
  <si>
    <t>TELEFONO 3COM MOD. 3C10600A CONMUTADOR</t>
  </si>
  <si>
    <t>UTSJTL9739</t>
  </si>
  <si>
    <t>TELEFONO BASICO 3C10401B</t>
  </si>
  <si>
    <t>UTSJTL9740</t>
  </si>
  <si>
    <t>UTSJTL11296</t>
  </si>
  <si>
    <t>TELEFONO BASICO 3COM MOD.3101</t>
  </si>
  <si>
    <t>UTSJTL11297</t>
  </si>
  <si>
    <t>UTSJTL5569</t>
  </si>
  <si>
    <t>TELEFONO BASICO 3COM MOD.NBX3101</t>
  </si>
  <si>
    <t>UTSJTL11927</t>
  </si>
  <si>
    <t>TELEFONO BASICO C/SPEAKER MOD.3101SP</t>
  </si>
  <si>
    <t>UTSJTL11928</t>
  </si>
  <si>
    <t>UTSJTL4777</t>
  </si>
  <si>
    <t>TELEFONO BASICO MCA. 3COM</t>
  </si>
  <si>
    <t>UTSJTL12173</t>
  </si>
  <si>
    <t>UTSJTL5265</t>
  </si>
  <si>
    <t>UTSJTL0239</t>
  </si>
  <si>
    <t>TELEFONO BASICO MCA. 3COM MOD. NBX3101</t>
  </si>
  <si>
    <t>UTSJTL0238</t>
  </si>
  <si>
    <t>UTSJTL3611</t>
  </si>
  <si>
    <t>TELEFONO BASICO MCA.3COM</t>
  </si>
  <si>
    <t>UTSJTL4711</t>
  </si>
  <si>
    <t>UTSJTL8500</t>
  </si>
  <si>
    <t>TELEFONO BASICO MCA.3COM MCA.NBX3101</t>
  </si>
  <si>
    <t>UTSJTL0235</t>
  </si>
  <si>
    <t>TELEFONO BASICO MCA.3COM MOD- NBX3101</t>
  </si>
  <si>
    <t>UTSJTL0234</t>
  </si>
  <si>
    <t>TELEFONO BASICO MCA.3COM MOD. NBX3101</t>
  </si>
  <si>
    <t>UTSJTL11314</t>
  </si>
  <si>
    <t>TELEFONO BASICO MCA.3COM MOD.3101</t>
  </si>
  <si>
    <t>UTSJTL12021</t>
  </si>
  <si>
    <t>TELEFÓNO BASICO MCA.3COM MOD.3101</t>
  </si>
  <si>
    <t>UTSJTL8499</t>
  </si>
  <si>
    <t>TELEFONO BASICO MCA.3COM MOD.NBX3101</t>
  </si>
  <si>
    <t>UTSJTL8386</t>
  </si>
  <si>
    <t>UTSJTL0237</t>
  </si>
  <si>
    <t>UTSJTL5615</t>
  </si>
  <si>
    <t>UTSJTL1886</t>
  </si>
  <si>
    <t>UTSJTL2873</t>
  </si>
  <si>
    <t>UTSJTL8494</t>
  </si>
  <si>
    <t>UTSJTL1374</t>
  </si>
  <si>
    <t>UTSJTL8495</t>
  </si>
  <si>
    <t>UTSJTL1877</t>
  </si>
  <si>
    <t>UTSJTL8497</t>
  </si>
  <si>
    <t>UTSJTL8498</t>
  </si>
  <si>
    <t>UTSJTL8496</t>
  </si>
  <si>
    <t>UTSJTL1654</t>
  </si>
  <si>
    <t>UTSJTL10469</t>
  </si>
  <si>
    <t>TELEFONO BASICO MCA.3COM,INCLUYE LICENCIA Y ADAPTADOR</t>
  </si>
  <si>
    <t>UTSJTL10472</t>
  </si>
  <si>
    <t>UTSJTL10467</t>
  </si>
  <si>
    <t>UTSJTL10470</t>
  </si>
  <si>
    <t>UTSJTL10468</t>
  </si>
  <si>
    <t>UTSJTL10471</t>
  </si>
  <si>
    <t>TELEFONO BASICO MCA.3COM,SPKR INCLUYE LICENCIA Y ADAPTADOR</t>
  </si>
  <si>
    <t>UTSJTL13189</t>
  </si>
  <si>
    <t>TELEFONO BASICO MOD.3101S MCA.3COM C/SPEAKER</t>
  </si>
  <si>
    <t>UTSJTL15633</t>
  </si>
  <si>
    <t>TELEFONO CELULAR</t>
  </si>
  <si>
    <t>UTSJTL14884</t>
  </si>
  <si>
    <t>TELEFONO CELULAR APPLE IPHONE 5 BLACK</t>
  </si>
  <si>
    <t>UTSJTL12164</t>
  </si>
  <si>
    <t>TELEFONO CELULAR BLACKBERRY 8520</t>
  </si>
  <si>
    <t>UTSJTL11328</t>
  </si>
  <si>
    <t>TELÈFONO CELULAR MCA. NOKIA MOD. 1200</t>
  </si>
  <si>
    <t>UTSJTL13458</t>
  </si>
  <si>
    <t>TELÉFONO CELULAR MCA.NOKIA MOD.C6-01</t>
  </si>
  <si>
    <t>UTSJTL4789</t>
  </si>
  <si>
    <t>TELEFONO EJECUTIVO 3COM</t>
  </si>
  <si>
    <t>UTSJTL7255</t>
  </si>
  <si>
    <t>TELEFONO EJECUTIVO 3COM MOD.3102</t>
  </si>
  <si>
    <t>UTSJTL4816</t>
  </si>
  <si>
    <t>TELEFONO EJECUTIVO MCA. 3COM</t>
  </si>
  <si>
    <t>UTSJTL4754</t>
  </si>
  <si>
    <t>UTSJTL4101</t>
  </si>
  <si>
    <t>TELEFONO EJECUTIVO MCA.3COM</t>
  </si>
  <si>
    <t>UTSJTL4654</t>
  </si>
  <si>
    <t>UTSJTL4664</t>
  </si>
  <si>
    <t>UTSJTL4541</t>
  </si>
  <si>
    <t>UTSJTL11925</t>
  </si>
  <si>
    <t>TELEFONO EJECUTIVO MCA.3COM MOD.3102</t>
  </si>
  <si>
    <t>UTSJTL11926</t>
  </si>
  <si>
    <t>UTSJTL1918</t>
  </si>
  <si>
    <t>TELEFONO EJECUTIVO MCA.3COM MOD.NBX3101</t>
  </si>
  <si>
    <t>UTSJTL1384</t>
  </si>
  <si>
    <t>UTSJTL1357</t>
  </si>
  <si>
    <t>UTSJTL1620</t>
  </si>
  <si>
    <t>UTSJTL1855</t>
  </si>
  <si>
    <t>UTSJTL14351</t>
  </si>
  <si>
    <t>TELEFONO IP 6921 DE CISCO</t>
  </si>
  <si>
    <t>UTSJTL14352</t>
  </si>
  <si>
    <t>UTSJTL14353</t>
  </si>
  <si>
    <t>UTSJTL14836</t>
  </si>
  <si>
    <t>UTSJTL3194</t>
  </si>
  <si>
    <t>TELEFONO MCA. 3COM BASICO</t>
  </si>
  <si>
    <t>UTSJTL3293</t>
  </si>
  <si>
    <t>UTSJTL3365</t>
  </si>
  <si>
    <t>UTSJTL3198</t>
  </si>
  <si>
    <t>UTSJTL3221</t>
  </si>
  <si>
    <t>UTSJTL3166</t>
  </si>
  <si>
    <t>TELEFONO MCA. 3COM MOD. BASICO</t>
  </si>
  <si>
    <t>UTSJTL11938</t>
  </si>
  <si>
    <t>TELEFONO MCA.3COM MOD.3101SP C/SPEAKER</t>
  </si>
  <si>
    <t>UTSJTL11939</t>
  </si>
  <si>
    <t>UTSJTL8998</t>
  </si>
  <si>
    <t>TELEFONO MCA.LG (JALPAN)</t>
  </si>
  <si>
    <t>UTSJTL8999</t>
  </si>
  <si>
    <t>UTSJTV1840</t>
  </si>
  <si>
    <t>TELEVISION C/VIDEO INT. MCA. DAEWOO DVQ-20H1SS</t>
  </si>
  <si>
    <t>UTSJTV5909</t>
  </si>
  <si>
    <t>TELEVISION MCA. JVC DE 36</t>
  </si>
  <si>
    <t>UTSJTV3269</t>
  </si>
  <si>
    <t>TELEVISION MCA. PANASONIC MOD. PV-C1330W</t>
  </si>
  <si>
    <t>UTSJTV4669</t>
  </si>
  <si>
    <t>TELEVISION MCA. SAMSUNG C/VIDEO INTEGRADA</t>
  </si>
  <si>
    <t>UTSJTV0920</t>
  </si>
  <si>
    <t>TELEVISION MCA. SONY WEGA DE 29</t>
  </si>
  <si>
    <t>UTSJTV0948</t>
  </si>
  <si>
    <t>UTSJTV0945</t>
  </si>
  <si>
    <t>UTSJTV0921</t>
  </si>
  <si>
    <t>UTSJTV0923</t>
  </si>
  <si>
    <t>UTSJTV0946</t>
  </si>
  <si>
    <t>UTSJTV12007</t>
  </si>
  <si>
    <t>TELEVISIÓN MCA.AOC MOD.L19W931</t>
  </si>
  <si>
    <t>UTSJTV12010</t>
  </si>
  <si>
    <t>UTSJTV12013</t>
  </si>
  <si>
    <t>UTSJTV12008</t>
  </si>
  <si>
    <t>UTSJTV12011</t>
  </si>
  <si>
    <t>UTSJTV12006</t>
  </si>
  <si>
    <t>UTSJTV12009</t>
  </si>
  <si>
    <t>UTSJTV12012</t>
  </si>
  <si>
    <t>UTSJTV14337</t>
  </si>
  <si>
    <t>TELEVISION PANTALLA PLANA SAMSUNG 32</t>
  </si>
  <si>
    <t>UTSJTV10018</t>
  </si>
  <si>
    <t>TELEVISIÓN SONY BRAVIA MOD.KDL-46V2500</t>
  </si>
  <si>
    <t>UTSJTV6914</t>
  </si>
  <si>
    <t>TELEVISION TOSHIBA MOD.CL29G50 27</t>
  </si>
  <si>
    <t>UTSJTV6919</t>
  </si>
  <si>
    <t>UTSJTEO15993</t>
  </si>
  <si>
    <t>TEODOLITO ELECTRONICO</t>
  </si>
  <si>
    <t>UTSJTEO15992</t>
  </si>
  <si>
    <t>UTSJTEO15994</t>
  </si>
  <si>
    <t>UTSJTEO15991</t>
  </si>
  <si>
    <t>UTSJHT8352</t>
  </si>
  <si>
    <t>TERMO HIGROMETRO DIGITAL MCA. OAKTON</t>
  </si>
  <si>
    <t>UTSJTHM16223</t>
  </si>
  <si>
    <t>TERMOAGITADOR</t>
  </si>
  <si>
    <t>UTSJTA5269</t>
  </si>
  <si>
    <t>TERMOAGITADOR CIMAREC 2 MOD. SP46925</t>
  </si>
  <si>
    <t>UTSJTA5268</t>
  </si>
  <si>
    <t>TERMOAGITADOR MOD. FE-313</t>
  </si>
  <si>
    <t>UTSJTR5299</t>
  </si>
  <si>
    <t>TERMOMETRO C/SONDA DE PLATINO RID 4132</t>
  </si>
  <si>
    <t>UTSJTR5300</t>
  </si>
  <si>
    <t>TERMOMETRO CON INFRAROJOS 34221 HANNA</t>
  </si>
  <si>
    <t>UTSJTER15612</t>
  </si>
  <si>
    <t>TERMOMETRO DIGITAL</t>
  </si>
  <si>
    <t>UTSJTER15613</t>
  </si>
  <si>
    <t>UTSJTR6542</t>
  </si>
  <si>
    <t>TERMOMETRO DIGITAL DOBLE SONDA FLUKE</t>
  </si>
  <si>
    <t>UTSJTK7241</t>
  </si>
  <si>
    <t>TERMOPAR TIPO</t>
  </si>
  <si>
    <t>UTSJTK7243</t>
  </si>
  <si>
    <t>UTSJTK7244</t>
  </si>
  <si>
    <t>UTSJTK7246</t>
  </si>
  <si>
    <t>UTSJTK7242</t>
  </si>
  <si>
    <t>UTSJTK7245</t>
  </si>
  <si>
    <t>UTSJTU6163</t>
  </si>
  <si>
    <t>TESTER ACUSTICO DE CONTINUIDAD DLBUZ</t>
  </si>
  <si>
    <t>UTSJSC13258</t>
  </si>
  <si>
    <t>TESTER PBAS DE RED UTP Y COAX TRENDNET</t>
  </si>
  <si>
    <t>UTSJOT13362</t>
  </si>
  <si>
    <t>THERMOELECTRIC ASSEMBLIES</t>
  </si>
  <si>
    <t>UTSJOT14213</t>
  </si>
  <si>
    <t>THERMOELECTRIC ASSY AIR-AIR 5.6A</t>
  </si>
  <si>
    <t>UTSJTCE14745</t>
  </si>
  <si>
    <t>TIJERA CIZALLA ELECTRICA P/LAMINA</t>
  </si>
  <si>
    <t>UTSJUP7758</t>
  </si>
  <si>
    <t>TIRA DE PARCHEO CANARE MOD.VPC-002F</t>
  </si>
  <si>
    <t>UTSJOR6375</t>
  </si>
  <si>
    <t>TIRISTOR GTO MCA.DE LORENZO DL.2606</t>
  </si>
  <si>
    <t>UTSJHT15151</t>
  </si>
  <si>
    <t>TORNILLO DE BANCO</t>
  </si>
  <si>
    <t>UTSJUD14744</t>
  </si>
  <si>
    <t>TORNILLO DE BANCO MCA. RIDGID DE 1/8</t>
  </si>
  <si>
    <t>UTSJUD14743</t>
  </si>
  <si>
    <t>UTSJUD8446</t>
  </si>
  <si>
    <t>TORNILLO DE BANCO MORDAZA 4</t>
  </si>
  <si>
    <t>UTSJUD8004</t>
  </si>
  <si>
    <t>TORNILLO DE BANCO URREA 425</t>
  </si>
  <si>
    <t>UTSJUD10222</t>
  </si>
  <si>
    <t>TORNILLO DE BANCO USO RUDO C278-5</t>
  </si>
  <si>
    <t>UTSJTOR17473</t>
  </si>
  <si>
    <t>TORNO 12X36</t>
  </si>
  <si>
    <t>UTSJTOR17474</t>
  </si>
  <si>
    <t>UTSJTOR10325</t>
  </si>
  <si>
    <t>TORNO DE BANCO 9</t>
  </si>
  <si>
    <t>UTSJNO8005</t>
  </si>
  <si>
    <t>TORNO PARALELO 1 MTS ENTRE PUNTOS</t>
  </si>
  <si>
    <t>UTSJTOR10369</t>
  </si>
  <si>
    <t>TORNO PARALELO MCA.TITANIUM MOD.YZ-1440</t>
  </si>
  <si>
    <t>UTSJTOR10368</t>
  </si>
  <si>
    <t>UTSJRL6189</t>
  </si>
  <si>
    <t>TORRECILLA DE ALIMENT. AUTOMAT.P/MEDIDAS</t>
  </si>
  <si>
    <t>UTSJRL6243</t>
  </si>
  <si>
    <t>TORRECILLA DE EROGACION</t>
  </si>
  <si>
    <t>UTSJRL6242</t>
  </si>
  <si>
    <t>UTSJRL6240</t>
  </si>
  <si>
    <t>UTSJRL6241</t>
  </si>
  <si>
    <t>UTSJOT10129</t>
  </si>
  <si>
    <t>TRANSDUCTOR DE PRESIÓN LB-PX177-01SAI</t>
  </si>
  <si>
    <t>UTSJOT11372</t>
  </si>
  <si>
    <t>TRANSDUCTOR DE PRESIÓN, RANGO 0 A 15 PSIA</t>
  </si>
  <si>
    <t>UTSJTO6173</t>
  </si>
  <si>
    <t>TRANSDUCTOR OPTICO ELECTRON. DL2031M</t>
  </si>
  <si>
    <t>UTSJTR112016</t>
  </si>
  <si>
    <t>TRANSFORMADOR 30 KVA 13200 PRIM 220/127</t>
  </si>
  <si>
    <t>UTSJTN6378</t>
  </si>
  <si>
    <t>TRANSFORMADOR CONMUTADOR DL2629</t>
  </si>
  <si>
    <t>UTSJTF6302</t>
  </si>
  <si>
    <t>TRANSFORMADOR DE CORRIENTE DL2630</t>
  </si>
  <si>
    <t>UTSJTF6316</t>
  </si>
  <si>
    <t>TRANSFORMADOR DE CORRIENTE MONOFASICA</t>
  </si>
  <si>
    <t>UTSJTF6315</t>
  </si>
  <si>
    <t>TRANSFORMADOR DE CORRIENTE TRIFASICA</t>
  </si>
  <si>
    <t>UTSJFO6299</t>
  </si>
  <si>
    <t>TRANSFORMADOR DE RED DL2626 MCA.DE LORENZO</t>
  </si>
  <si>
    <t>UTSJTF6317</t>
  </si>
  <si>
    <t>TRANSFORMADOR DE TENSION MONOFASICA</t>
  </si>
  <si>
    <t>UTSJTF6318</t>
  </si>
  <si>
    <t>TRANSFORMADOR DE TENSION TRIFASICA</t>
  </si>
  <si>
    <t>UTSJTF6250</t>
  </si>
  <si>
    <t>TRANSFORMADOR MONOFASICO 2093</t>
  </si>
  <si>
    <t>UTSJTF6249</t>
  </si>
  <si>
    <t>UTSJTF6176</t>
  </si>
  <si>
    <t>TRANSFORMADOR PARA EXPERIMENTOS</t>
  </si>
  <si>
    <t>UTSJTF6319</t>
  </si>
  <si>
    <t>TRANSFORMADOR SUMADOR DE CORRIENTE</t>
  </si>
  <si>
    <t>UTSJTF6224</t>
  </si>
  <si>
    <t>TRANSFORMADOR TRIFASICO A COLUMNAS</t>
  </si>
  <si>
    <t>UTSJTF6223</t>
  </si>
  <si>
    <t>UTSJTT6147</t>
  </si>
  <si>
    <t>TRANSFORMADOR TRIFASICO DL1080TT</t>
  </si>
  <si>
    <t>UTSJTT7259</t>
  </si>
  <si>
    <t>TRANSFORMADOR TRIFASICO DL2100ATT</t>
  </si>
  <si>
    <t>UTSJTI6283</t>
  </si>
  <si>
    <t>TRIAC DL2607 MCA.DE LORENZO</t>
  </si>
  <si>
    <t>UTSJTRS15405</t>
  </si>
  <si>
    <t>TRICASTER</t>
  </si>
  <si>
    <t>UTSJTRF10252</t>
  </si>
  <si>
    <t>TRIPIE P/CÁMARA FOTOGRÁFICA MCA.MANFROTTO MOD.190X PROB</t>
  </si>
  <si>
    <t>UTSJTRF10253</t>
  </si>
  <si>
    <t>UTSJTRF10254</t>
  </si>
  <si>
    <t>UTSJUP7573</t>
  </si>
  <si>
    <t>TRIPIE P/CAMARA MANFROTO 50</t>
  </si>
  <si>
    <t>UTSJUP7574</t>
  </si>
  <si>
    <t>UTSJTRV10260</t>
  </si>
  <si>
    <t>TRIPIE PARA CÁMARA DE VIDEO MCA.MANFROTTO MOD.501HDV/525</t>
  </si>
  <si>
    <t>UTSJTRV10261</t>
  </si>
  <si>
    <t>UTSJTRV10262</t>
  </si>
  <si>
    <t>UTSJTRI17425</t>
  </si>
  <si>
    <t>TRITURADORA</t>
  </si>
  <si>
    <t>UTSJTRI16138</t>
  </si>
  <si>
    <t>TRITURADORA DE PAPEL</t>
  </si>
  <si>
    <t>UTSJOT14750</t>
  </si>
  <si>
    <t>TRITURADORA DE PAPEL MCA GBC. MOD. SC170</t>
  </si>
  <si>
    <t>UTSJOT13966</t>
  </si>
  <si>
    <t>TRITURADORA MCA.SWINGLINE MOD.EX-10-05</t>
  </si>
  <si>
    <t>UTSJTRO13190</t>
  </si>
  <si>
    <t>TROQUEL DE USO PESADO</t>
  </si>
  <si>
    <t>UTSJTRO11183</t>
  </si>
  <si>
    <t>UTSJTRO11184</t>
  </si>
  <si>
    <t>UTSJTRZ17519</t>
  </si>
  <si>
    <t>TROZADORA</t>
  </si>
  <si>
    <t>UTSJHT8273</t>
  </si>
  <si>
    <t>TRUSQUIN C/BASE MAGNETICA</t>
  </si>
  <si>
    <t>UTSJHT8274</t>
  </si>
  <si>
    <t>UTSJHT8275</t>
  </si>
  <si>
    <t>TRUSQUIN C/BASE RIGIDA E INDICADOR</t>
  </si>
  <si>
    <t>UTSJHT8276</t>
  </si>
  <si>
    <t>UTSJUL13323</t>
  </si>
  <si>
    <t>ULTRASONIDO MOD.AVENGER EZ-L100 MCA.NDT SYSTEMS</t>
  </si>
  <si>
    <t>UTSJUG6376</t>
  </si>
  <si>
    <t>UNIDAD CONTROL DE GRUPOS DE PULSOS</t>
  </si>
  <si>
    <t>UTSJUA17520</t>
  </si>
  <si>
    <t>UNIDAD DE ALMACENAMIENTO</t>
  </si>
  <si>
    <t>UTSJUA13101</t>
  </si>
  <si>
    <t>UNIDAD DE ALMACENAMIENTO MCA.STORCENTER MOD.12-300R</t>
  </si>
  <si>
    <t>UTSJUC6294</t>
  </si>
  <si>
    <t>UNIDAD DE COMANDO PWM,PFM,TPC DL2619</t>
  </si>
  <si>
    <t>UTSJUC6293</t>
  </si>
  <si>
    <t>UNIDAD DE CONTROL A 6 IMPULSOS DL2617</t>
  </si>
  <si>
    <t>UTSJUC6155</t>
  </si>
  <si>
    <t>UNIDAD DE CONTROL DEL FRENO DL1054TT</t>
  </si>
  <si>
    <t>UTSJUC6292</t>
  </si>
  <si>
    <t>UNIDAD DE CONTROL DOS IMPULSOS DL2616</t>
  </si>
  <si>
    <t>UTSJUM6113</t>
  </si>
  <si>
    <t>UNIDAD DE FILTRO EXCELON MET. AUTOMATICA</t>
  </si>
  <si>
    <t>UTSJUA16183</t>
  </si>
  <si>
    <t>UNIDAD DE HP DVD/RW USB</t>
  </si>
  <si>
    <t>UTSJUM6114</t>
  </si>
  <si>
    <t>UNIDAD DE MTTO. EXCELOM MET.AUTOMATICA</t>
  </si>
  <si>
    <t>UTSJUM6111</t>
  </si>
  <si>
    <t>UNIDAD DE MTTO. EXCELON MET. AUTOMATICA</t>
  </si>
  <si>
    <t>UTSJUM6112</t>
  </si>
  <si>
    <t>UTSJUM6110</t>
  </si>
  <si>
    <t>UNIDAD DE MTTO.EXCELON MET. AUTOMATICA</t>
  </si>
  <si>
    <t>UTSJHT8405</t>
  </si>
  <si>
    <t>UNIDAD RECUPERADORA DE REFRIGERANTE</t>
  </si>
  <si>
    <t>UTSJUZ4136</t>
  </si>
  <si>
    <t>UNIDAD ZIP</t>
  </si>
  <si>
    <t>UTSJUZ3616</t>
  </si>
  <si>
    <t>UNIDAD ZIP 100 MB MCA. IOMECA</t>
  </si>
  <si>
    <t>UTSJUZ5536</t>
  </si>
  <si>
    <t>UNIDAD ZIP IOMEGA</t>
  </si>
  <si>
    <t>UTSJUZ4155</t>
  </si>
  <si>
    <t>UTSJUZ3120</t>
  </si>
  <si>
    <t>UNIDAD ZIP MOD. IOMEGA</t>
  </si>
  <si>
    <t>UTSJUZ3106</t>
  </si>
  <si>
    <t>UNIDAD ZIP POWERED IOMEGA</t>
  </si>
  <si>
    <t>UTSJRG12033</t>
  </si>
  <si>
    <t>UPS REGULADOR SOL MICROSR</t>
  </si>
  <si>
    <t>UTSJUB13428</t>
  </si>
  <si>
    <t>USB 12-BIT, 10 KS/S MULTIFUNCTION</t>
  </si>
  <si>
    <t>UTSJUB13380</t>
  </si>
  <si>
    <t>USB 6008 12 BIT MULTIFUNCTION</t>
  </si>
  <si>
    <t>UTSJUB13383</t>
  </si>
  <si>
    <t>UTSJUB13386</t>
  </si>
  <si>
    <t>UTSJUB13378</t>
  </si>
  <si>
    <t>UTSJUB13379</t>
  </si>
  <si>
    <t>UTSJUB13381</t>
  </si>
  <si>
    <t>UTSJUB13384</t>
  </si>
  <si>
    <t>UTSJUB13387</t>
  </si>
  <si>
    <t>UTSJUB13382</t>
  </si>
  <si>
    <t>UTSJUB13385</t>
  </si>
  <si>
    <t>UTSJVE8960</t>
  </si>
  <si>
    <t>VACUOMETRO ELECTRÓNICO MCA.THERMAL</t>
  </si>
  <si>
    <t>UTSJVH15899</t>
  </si>
  <si>
    <t>VAN EXPRESS</t>
  </si>
  <si>
    <t>UTSJLP8481</t>
  </si>
  <si>
    <t>VARIADOR DE FRECUENCIA MCA.YASKAWA</t>
  </si>
  <si>
    <t>UTSJLP8489</t>
  </si>
  <si>
    <t>VARIADOR DE VELOCIDAD MCA.ABB</t>
  </si>
  <si>
    <t>UTSJVA6196</t>
  </si>
  <si>
    <t>VATIMETRO DL2109T26</t>
  </si>
  <si>
    <t>UTSJVA6197</t>
  </si>
  <si>
    <t>UTSJVT16105</t>
  </si>
  <si>
    <t>VENTILADOR</t>
  </si>
  <si>
    <t>UTSJVT16106</t>
  </si>
  <si>
    <t>UTSJVT15889</t>
  </si>
  <si>
    <t>UTSJVT15390</t>
  </si>
  <si>
    <t>UTSJVT17423</t>
  </si>
  <si>
    <t>UTSJVT16274</t>
  </si>
  <si>
    <t>UTSJVT17528</t>
  </si>
  <si>
    <t>UTSJVT16234</t>
  </si>
  <si>
    <t>VENTILADOR 3 EN 1</t>
  </si>
  <si>
    <t>UTSJVT14223</t>
  </si>
  <si>
    <t>VENTILADOR DE MESA TIPO TORRE LASKO</t>
  </si>
  <si>
    <t>UTSJVT15389</t>
  </si>
  <si>
    <t>VENTILADOR DE PEDESTAL</t>
  </si>
  <si>
    <t>UTSJVT14733</t>
  </si>
  <si>
    <t>UTSJVT14375</t>
  </si>
  <si>
    <t>UTSJVT14389</t>
  </si>
  <si>
    <t>VENTILADOR DE PEDESTAL LASKO</t>
  </si>
  <si>
    <t>UTSJVT14390</t>
  </si>
  <si>
    <t>UTSJVT14394</t>
  </si>
  <si>
    <t>UTSJVT14392</t>
  </si>
  <si>
    <t>UTSJVT14393</t>
  </si>
  <si>
    <t>UTSJVT14391</t>
  </si>
  <si>
    <t>UTSJVT14378</t>
  </si>
  <si>
    <t>UTSJVT3444</t>
  </si>
  <si>
    <t>VENTILADOR DE PEDESTAL MASTER CRAFT</t>
  </si>
  <si>
    <t>UTSJVT1645</t>
  </si>
  <si>
    <t>VENTILADOR DE PEDESTAL MCA. MAJESTIC MOD. L30B</t>
  </si>
  <si>
    <t>UTSJVT0254</t>
  </si>
  <si>
    <t>VENTILADOR DE PEDESTAL MCA. MAN</t>
  </si>
  <si>
    <t>UTSJVT3220</t>
  </si>
  <si>
    <t>VENTILADOR DE PEDESTAL MCA. MYTEK</t>
  </si>
  <si>
    <t>UTSJVT1879</t>
  </si>
  <si>
    <t>VENTILADOR DE PEDESTAL MCA. PHILLIPS</t>
  </si>
  <si>
    <t>UTSJVT4133</t>
  </si>
  <si>
    <t>UTSJVT7765</t>
  </si>
  <si>
    <t>VENTILADOR DE PEDESTAL MYTEK</t>
  </si>
  <si>
    <t>UTSJVT1623</t>
  </si>
  <si>
    <t>VENTILADOR DE PISO MASTER CRAFT</t>
  </si>
  <si>
    <t>UTSJVT16107</t>
  </si>
  <si>
    <t>VENTILADOR DE TORRE</t>
  </si>
  <si>
    <t>UTSJVT13165</t>
  </si>
  <si>
    <t>UTSJVT13164</t>
  </si>
  <si>
    <t>UTSJVT15963</t>
  </si>
  <si>
    <t>UTSJVT16204</t>
  </si>
  <si>
    <t>UTSJVT13188</t>
  </si>
  <si>
    <t>VENTILADOR DE TORRE 42</t>
  </si>
  <si>
    <t>UTSJVT13199</t>
  </si>
  <si>
    <t>VENTILADOR DE TORRE DE 40</t>
  </si>
  <si>
    <t>UTSJVT13113</t>
  </si>
  <si>
    <t>VENTILADOR DE TORRE DE 42</t>
  </si>
  <si>
    <t>UTSJVT14972</t>
  </si>
  <si>
    <t>VENTILADOR DE TORRE HOLMES</t>
  </si>
  <si>
    <t>UTSJVT13180</t>
  </si>
  <si>
    <t>VENTILADOR DE TORRE MIDEA</t>
  </si>
  <si>
    <t>UTSJVT6593</t>
  </si>
  <si>
    <t>VENTILADOR DE TORRE ROYAL RUT-13</t>
  </si>
  <si>
    <t>UTSJVT6594</t>
  </si>
  <si>
    <t>UTSJVT6578</t>
  </si>
  <si>
    <t>UTSJVT15647</t>
  </si>
  <si>
    <t>VENTILADOR DE TORRE TOWER FAN 1.01 M</t>
  </si>
  <si>
    <t>UTSJVT15645</t>
  </si>
  <si>
    <t>UTSJVT15646</t>
  </si>
  <si>
    <t>UTSJVT0331</t>
  </si>
  <si>
    <t>VENTILADOR MARCA PHILLIPS</t>
  </si>
  <si>
    <t>UTSJVT4784</t>
  </si>
  <si>
    <t>VENTILADOR MASTER CRAF</t>
  </si>
  <si>
    <t>UTSJVT2726</t>
  </si>
  <si>
    <t>VENTILADOR MASTER CRAFT</t>
  </si>
  <si>
    <t>UTSJVT4656</t>
  </si>
  <si>
    <t>VENTILADOR MCA. MYTEK</t>
  </si>
  <si>
    <t>UTSJVT4030</t>
  </si>
  <si>
    <t>VENTILADOR MCA. PATTON MOD. U2-20</t>
  </si>
  <si>
    <t>UTSJVT1444</t>
  </si>
  <si>
    <t>VENTILADOR MCA. PHILLIPS MOD. HR3427 C/PEDESTAL</t>
  </si>
  <si>
    <t>UTSJVT13931</t>
  </si>
  <si>
    <t>VENTILADOR MCA.BAHAMAS</t>
  </si>
  <si>
    <t>UTSJVT7377</t>
  </si>
  <si>
    <t>VENTILADOR PATTON</t>
  </si>
  <si>
    <t>UTSJVT13198</t>
  </si>
  <si>
    <t>VENTILADOR PEDESTAL DE 16</t>
  </si>
  <si>
    <t>UTSJVT13985</t>
  </si>
  <si>
    <t>VENTILADOR PEDESTAL LASKO</t>
  </si>
  <si>
    <t>UTSJVT13984</t>
  </si>
  <si>
    <t>UTSJVT0308</t>
  </si>
  <si>
    <t>VENTILADOR PEDESTAL MAJESTIC MOD. L30B</t>
  </si>
  <si>
    <t>UTSJVT3635</t>
  </si>
  <si>
    <t>VENTILADOR PEDESTAL MASTER CRAFT</t>
  </si>
  <si>
    <t>UTSJVT4164</t>
  </si>
  <si>
    <t>VENTILADOR PEDESTAL MCA. PHILLIPS</t>
  </si>
  <si>
    <t>UTSJVT3144</t>
  </si>
  <si>
    <t>VENTILADOR PHILLIPS</t>
  </si>
  <si>
    <t>UTSJVT4530</t>
  </si>
  <si>
    <t>UTSJVT17500</t>
  </si>
  <si>
    <t>VENTILADOR TIPO PEDESTAL</t>
  </si>
  <si>
    <t>UTSJVT17499</t>
  </si>
  <si>
    <t>UTSJVT17501</t>
  </si>
  <si>
    <t>UTSJVT10083</t>
  </si>
  <si>
    <t>VENTILADOR TIPO PEDESTAL MCA.BIRTMAN</t>
  </si>
  <si>
    <t>UTSJVT17510</t>
  </si>
  <si>
    <t>VENTILADOR TIPO TORRE</t>
  </si>
  <si>
    <t>UTSJVT17509</t>
  </si>
  <si>
    <t>UTSJVT17508</t>
  </si>
  <si>
    <t>UTSJVT17498</t>
  </si>
  <si>
    <t>UTSJVT13969</t>
  </si>
  <si>
    <t>VENTILADOR TIPO TORRE DE 40</t>
  </si>
  <si>
    <t>UTSJVT13968</t>
  </si>
  <si>
    <t>UTSJVT13970</t>
  </si>
  <si>
    <t>UTSJVT13160</t>
  </si>
  <si>
    <t>VENTILADOR TORRE DE 42</t>
  </si>
  <si>
    <t>UTSJVT13161</t>
  </si>
  <si>
    <t>UTSJVT6642</t>
  </si>
  <si>
    <t>VENTILADOR VENCOL VC333</t>
  </si>
  <si>
    <t>UTSJVT4429</t>
  </si>
  <si>
    <t>VENTILADORA MCA. MYTEK</t>
  </si>
  <si>
    <t>UTSJVER10054</t>
  </si>
  <si>
    <t>VERNIER DE AJUSTE FINO P/TRAB. PESADO DE 12</t>
  </si>
  <si>
    <t>UTSJVER10057</t>
  </si>
  <si>
    <t>UTSJVER10060</t>
  </si>
  <si>
    <t>UTSJVER10052</t>
  </si>
  <si>
    <t>UTSJVER10055</t>
  </si>
  <si>
    <t>UTSJVER10058</t>
  </si>
  <si>
    <t>UTSJVER10061</t>
  </si>
  <si>
    <t>UTSJVER10053</t>
  </si>
  <si>
    <t>UTSJVER10056</t>
  </si>
  <si>
    <t>UTSJVER10059</t>
  </si>
  <si>
    <t>UTSJVER10005</t>
  </si>
  <si>
    <t>VERNIER DE PRECISIÓN RANGO 0-6/150MM.</t>
  </si>
  <si>
    <t>UTSJVER10008</t>
  </si>
  <si>
    <t>UTSJVER10011</t>
  </si>
  <si>
    <t>UTSJVER10014</t>
  </si>
  <si>
    <t>UTSJVER10003</t>
  </si>
  <si>
    <t>UTSJVER10004</t>
  </si>
  <si>
    <t>UTSJVER10006</t>
  </si>
  <si>
    <t>UTSJVER10009</t>
  </si>
  <si>
    <t>UTSJVER10012</t>
  </si>
  <si>
    <t>UTSJVER10010</t>
  </si>
  <si>
    <t>UTSJVER10013</t>
  </si>
  <si>
    <t>UTSJVER10224</t>
  </si>
  <si>
    <t>VERNIER DIGITAL MCA.MITUTOYO MOD.500-171-20 DE 6</t>
  </si>
  <si>
    <t>UTSJVIB17521</t>
  </si>
  <si>
    <t>VIBRADOR</t>
  </si>
  <si>
    <t>UTSJUP16206</t>
  </si>
  <si>
    <t>VIDEO CAMARA 360</t>
  </si>
  <si>
    <t>UTSJKT11743</t>
  </si>
  <si>
    <t>VIDEO CONFERENCIA MCA.TANDBERG MOD.EDGE 95C/ACC.</t>
  </si>
  <si>
    <t>UTSJVG10255</t>
  </si>
  <si>
    <t>VIDEO GRABADORA MCA.PANASONIC MOD.AGDV2500</t>
  </si>
  <si>
    <t>UTSJCÑ14259</t>
  </si>
  <si>
    <t>VIDEO PREYECTOR EPSON POWERLITE</t>
  </si>
  <si>
    <t>UTSJCÑ14258</t>
  </si>
  <si>
    <t>VIDEO PROYECTOR EPSON POWERLITE</t>
  </si>
  <si>
    <t>UTSJCÑ11238</t>
  </si>
  <si>
    <t>VIDEO PROYECTOR MCA.EPSON MOD.POWERLITE S6</t>
  </si>
  <si>
    <t>UTSJCÑ10391</t>
  </si>
  <si>
    <t>VIDEO PROYECTOR MCA.VIEWSONIC MOD.PJ513DB</t>
  </si>
  <si>
    <t>UTSJCV11311</t>
  </si>
  <si>
    <t>VIDEOCAMARA MCA.CANON MOD.DC310</t>
  </si>
  <si>
    <t>UTSJCV13158</t>
  </si>
  <si>
    <t>VIDEOCAMARA MCA.SONY MOD.DCR-SR20/B</t>
  </si>
  <si>
    <t>UTSJUP7674</t>
  </si>
  <si>
    <t>VIDEOGRABADORA PANASONIC AG-1980</t>
  </si>
  <si>
    <t>UTSJUP7633</t>
  </si>
  <si>
    <t>VIDEOGRABADORA SHARP VC-A410U</t>
  </si>
  <si>
    <t>UTSJVG7575</t>
  </si>
  <si>
    <t>VIDEOGRABADORA SONY DSR-40</t>
  </si>
  <si>
    <t>UTSJDD5558</t>
  </si>
  <si>
    <t>VIDEOGRABADORA SONY MOD.SLV-LX55</t>
  </si>
  <si>
    <t>UTSJVG5911</t>
  </si>
  <si>
    <t>VIDEOGRABADORA VHS PANASONIC</t>
  </si>
  <si>
    <t>UTSJCÑ16009</t>
  </si>
  <si>
    <t>VIDEOPROYECTOR</t>
  </si>
  <si>
    <t>UTSJCÑ16022</t>
  </si>
  <si>
    <t>UTSJCÑ16026</t>
  </si>
  <si>
    <t>UTSJCÑ16021</t>
  </si>
  <si>
    <t>UTSJCÑ16052</t>
  </si>
  <si>
    <t>UTSJCÑ16055</t>
  </si>
  <si>
    <t>UTSJCÑ16057</t>
  </si>
  <si>
    <t>UTSJCÑ16058</t>
  </si>
  <si>
    <t>UTSJCÑ16063</t>
  </si>
  <si>
    <t>UTSJCÑ16064</t>
  </si>
  <si>
    <t>UTSJCÑ16066</t>
  </si>
  <si>
    <t>UTSJCÑ16069</t>
  </si>
  <si>
    <t>UTSJCÑ16077</t>
  </si>
  <si>
    <t>UTSJCÑ16079</t>
  </si>
  <si>
    <t>UTSJCÑ16050</t>
  </si>
  <si>
    <t>UTSJCÑ16053</t>
  </si>
  <si>
    <t>UTSJCÑ16056</t>
  </si>
  <si>
    <t>UTSJCÑ16059</t>
  </si>
  <si>
    <t>UTSJCÑ16067</t>
  </si>
  <si>
    <t>UTSJCÑ16065</t>
  </si>
  <si>
    <t>UTSJCÑ16068</t>
  </si>
  <si>
    <t>UTSJCÑ16051</t>
  </si>
  <si>
    <t>UTSJCÑ16054</t>
  </si>
  <si>
    <t>UTSJVIP15631</t>
  </si>
  <si>
    <t>UTSJVIP15629</t>
  </si>
  <si>
    <t>UTSJCÑ17275</t>
  </si>
  <si>
    <t>UTSJCÑ17278</t>
  </si>
  <si>
    <t>UTSJCÑ17281</t>
  </si>
  <si>
    <t>UTSJCÑ17284</t>
  </si>
  <si>
    <t>UTSJCÑ17287</t>
  </si>
  <si>
    <t>UTSJCÑ17268</t>
  </si>
  <si>
    <t>UTSJCÑ17269</t>
  </si>
  <si>
    <t>UTSJCÑ17271</t>
  </si>
  <si>
    <t>UTSJCÑ17272</t>
  </si>
  <si>
    <t>UTSJCÑ17274</t>
  </si>
  <si>
    <t>UTSJCÑ17277</t>
  </si>
  <si>
    <t>UTSJCÑ17280</t>
  </si>
  <si>
    <t>UTSJCÑ17283</t>
  </si>
  <si>
    <t>UTSJCÑ17285</t>
  </si>
  <si>
    <t>UTSJCÑ17286</t>
  </si>
  <si>
    <t>UTSJCÑ17288</t>
  </si>
  <si>
    <t>UTSJCÑ17289</t>
  </si>
  <si>
    <t>UTSJCÑ17291</t>
  </si>
  <si>
    <t>UTSJCÑ17292</t>
  </si>
  <si>
    <t>UTSJCÑ17270</t>
  </si>
  <si>
    <t>UTSJCÑ17273</t>
  </si>
  <si>
    <t>UTSJCÑ17276</t>
  </si>
  <si>
    <t>UTSJCÑ17279</t>
  </si>
  <si>
    <t>UTSJCÑ17282</t>
  </si>
  <si>
    <t>UTSJCÑ17290</t>
  </si>
  <si>
    <t>UTSJVIP15630</t>
  </si>
  <si>
    <t>UTSJCÑ16060</t>
  </si>
  <si>
    <t>UTSJCÑ16061</t>
  </si>
  <si>
    <t>UTSJCÑ16006</t>
  </si>
  <si>
    <t>UTSJCÑ16049</t>
  </si>
  <si>
    <t>UTSJCÑ16072</t>
  </si>
  <si>
    <t>UTSJCÑ16083</t>
  </si>
  <si>
    <t>UTSJCÑ16084</t>
  </si>
  <si>
    <t>UTSJCÑ16086</t>
  </si>
  <si>
    <t>UTSJCÑ16089</t>
  </si>
  <si>
    <t>UTSJCÑ16080</t>
  </si>
  <si>
    <t>UTSJCÑ16070</t>
  </si>
  <si>
    <t>UTSJCÑ16073</t>
  </si>
  <si>
    <t>UTSJCÑ16062</t>
  </si>
  <si>
    <t>UTSJCÑ16048</t>
  </si>
  <si>
    <t>UTSJCÑ16071</t>
  </si>
  <si>
    <t>UTSJCÑ16074</t>
  </si>
  <si>
    <t>UTSJCÑ16082</t>
  </si>
  <si>
    <t>UTSJCÑ16085</t>
  </si>
  <si>
    <t>UTSJCÑ16088</t>
  </si>
  <si>
    <t>UTSJCÑ16010</t>
  </si>
  <si>
    <t>UTSJCÑ16033</t>
  </si>
  <si>
    <t>UTSJCÑ16044</t>
  </si>
  <si>
    <t>UTSJCÑ16028</t>
  </si>
  <si>
    <t>UTSJCÑ16029</t>
  </si>
  <si>
    <t>UTSJCÑ16016</t>
  </si>
  <si>
    <t>UTSJCÑ16081</t>
  </si>
  <si>
    <t>UTSJCÑ16027</t>
  </si>
  <si>
    <t>UTSJCÑ16005</t>
  </si>
  <si>
    <t>UTSJCÑ16078</t>
  </si>
  <si>
    <t>UTSJCÑ16075</t>
  </si>
  <si>
    <t>UTSJCÑ16032</t>
  </si>
  <si>
    <t>UTSJCÑ16035</t>
  </si>
  <si>
    <t>UTSJCÑ16037</t>
  </si>
  <si>
    <t>UTSJCÑ16038</t>
  </si>
  <si>
    <t>UTSJCÑ16040</t>
  </si>
  <si>
    <t>UTSJCÑ16041</t>
  </si>
  <si>
    <t>UTSJCÑ16043</t>
  </si>
  <si>
    <t>UTSJCÑ16046</t>
  </si>
  <si>
    <t>UTSJCÑ16003</t>
  </si>
  <si>
    <t>UTSJCÑ16036</t>
  </si>
  <si>
    <t>UTSJCÑ16039</t>
  </si>
  <si>
    <t>UTSJCÑ16047</t>
  </si>
  <si>
    <t>UTSJCÑ16034</t>
  </si>
  <si>
    <t>UTSJCÑ16042</t>
  </si>
  <si>
    <t>UTSJCÑ16045</t>
  </si>
  <si>
    <t>UTSJVIP15382</t>
  </si>
  <si>
    <t>UTSJVIP15381</t>
  </si>
  <si>
    <t>UTSJCÑ16031</t>
  </si>
  <si>
    <t>UTSJCÑ16020</t>
  </si>
  <si>
    <t>UTSJCÑ16030</t>
  </si>
  <si>
    <t>UTSJCÑ16017</t>
  </si>
  <si>
    <t>UTSJCÑ16018</t>
  </si>
  <si>
    <t>UTSJCÑ16007</t>
  </si>
  <si>
    <t>UTSJCÑ16008</t>
  </si>
  <si>
    <t>UTSJCÑ16025</t>
  </si>
  <si>
    <t>UTSJCÑ16024</t>
  </si>
  <si>
    <t>UTSJVIP15307</t>
  </si>
  <si>
    <t>UTSJCÑ16087</t>
  </si>
  <si>
    <t>UTSJCÑ16203</t>
  </si>
  <si>
    <t>UTSJCÑ14255</t>
  </si>
  <si>
    <t>VIDEOPROYECTOR EPSON</t>
  </si>
  <si>
    <t>UTSJCÑ14257</t>
  </si>
  <si>
    <t>UTSJCÑ14256</t>
  </si>
  <si>
    <t>UTSJCÑ8997</t>
  </si>
  <si>
    <t>VIDEOPROYECTOR EPSON MOD.POWER LITE S4</t>
  </si>
  <si>
    <t>UTSJCÑ8994</t>
  </si>
  <si>
    <t>UTSJCÑ8996</t>
  </si>
  <si>
    <t>UTSJCÑ8995</t>
  </si>
  <si>
    <t>UTSJCÑ14833</t>
  </si>
  <si>
    <t>VIDEOPROYECTOR EPSON POWERLITE MOD. W11</t>
  </si>
  <si>
    <t>UTSJCÑ14876</t>
  </si>
  <si>
    <t>VIDEOPROYECTOR EPSON POWERLITE S12+ SPVGA</t>
  </si>
  <si>
    <t>UTSJCÑ14877</t>
  </si>
  <si>
    <t>UTSJCÑ14827</t>
  </si>
  <si>
    <t>VIDEOPROYECTOR MCA EPSON POWERLITE 905</t>
  </si>
  <si>
    <t>UTSJCÑ14796</t>
  </si>
  <si>
    <t>VIDEOPROYECTOR MCA EPSON POWERLITE S12</t>
  </si>
  <si>
    <t>UTSJCÑ9811</t>
  </si>
  <si>
    <t>VIDEOPROYECTOR MCA.BENQ MOD.MP511</t>
  </si>
  <si>
    <t>UTSJCÑ9809</t>
  </si>
  <si>
    <t>UTSJCÑ9801</t>
  </si>
  <si>
    <t>UTSJCÑ9803</t>
  </si>
  <si>
    <t>UTSJCÑ9800</t>
  </si>
  <si>
    <t>UTSJCÑ9805</t>
  </si>
  <si>
    <t>UTSJCÑ9806</t>
  </si>
  <si>
    <t>UTSJCÑ9798</t>
  </si>
  <si>
    <t>UTSJCÑ9799</t>
  </si>
  <si>
    <t>UTSJCÑ9807</t>
  </si>
  <si>
    <t>UTSJCÑ10085</t>
  </si>
  <si>
    <t>VIDEOPROYECTOR MCA.BENQ MOD.MP612</t>
  </si>
  <si>
    <t>UTSJCÑ13974</t>
  </si>
  <si>
    <t>VIDEOPROYECTOR MCA.BENQ MOD.MS500</t>
  </si>
  <si>
    <t>UTSJCÑ11876</t>
  </si>
  <si>
    <t>VIDEOPROYECTOR MCA.EPSON MOD. POWERLITE S8</t>
  </si>
  <si>
    <t>UTSJCÑ11179</t>
  </si>
  <si>
    <t>VIDEOPROYECTOR MCA.EPSON MOD.1810</t>
  </si>
  <si>
    <t>UTSJCÑ11162</t>
  </si>
  <si>
    <t>VIDEOPROYECTOR MCA.EPSON MOD.78C</t>
  </si>
  <si>
    <t>UTSJCÑ11163</t>
  </si>
  <si>
    <t>UTSJCÑ11165</t>
  </si>
  <si>
    <t>UTSJCÑ11166</t>
  </si>
  <si>
    <t>UTSJCÑ11157</t>
  </si>
  <si>
    <t>UTSJCÑ11159</t>
  </si>
  <si>
    <t>UTSJCÑ11164</t>
  </si>
  <si>
    <t>UTSJCÑ11160</t>
  </si>
  <si>
    <t>UTSJCÑ11168</t>
  </si>
  <si>
    <t>UTSJCÑ11995</t>
  </si>
  <si>
    <t>VIDEOPROYECTOR MCA.EPSON MOD.79C</t>
  </si>
  <si>
    <t>UTSJCÑ12184</t>
  </si>
  <si>
    <t>VIDEOPROYECTOR MCA.EPSON MOD.H331A</t>
  </si>
  <si>
    <t>UTSJCÑ10464</t>
  </si>
  <si>
    <t>VIDEOPROYECTOR MCA.EPSON MOD.POWERLITE 78C</t>
  </si>
  <si>
    <t>UTSJCÑ10465</t>
  </si>
  <si>
    <t>UTSJCÑ12224</t>
  </si>
  <si>
    <t>VIDEOPROYECTOR MCA.EPSON MOD.POWERLITE S10</t>
  </si>
  <si>
    <t>UTSJCÑ13979</t>
  </si>
  <si>
    <t>VIDEOPROYECTOR MCA.EPSON MOD.POWERLITE S12</t>
  </si>
  <si>
    <t>UTSJCÑ13443</t>
  </si>
  <si>
    <t>VIDEOPROYECTOR MCA.EPSON MOD.POWERLITE S-12</t>
  </si>
  <si>
    <t>UTSJCÑ13450</t>
  </si>
  <si>
    <t>UTSJCÑ13451</t>
  </si>
  <si>
    <t>UTSJCÑ13454</t>
  </si>
  <si>
    <t>UTSJCÑ13444</t>
  </si>
  <si>
    <t>UTSJCÑ13453</t>
  </si>
  <si>
    <t>UTSJCÑ13445</t>
  </si>
  <si>
    <t>UTSJCÑ13442</t>
  </si>
  <si>
    <t>UTSJCÑ13446</t>
  </si>
  <si>
    <t>UTSJCÑ13452</t>
  </si>
  <si>
    <t>UTSJCÑ10455</t>
  </si>
  <si>
    <t>VIDEOPROYECTOR MCA.EPSON MOD.POWERLITE S6</t>
  </si>
  <si>
    <t>UTSJCÑ11875</t>
  </si>
  <si>
    <t>VIDEOPROYECTOR MCA.EPSON MOD.POWERLITE S8</t>
  </si>
  <si>
    <t>UTSJCÑ14955</t>
  </si>
  <si>
    <t>VIDEOPROYECTOR MCA.EPSON MOD.S18</t>
  </si>
  <si>
    <t>UTSJCÑ14956</t>
  </si>
  <si>
    <t>UTSJCÑ14192</t>
  </si>
  <si>
    <t>VIDEOPROYECTOR MCA.EPSON POWERLITE S12</t>
  </si>
  <si>
    <t>UTSJCÑ14221</t>
  </si>
  <si>
    <t>UTSJCÑ12114</t>
  </si>
  <si>
    <t>VIDEOPROYECTOR MCA.POWERLITE MOD.S8</t>
  </si>
  <si>
    <t>UTSJCÑ12111</t>
  </si>
  <si>
    <t>UTSJCÑ12113</t>
  </si>
  <si>
    <t>UTSJCÑ12108</t>
  </si>
  <si>
    <t>UTSJCÑ12109</t>
  </si>
  <si>
    <t>UTSJCÑ12115</t>
  </si>
  <si>
    <t>UTSJCÑ12112</t>
  </si>
  <si>
    <t>UTSJCÑ12035</t>
  </si>
  <si>
    <t>VIDEOPROYECTOR POWERLITE S8 SVGA</t>
  </si>
  <si>
    <t>UTSJCÑ12036</t>
  </si>
  <si>
    <t>VIDEOPROYECTOR POWERLITE S8 SVGA2500</t>
  </si>
  <si>
    <t>UTSJOT14938</t>
  </si>
  <si>
    <t>VIOLIN 4/4 PERAL RIVER CON ESTUCHE Y ARCO</t>
  </si>
  <si>
    <t>UTSJOT14937</t>
  </si>
  <si>
    <t>UTSJOT3629</t>
  </si>
  <si>
    <t>VIOLINES CON ESTUCHE Y ARCO (2 PZAS.)</t>
  </si>
  <si>
    <t>UTSJVS11229</t>
  </si>
  <si>
    <t>VISCOSIMETRO C/6 AGUJAS RVT</t>
  </si>
  <si>
    <t>UTSJVS5344</t>
  </si>
  <si>
    <t>VISCOSIMETRO C/7 AGUJAS MOD.RVT</t>
  </si>
  <si>
    <t>UTSJVS4929</t>
  </si>
  <si>
    <t>VISCOSIMETRO POR CAIDA DE BOLA MOD.PBV001</t>
  </si>
  <si>
    <t>UTSJVC4884</t>
  </si>
  <si>
    <t>VISCOSIMETRO POR CAPILARIDAD MOD. PBC-100</t>
  </si>
  <si>
    <t>UTSJVR13145</t>
  </si>
  <si>
    <t>VITRINA C/CRISTAL 8MM. TEMPLADO Y REPISAS</t>
  </si>
  <si>
    <t>UTSJVR5393</t>
  </si>
  <si>
    <t>VITRINA HAMILTON BLANCO-HUESO</t>
  </si>
  <si>
    <t>UTSJVIT17222</t>
  </si>
  <si>
    <t>VITRINA PARA AVISOS</t>
  </si>
  <si>
    <t>UTSJVIT17223</t>
  </si>
  <si>
    <t>UTSJOT3069</t>
  </si>
  <si>
    <t>VITRINA TIPO MOSTRADOR C/CRISTAL</t>
  </si>
  <si>
    <t>UTSJVP6270</t>
  </si>
  <si>
    <t>VOLANTE P/PRUEBAS DE REDUCC.P/MAQ.ROTATORIAS</t>
  </si>
  <si>
    <t>UTSJVP6271</t>
  </si>
  <si>
    <t>VOLANTES P/PRUEBAS DE REDUCC.P/MAQ. ROTATORIAS</t>
  </si>
  <si>
    <t>UTSJVB6162</t>
  </si>
  <si>
    <t>VOLTIMETRO DE BOBINA MOVIL DL2109T2VB</t>
  </si>
  <si>
    <t>UTSJVM6208</t>
  </si>
  <si>
    <t>VOLTIMETRO DE HIERRO (600 V)</t>
  </si>
  <si>
    <t>UTSJVM6210</t>
  </si>
  <si>
    <t>VOLTIMETRO DE HIERRO MOVIL (125-250-500)</t>
  </si>
  <si>
    <t>UTSJVM6209</t>
  </si>
  <si>
    <t>VOLTIMETRO DE HIERRO MOVIL (125-250-500V)</t>
  </si>
  <si>
    <t>UTSJVM6207</t>
  </si>
  <si>
    <t>VOLTIMETRO DE HIERRO MOVIL (600 V)</t>
  </si>
  <si>
    <t>UTSJVM6190</t>
  </si>
  <si>
    <t>VOLTIMETRO DE HIERRO MOVIL DL2109T3PV</t>
  </si>
  <si>
    <t>UTSJVM6191</t>
  </si>
  <si>
    <t>UTSJDD14233</t>
  </si>
  <si>
    <t>WALKMAN MP3 SONY DE 4GB</t>
  </si>
  <si>
    <t>UTSJCM13363</t>
  </si>
  <si>
    <t>WORKSTATION MCA.HP MOD.Z800</t>
  </si>
  <si>
    <t>UTSJOT13321</t>
  </si>
  <si>
    <t>YUGO MAGNETICO (DETECTOR DE POROSIDAD</t>
  </si>
  <si>
    <t>UTSJOT13322</t>
  </si>
  <si>
    <t>UTSJYU17507</t>
  </si>
  <si>
    <t>YUNKE</t>
  </si>
  <si>
    <t>UTSJXX18211</t>
  </si>
  <si>
    <t>ESTRUCTURA PARA EXPOFLEX</t>
  </si>
  <si>
    <t>UTSJCGL18212</t>
  </si>
  <si>
    <t>GRABADORA Y CORTADORA</t>
  </si>
  <si>
    <t>UTSJMMI18213</t>
  </si>
  <si>
    <t>MODULO MOVIL</t>
  </si>
  <si>
    <t>UTSJEQ18214</t>
  </si>
  <si>
    <t>EQUIPO DE SONIDO</t>
  </si>
  <si>
    <t>UTSJEQ18215</t>
  </si>
  <si>
    <t>UTSJEQ18216</t>
  </si>
  <si>
    <t>NADA QUE MANIFESTAR</t>
  </si>
  <si>
    <t xml:space="preserve">UNIVERSIDAD TECNÓLOGICA DE SAN JUAN DEL RÍO </t>
  </si>
  <si>
    <t>M EN A GONZALO FERREIRA MARTINEZ</t>
  </si>
  <si>
    <t>DIRECTOR DE ADMINISTRACION Y FINANZAS</t>
  </si>
  <si>
    <t>(PESOS)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</si>
  <si>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</si>
  <si>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</si>
  <si>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</si>
  <si>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</si>
  <si>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</si>
  <si>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</si>
  <si>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</si>
  <si>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</si>
  <si>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</si>
  <si>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</si>
  <si>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</si>
  <si>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</si>
  <si>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</si>
  <si>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</si>
  <si>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</si>
  <si>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</si>
  <si>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</si>
  <si>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</si>
  <si>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</si>
  <si>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</si>
  <si>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Informe Analítico de la Deuda y Otros Pasivos-LDF</t>
  </si>
  <si>
    <t>Cta. 0111315048 (Estatal 2018)</t>
  </si>
  <si>
    <t>Rafael Guerrero Mendoza</t>
  </si>
  <si>
    <t>Union de seguridad empresarial 4d, s.a. de c.v.</t>
  </si>
  <si>
    <t>Pablo Cesar Hernandez Diego</t>
  </si>
  <si>
    <t>RETENCIONES DEL SISTEMA DE SEGURIDAD SOCIAL</t>
  </si>
  <si>
    <t>I.M.S.S. Cuota obrero</t>
  </si>
  <si>
    <t>I.M.S.S. Cuotas patronales</t>
  </si>
  <si>
    <t>C310 Credito hipotecario Finpatria</t>
  </si>
  <si>
    <t>C318 GNP Seguro de autos</t>
  </si>
  <si>
    <t>C331 Metlife Mexico</t>
  </si>
  <si>
    <t>C344 Prestamo Caja Gonzalo Vega</t>
  </si>
  <si>
    <t>C345 Prestamo Sindical Caja Gonzalo Vega</t>
  </si>
  <si>
    <t>C382 Dinerito Audaz</t>
  </si>
  <si>
    <t>C419 Bienestar Prestamo</t>
  </si>
  <si>
    <t>C452 Prestamo Caja Huastecas</t>
  </si>
  <si>
    <t>C457 Prestamo Caja LIbertad</t>
  </si>
  <si>
    <t>C473 Ahorro Sindical</t>
  </si>
  <si>
    <t>C475 Ahorro sindical mutual</t>
  </si>
  <si>
    <t>C482 Pension alimenticia</t>
  </si>
  <si>
    <t>C484 Gastos medicos mayores</t>
  </si>
  <si>
    <t>C486 Fonacot</t>
  </si>
  <si>
    <t>C491 Inbursa seguro autos</t>
  </si>
  <si>
    <t>C492 Qualitas seguro autos</t>
  </si>
  <si>
    <t>C471 Cuota sindical</t>
  </si>
  <si>
    <t>Remanente 2017</t>
  </si>
  <si>
    <t>SUELDOS BASE AL PERSONAL EVENTUAL</t>
  </si>
  <si>
    <t>Sueldos base al personal eventual</t>
  </si>
  <si>
    <t>PRIMAS POR AÑOS DE SERVICIOS EFECTIVOS PRESTADOS</t>
  </si>
  <si>
    <t>Primas por años de servicios efectivos prestados</t>
  </si>
  <si>
    <t>PRIMAS DE VACACIONES, DOMINICAL Y GRATIFICACION DE</t>
  </si>
  <si>
    <t>SEGURIDAD SOCIAL</t>
  </si>
  <si>
    <t>APORTACIONES DE SEGURIDAD SOCIAL</t>
  </si>
  <si>
    <t>Aportaciones de seguridad social</t>
  </si>
  <si>
    <t>APORTACIONES PARA SEGURO</t>
  </si>
  <si>
    <t>INDEMNIZACIONES</t>
  </si>
  <si>
    <t>PRESTACIONES CONTRACTUALES</t>
  </si>
  <si>
    <t>ESTÍMULOS</t>
  </si>
  <si>
    <t>Impuesto sobre nominas y otros que se deriven de u</t>
  </si>
  <si>
    <t>Hacienda Pública/Patrimonio Neto Final del Ejercicio 2017</t>
  </si>
  <si>
    <t>Saldo Neto en la Hacienda Pública / Patrimonio 2018</t>
  </si>
  <si>
    <t>Cambios en la Hacienda Pública/Patrimonio Neto del Ejercicio 2018</t>
  </si>
  <si>
    <t>Cta. 0111314955 (Federal 2018)</t>
  </si>
  <si>
    <t>Metalinspec laboratorios, s.a. de c.v.</t>
  </si>
  <si>
    <t>Secretaria de educación publica</t>
  </si>
  <si>
    <t>Fidencio Diaz Mendez</t>
  </si>
  <si>
    <t>Brenda Juarez Santiago</t>
  </si>
  <si>
    <t>Felipe Samuel Tovar Pacheco</t>
  </si>
  <si>
    <t>Martin Eugenio Uribe Aguilar</t>
  </si>
  <si>
    <t>Bernardo Chavez Garcia</t>
  </si>
  <si>
    <t>Francisco Javier Martinez Alvarado</t>
  </si>
  <si>
    <t>Conexion total ip, s.a. de c.v.</t>
  </si>
  <si>
    <t>Isaac Rigoberto Gutierrez Lopez</t>
  </si>
  <si>
    <t>Ma. Isabel Medina Valdez</t>
  </si>
  <si>
    <t>Jesus Hazael Garcia Gallegos</t>
  </si>
  <si>
    <t>Juan Carlos Martinez Martinez</t>
  </si>
  <si>
    <t>Gardenia Santillan Ramirez</t>
  </si>
  <si>
    <t>Rogelio Vazquez Pavon</t>
  </si>
  <si>
    <t>Manuel Salgado Gomez</t>
  </si>
  <si>
    <t>Jose Guadalupe Rivera Morales</t>
  </si>
  <si>
    <t>Julio Cesar Aguilar Sanchez</t>
  </si>
  <si>
    <t>Guadalupe Ivon Lopez Sanchez</t>
  </si>
  <si>
    <t>Grupo ferretero nigar</t>
  </si>
  <si>
    <t>Noe Hernandez Cruz</t>
  </si>
  <si>
    <t>Maria Fernanda Perez Barron</t>
  </si>
  <si>
    <t>Damaris Franco Alpizar</t>
  </si>
  <si>
    <t>Oscar Vazquez Gallardo</t>
  </si>
  <si>
    <t>Pension alimenticia honorarios</t>
  </si>
  <si>
    <t>C423 Ahorro caja Gonzalo Vega</t>
  </si>
  <si>
    <t>Examen de diagnostico</t>
  </si>
  <si>
    <t>Curso propedeutico</t>
  </si>
  <si>
    <t>Examenes de diagnostico</t>
  </si>
  <si>
    <t>Cuota cuatrimestral (ciut) (Jalpan)</t>
  </si>
  <si>
    <t>Concyteq (Caracterización vehicular)</t>
  </si>
  <si>
    <t>Ctas. federales</t>
  </si>
  <si>
    <t>ANTIGÜEDAD</t>
  </si>
  <si>
    <t>Antigüedad</t>
  </si>
  <si>
    <t>AYUDA PRÓTESIS DENTAL</t>
  </si>
  <si>
    <t>Ayuda prótesis dental</t>
  </si>
  <si>
    <t>SUBSIDIO ISR-A</t>
  </si>
  <si>
    <t>Subsidio ISR-A</t>
  </si>
  <si>
    <t>ESTÍMULO POR AÑOS DE SERVICIO</t>
  </si>
  <si>
    <t>Estímulo por años de servicio</t>
  </si>
  <si>
    <t>MATERIALES, ÚTILES Y EQUIPOS MENORES DE TECNOLOGÍA</t>
  </si>
  <si>
    <t>Materiales, útiles y equipos menores de tecnología</t>
  </si>
  <si>
    <t>MATERIAL IMPRESO E INFORMACIÓN DIGITAL</t>
  </si>
  <si>
    <t>Material impreso e información digital</t>
  </si>
  <si>
    <t>MATERIAL DE LIMPIEZA</t>
  </si>
  <si>
    <t>Material de limpieza</t>
  </si>
  <si>
    <t>PRODUCTOS MINERALES NO METÁLICOS</t>
  </si>
  <si>
    <t>Productos minerales no metálicos</t>
  </si>
  <si>
    <t>CEMENTO Y PRODUCTOS DE CONCRETO</t>
  </si>
  <si>
    <t>Cemento y productos de concreto</t>
  </si>
  <si>
    <t>CAL, YESO Y PRODUCTOS DE YESO</t>
  </si>
  <si>
    <t>Cal, yeso y productos de yeso</t>
  </si>
  <si>
    <t>MADERA Y PRODUCTOS DE MADERA</t>
  </si>
  <si>
    <t>Madera y productos de madera</t>
  </si>
  <si>
    <t>VIDRIO Y PRODUCTOS DE VIDRIO</t>
  </si>
  <si>
    <t>Vidrio y productos de vidrio</t>
  </si>
  <si>
    <t>ARTÍCULOS METÁLICOS PARA LA CONSTRUCCIÓN</t>
  </si>
  <si>
    <t>Artículos metálicos para la construcción</t>
  </si>
  <si>
    <t>MATERIAL DE CURACIÓN Y SUTURA</t>
  </si>
  <si>
    <t>Material de curación y sutura</t>
  </si>
  <si>
    <t>VESTUARIO Y UNIFORMES</t>
  </si>
  <si>
    <t>Vestuario y uniformes</t>
  </si>
  <si>
    <t>SERVICIOS DE ACCESO DE INTERNET, REDES Y PROCESAMI</t>
  </si>
  <si>
    <t>Servicios de acceso de Internet, redes y procesami</t>
  </si>
  <si>
    <t>SERVICIOS DE ARRENDAMIENTO</t>
  </si>
  <si>
    <t>ARRENDAMIENTO DE EQUIPO DE TRANSPORTE</t>
  </si>
  <si>
    <t>Arrendamiento de equipo de transporte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</si>
  <si>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</si>
  <si>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</si>
  <si>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</si>
  <si>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</si>
  <si>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CONSERVACIÓN Y MANTENIMIENTO MENOR DE INMUEBLES</t>
  </si>
  <si>
    <t>Conservación y mantenimiento menor de inmuebles</t>
  </si>
  <si>
    <t>SERVICIOS DE COMUNICACIÓN SOCIAL Y PUBLICIDAD</t>
  </si>
  <si>
    <t>DIFUSIÓN POR RADIO, TELEVISIÓN Y OTROS MEDIOS DE M</t>
  </si>
  <si>
    <t>Difusión por radio, televisión y otros medios de m</t>
  </si>
  <si>
    <t xml:space="preserve">EXPOSICIONES </t>
  </si>
  <si>
    <t>Exposiciones</t>
  </si>
  <si>
    <t>SERVICIOS FUNERARIOS Y DE CEMENTERIOS</t>
  </si>
  <si>
    <t>Servicios funerarios y de cementerios</t>
  </si>
  <si>
    <t>Impuesto sobre nóminas y otros que se deriven de u</t>
  </si>
  <si>
    <t>BECAS ACADÉMICAS</t>
  </si>
  <si>
    <t>BECAS Académicas</t>
  </si>
  <si>
    <t>Sub. Federal 2018</t>
  </si>
  <si>
    <t>Monto pagado de la inversión al 28 de febrero de 2018 (k)</t>
  </si>
  <si>
    <t>Monto pagado de la inversión actualizado al 28 de febrero de 2018</t>
  </si>
  <si>
    <t>Saldo pendiente por pagar de la inversión al 28 de febrero de 2018 (m = g – l)</t>
  </si>
  <si>
    <t>UTSJKT18318</t>
  </si>
  <si>
    <t>KIT BAÑO ULTRASONICO</t>
  </si>
  <si>
    <t>UTSJMB18217</t>
  </si>
  <si>
    <t>UTSJMB18218</t>
  </si>
  <si>
    <t>UTSJMB18219</t>
  </si>
  <si>
    <t>UTSJMB18220</t>
  </si>
  <si>
    <t>UTSJMB18221</t>
  </si>
  <si>
    <t>UTSJMB18222</t>
  </si>
  <si>
    <t>UTSJMB18223</t>
  </si>
  <si>
    <t>UTSJMB18224</t>
  </si>
  <si>
    <t>UTSJMB18225</t>
  </si>
  <si>
    <t>UTSJMB18226</t>
  </si>
  <si>
    <t>UTSJMB18227</t>
  </si>
  <si>
    <t>UTSJMB18228</t>
  </si>
  <si>
    <t>UTSJMB18229</t>
  </si>
  <si>
    <t>UTSJMB18230</t>
  </si>
  <si>
    <t>UTSJMB18231</t>
  </si>
  <si>
    <t>UTSJMB18232</t>
  </si>
  <si>
    <t>UTSJMB18233</t>
  </si>
  <si>
    <t>UTSJMB18234</t>
  </si>
  <si>
    <t>UTSJMB18235</t>
  </si>
  <si>
    <t>UTSJMB18236</t>
  </si>
  <si>
    <t>UTSJMB18237</t>
  </si>
  <si>
    <t>UTSJMB18238</t>
  </si>
  <si>
    <t>UTSJMB18239</t>
  </si>
  <si>
    <t>UTSJMB18240</t>
  </si>
  <si>
    <t>UTSJMB18241</t>
  </si>
  <si>
    <t>UTSJMB18242</t>
  </si>
  <si>
    <t>UTSJMB18243</t>
  </si>
  <si>
    <t>UTSJMB18244</t>
  </si>
  <si>
    <t>UTSJMB18245</t>
  </si>
  <si>
    <t>UTSJMB18246</t>
  </si>
  <si>
    <t>UTSJMB18247</t>
  </si>
  <si>
    <t>UTSJMB18248</t>
  </si>
  <si>
    <t>UTSJMB18249</t>
  </si>
  <si>
    <t>UTSJMB18250</t>
  </si>
  <si>
    <t>UTSJMB18251</t>
  </si>
  <si>
    <t>UTSJMB18252</t>
  </si>
  <si>
    <t>UTSJMB18253</t>
  </si>
  <si>
    <t>UTSJMB18254</t>
  </si>
  <si>
    <t>UTSJMB18255</t>
  </si>
  <si>
    <t>UTSJMB18256</t>
  </si>
  <si>
    <t>UTSJMB18257</t>
  </si>
  <si>
    <t>UTSJMB18258</t>
  </si>
  <si>
    <t>UTSJMB18259</t>
  </si>
  <si>
    <t>UTSJMB18260</t>
  </si>
  <si>
    <t>UTSJMB18261</t>
  </si>
  <si>
    <t>UTSJMB18262</t>
  </si>
  <si>
    <t>UTSJMB18263</t>
  </si>
  <si>
    <t>UTSJMB18264</t>
  </si>
  <si>
    <t>UTSJMB18265</t>
  </si>
  <si>
    <t>UTSJMB18266</t>
  </si>
  <si>
    <t>UTSJMB18267</t>
  </si>
  <si>
    <t>UTSJMB18268</t>
  </si>
  <si>
    <t>UTSJMB18269</t>
  </si>
  <si>
    <t>UTSJMB18270</t>
  </si>
  <si>
    <t>UTSJMB18271</t>
  </si>
  <si>
    <t>UTSJMB18272</t>
  </si>
  <si>
    <t>UTSJMB18273</t>
  </si>
  <si>
    <t>UTSJMB18274</t>
  </si>
  <si>
    <t>UTSJMB18275</t>
  </si>
  <si>
    <t>UTSJMB18276</t>
  </si>
  <si>
    <t>UTSJMB18277</t>
  </si>
  <si>
    <t>UTSJMB18278</t>
  </si>
  <si>
    <t>UTSJMB18279</t>
  </si>
  <si>
    <t>UTSJMB18280</t>
  </si>
  <si>
    <t>UTSJMB18281</t>
  </si>
  <si>
    <t>UTSJMB18282</t>
  </si>
  <si>
    <t>UTSJMB18283</t>
  </si>
  <si>
    <t>UTSJMB18284</t>
  </si>
  <si>
    <t>UTSJMB18285</t>
  </si>
  <si>
    <t>UTSJMB18286</t>
  </si>
  <si>
    <t>UTSJMB18287</t>
  </si>
  <si>
    <t>UTSJMB18288</t>
  </si>
  <si>
    <t>UTSJMB18289</t>
  </si>
  <si>
    <t>UTSJMB18290</t>
  </si>
  <si>
    <t>UTSJMB18291</t>
  </si>
  <si>
    <t>UTSJMB18292</t>
  </si>
  <si>
    <t>UTSJMB18293</t>
  </si>
  <si>
    <t>UTSJMB18294</t>
  </si>
  <si>
    <t>UTSJMB18295</t>
  </si>
  <si>
    <t>UTSJMB18296</t>
  </si>
  <si>
    <t>UTSJMB18297</t>
  </si>
  <si>
    <t>UTSJMB18298</t>
  </si>
  <si>
    <t>UTSJMB18299</t>
  </si>
  <si>
    <t>UTSJMB18300</t>
  </si>
  <si>
    <t>UTSJMB18301</t>
  </si>
  <si>
    <t>UTSJMB18302</t>
  </si>
  <si>
    <t>UTSJMB18303</t>
  </si>
  <si>
    <t>UTSJMB18304</t>
  </si>
  <si>
    <t>UTSJMB18305</t>
  </si>
  <si>
    <t>UTSJMB18306</t>
  </si>
  <si>
    <t>UTSJMB18307</t>
  </si>
  <si>
    <t>UTSJMB18308</t>
  </si>
  <si>
    <t>UTSJMB18309</t>
  </si>
  <si>
    <t>UTSJMB18310</t>
  </si>
  <si>
    <t>UTSJMB18311</t>
  </si>
  <si>
    <t>UTSJMB18312</t>
  </si>
  <si>
    <t>UTSJMB18313</t>
  </si>
  <si>
    <t>UTSJMB18314</t>
  </si>
  <si>
    <t>UTSJMB18315</t>
  </si>
  <si>
    <t>UTSJMB18316</t>
  </si>
  <si>
    <t>UTSJKT18319</t>
  </si>
  <si>
    <t>KIT EQUIPO DE CÓMPUTO</t>
  </si>
  <si>
    <t>UTSJTM18320</t>
  </si>
  <si>
    <t>TABLETEADORA</t>
  </si>
  <si>
    <t>UTSJTM18321</t>
  </si>
  <si>
    <t>Harada Industries Mexico sa de cv</t>
  </si>
  <si>
    <t>Jaime Hernandez Rivera</t>
  </si>
  <si>
    <t>Ruben Navarrete Real</t>
  </si>
  <si>
    <t>Grupo gasolinero Jalpan, s.a. de c.v.</t>
  </si>
  <si>
    <t>Rocio Perez Garcia</t>
  </si>
  <si>
    <t>Maria Elizabeth Rios Gonzalez</t>
  </si>
  <si>
    <t>Harada industries mexico, s.a. de c.v.</t>
  </si>
  <si>
    <t>Jose Guillermo Jaramillo Mauricio</t>
  </si>
  <si>
    <t>Otros Ingresos (Devoluciones a alumnos)</t>
  </si>
  <si>
    <t>Fondo Mixto Conacyt-GEQ</t>
  </si>
  <si>
    <t>AYUDA POR NACIMIENTO DE HIJO</t>
  </si>
  <si>
    <t>Ayuda por nacimiento de hijo</t>
  </si>
  <si>
    <t>SUBSIDIO IMPUESTO PREDIAL</t>
  </si>
  <si>
    <t>Subsidio impuesto predial</t>
  </si>
  <si>
    <t>Material impreso e inofrmación digital</t>
  </si>
  <si>
    <t>MATERIALES, ACCESORIOS Y SUMINISTROS DE LABORATORI</t>
  </si>
  <si>
    <t>Materiales, accesorios y suministros de laboratori</t>
  </si>
  <si>
    <t>ARTÍCULOS DEPORTIVOS</t>
  </si>
  <si>
    <t>Artículos deportivos</t>
  </si>
  <si>
    <t>HERRAMIENTAS MENORES</t>
  </si>
  <si>
    <t>Herramientas menores</t>
  </si>
  <si>
    <t>REFACCIONES Y ACCESORIOS MENORES DE EQUIPO DE CÓMP</t>
  </si>
  <si>
    <t>Refacciones y accesorios menores de equipo de cómp</t>
  </si>
  <si>
    <t>Servicio de acceso de internet, redes y procesami</t>
  </si>
  <si>
    <t>SERVICIOS LEGALES, DE CONTABILIDAD, AUDITORÍA Y RE</t>
  </si>
  <si>
    <t>Servicios legales, de contabilidad, auditoría y re</t>
  </si>
  <si>
    <t>SERVICIOS DE CONSULTORÍA EN TECNOLOGÍAS DE LA INFO</t>
  </si>
  <si>
    <t>Servicios de consultoría en tecnologías de la info</t>
  </si>
  <si>
    <t>IMPRESIONES DE DOCUMENTOS OFICIALES PARA LA PRESTA</t>
  </si>
  <si>
    <t>Impresiones de documentos oficiales para la presta</t>
  </si>
  <si>
    <t>PASAJES AÉREOS NACIONALES</t>
  </si>
  <si>
    <t>Pasajes aéreos nacionales</t>
  </si>
  <si>
    <t>PASAJES AÉREOS INTERNACIONALES</t>
  </si>
  <si>
    <t>Pasajes aéreos internacionales</t>
  </si>
  <si>
    <t>PASAJES TERRESTRES INTERNACIONALES</t>
  </si>
  <si>
    <t>Pasajes terrestres internacionales</t>
  </si>
  <si>
    <t>VIÁTICOS EN EL EXTRANJERO</t>
  </si>
  <si>
    <t>Viáticos en el extranjero</t>
  </si>
  <si>
    <t>UTSJUP19272</t>
  </si>
  <si>
    <t>VIDEOCÁMARA</t>
  </si>
  <si>
    <t>UTSJBV18317</t>
  </si>
  <si>
    <t xml:space="preserve">BOMBA DE VACÍO </t>
  </si>
  <si>
    <t>UTSJCAI19278</t>
  </si>
  <si>
    <t>CONTROL DE ACCESO INBIO</t>
  </si>
  <si>
    <t>UTSJIM319279</t>
  </si>
  <si>
    <t>UTSJIM319280</t>
  </si>
  <si>
    <t>UTSJIM319281</t>
  </si>
  <si>
    <t>SALDO TOTAL</t>
  </si>
  <si>
    <t>Poder Ejecutivo del Estado de Querétaro</t>
  </si>
  <si>
    <t>Maria Angelica Lujan Vega</t>
  </si>
  <si>
    <t>Lazzar, s.a. de c.v.</t>
  </si>
  <si>
    <t>Digicopias, s.a. de c.v.</t>
  </si>
  <si>
    <t>Home depot Mexico, s. de r.l. de c.v.</t>
  </si>
  <si>
    <t>Maria de la Luz Trejo Uribe</t>
  </si>
  <si>
    <t>Gerardo Nicolas Marines Espinoza</t>
  </si>
  <si>
    <t>Celeste Zepeda Tamez</t>
  </si>
  <si>
    <t>Clarisa Marisol Osornio Vidal</t>
  </si>
  <si>
    <t>Jose Samuel Mauricio Zumaya Arana</t>
  </si>
  <si>
    <t>Jesus Alejandro Morales Migueles</t>
  </si>
  <si>
    <t>Daniela Velasco Peña</t>
  </si>
  <si>
    <t>Miriam Aguiar Zepeda</t>
  </si>
  <si>
    <t>Certificados (Ciut)</t>
  </si>
  <si>
    <t>Otros ingresos (Unidad Jalpan)</t>
  </si>
  <si>
    <t>OTROS PRODUCTOS QUÍMICOS</t>
  </si>
  <si>
    <t>Otros productos químicos</t>
  </si>
  <si>
    <t>SERVICIOS PROFESIONALES, CIENTÍFICOS Y TÉCNICOS IN</t>
  </si>
  <si>
    <t>Servicios profesionales, científicos y técnicos in</t>
  </si>
  <si>
    <t>AYUDAS SOCIALES A SUJETOS VULNERABLES O EN RIESGO</t>
  </si>
  <si>
    <t>Ayudas sociales a sujetos vulnerables o en riesgo</t>
  </si>
  <si>
    <t>Becas académicas</t>
  </si>
  <si>
    <t>Edificio "G"</t>
  </si>
  <si>
    <t>Edificio "D"</t>
  </si>
  <si>
    <t>1233100032000000000000</t>
  </si>
  <si>
    <t>1233100033000000000000</t>
  </si>
  <si>
    <t>UTSJCM19285</t>
  </si>
  <si>
    <t>UTSJLAP19286</t>
  </si>
  <si>
    <t>UTSJCÑ19287</t>
  </si>
  <si>
    <t>UTSJLAP19292</t>
  </si>
  <si>
    <t>UTSJCM19293</t>
  </si>
  <si>
    <t>UTSJCM19294</t>
  </si>
  <si>
    <t>UTSJCM19295</t>
  </si>
  <si>
    <t>UTSJCM19296</t>
  </si>
  <si>
    <t>UTSJCM19297</t>
  </si>
  <si>
    <t>UTSJCM19298</t>
  </si>
  <si>
    <t>UTSJCM19299</t>
  </si>
  <si>
    <t>UTSJCM19300</t>
  </si>
  <si>
    <t>UTSJCM19301</t>
  </si>
  <si>
    <t>UTSJCM19302</t>
  </si>
  <si>
    <t>UTSJCM19303</t>
  </si>
  <si>
    <t>UTSJCM19304</t>
  </si>
  <si>
    <t>UTSJCM19305</t>
  </si>
  <si>
    <t>UTSJCM19306</t>
  </si>
  <si>
    <t>UTSJCM19307</t>
  </si>
  <si>
    <t>UTSJCM19308</t>
  </si>
  <si>
    <t>UTSJCM19309</t>
  </si>
  <si>
    <t>UTSJCM19310</t>
  </si>
  <si>
    <t>UTSJCM19311</t>
  </si>
  <si>
    <t>UTSJCM19312</t>
  </si>
  <si>
    <t>UTSJCM19313</t>
  </si>
  <si>
    <t>UTSJCM19314</t>
  </si>
  <si>
    <t>UTSJCM19315</t>
  </si>
  <si>
    <t>UTSJCM19316</t>
  </si>
  <si>
    <t>UTSJCM19317</t>
  </si>
  <si>
    <t>UTSJCM19318</t>
  </si>
  <si>
    <t>UTSJCM19319</t>
  </si>
  <si>
    <t>UTSJCM19320</t>
  </si>
  <si>
    <t>UTSJCM19321</t>
  </si>
  <si>
    <t>UTSJCM19322</t>
  </si>
  <si>
    <t>UTSJCM19323</t>
  </si>
  <si>
    <t>UTSJCM19324</t>
  </si>
  <si>
    <t>UTSJCM19325</t>
  </si>
  <si>
    <t>UTSJCM19326</t>
  </si>
  <si>
    <t>UTSJCM19327</t>
  </si>
  <si>
    <t>UTSJCM19328</t>
  </si>
  <si>
    <t>UTSJCM19329</t>
  </si>
  <si>
    <t>UTSJCM19330</t>
  </si>
  <si>
    <t>UTSJCM19331</t>
  </si>
  <si>
    <t>UTSJCM19332</t>
  </si>
  <si>
    <t>UTSJCM19333</t>
  </si>
  <si>
    <t>UTSJCM19334</t>
  </si>
  <si>
    <t>UTSJCM19335</t>
  </si>
  <si>
    <t>UTSJCM19336</t>
  </si>
  <si>
    <t>UTSJCM19337</t>
  </si>
  <si>
    <t>UTSJCM19338</t>
  </si>
  <si>
    <t>UTSJCM19339</t>
  </si>
  <si>
    <t>UTSJCM19340</t>
  </si>
  <si>
    <t>UTSJCM19341</t>
  </si>
  <si>
    <t>UTSJCM19342</t>
  </si>
  <si>
    <t>UTSJCM19343</t>
  </si>
  <si>
    <t>UTSJCM19344</t>
  </si>
  <si>
    <t>UTSJCM19345</t>
  </si>
  <si>
    <t>UTSJCM19346</t>
  </si>
  <si>
    <t>UTSJCM19347</t>
  </si>
  <si>
    <t>UTSJCM19348</t>
  </si>
  <si>
    <t>UTSJCM19349</t>
  </si>
  <si>
    <t>UTSJCM19350</t>
  </si>
  <si>
    <t>UTSJCM19351</t>
  </si>
  <si>
    <t>UTSJCM19352</t>
  </si>
  <si>
    <t>UTSJCM19353</t>
  </si>
  <si>
    <t>UTSJCM19354</t>
  </si>
  <si>
    <t>UTSJCM19355</t>
  </si>
  <si>
    <t>UTSJACC19360</t>
  </si>
  <si>
    <t>UTSJACC19361</t>
  </si>
  <si>
    <t>UTSJACC19362</t>
  </si>
  <si>
    <t>UTSJACC19363</t>
  </si>
  <si>
    <t>UTSJACC19364</t>
  </si>
  <si>
    <t>UTSJACC19365</t>
  </si>
  <si>
    <t>UTSJACC19366</t>
  </si>
  <si>
    <t>UTSJKT19367</t>
  </si>
  <si>
    <t xml:space="preserve">KIT PERIFERICOS </t>
  </si>
  <si>
    <t>UTSJSCH19373</t>
  </si>
  <si>
    <t>UTSJSCH19374</t>
  </si>
  <si>
    <t>UTSJSCH19375</t>
  </si>
  <si>
    <t>UTSJCOH19376</t>
  </si>
  <si>
    <t xml:space="preserve">COMPARADOR OPTICO HORIZONTAL </t>
  </si>
  <si>
    <t>UTSJGPS19377</t>
  </si>
  <si>
    <t>GPS TOPOGRAFICO</t>
  </si>
  <si>
    <t>Cta. 0111591177 (Servicios Tecnologicos)</t>
  </si>
  <si>
    <t>Cta. 0111591134 (Apoyo Estadias)</t>
  </si>
  <si>
    <t>SANTANDER</t>
  </si>
  <si>
    <t>Cta. 65506642168 (Nomina honorarios)</t>
  </si>
  <si>
    <t>Cta. 65-506782555 (Contingencias)</t>
  </si>
  <si>
    <t>Inv. Santander(Obligaciones lab.)</t>
  </si>
  <si>
    <t>Aditivos Mexicanos, s.a. de c.v.</t>
  </si>
  <si>
    <t>Julio Cesar Gutierrez Villareal</t>
  </si>
  <si>
    <t>Norma Alejandra Ledesma Uribe</t>
  </si>
  <si>
    <t>Wendy America Maldonado Morales</t>
  </si>
  <si>
    <t>Enrique Morin Martinez</t>
  </si>
  <si>
    <t>Nallely del Angel Mejia</t>
  </si>
  <si>
    <t>Luis Fernando Alday Tejeida</t>
  </si>
  <si>
    <t>Grainger, s.a. de c.v.</t>
  </si>
  <si>
    <t>Miguel Cervantes Esquivel</t>
  </si>
  <si>
    <t>Grupo maflo de queretaro, s. de r.l. de c.v.</t>
  </si>
  <si>
    <t>Cefeteria Unidad Academica Jalpan</t>
  </si>
  <si>
    <t>Maria Teresa Garcia Martinez</t>
  </si>
  <si>
    <t>Comercializadora trega, s.a. de c.v.</t>
  </si>
  <si>
    <t>Marcos Valdez Vaca</t>
  </si>
  <si>
    <t>La paloma compañia de metales, s.a. de c.v.</t>
  </si>
  <si>
    <t>Nelly Diana Rubio Martinez</t>
  </si>
  <si>
    <t>Comercial city fresko, s. de r.l. de c.v.</t>
  </si>
  <si>
    <t>Alicia  Lopez Iniguez</t>
  </si>
  <si>
    <t>Ana Azucena Cruz Martinez</t>
  </si>
  <si>
    <t>Handler servicios industriales y de la construcció</t>
  </si>
  <si>
    <t>Jennifer Cruz Martinez</t>
  </si>
  <si>
    <t>Javier Alva Peniche</t>
  </si>
  <si>
    <t>Gilgus, s.a. de c.v.</t>
  </si>
  <si>
    <t>Incubadora</t>
  </si>
  <si>
    <t>Cuota servicios Ciut (Jalpan)</t>
  </si>
  <si>
    <t>Cuota de inscripción (Ciut)</t>
  </si>
  <si>
    <t>Incubadora (Jalpan)</t>
  </si>
  <si>
    <t>Otras Prestaciones establecidas por condiciones ge</t>
  </si>
  <si>
    <t>FERTILIZANTES, PESTICIDAS Y OTROS AGROQUÍMICOS</t>
  </si>
  <si>
    <t>Fertilizantes, pesticidas y otros agroquímicos</t>
  </si>
  <si>
    <t>PRODUCTOS TEXTILES</t>
  </si>
  <si>
    <t>Productos textiles</t>
  </si>
  <si>
    <t>REFACCIONES Y ACCESORIOS MENORES DE EQUIPO DE TRAN</t>
  </si>
  <si>
    <t>Refacciones y accesorios menores de equipo de tran</t>
  </si>
  <si>
    <t>ARRENDAMIENTO DE MOBILIARIO Y EQUIPO DE ADMINISTRA</t>
  </si>
  <si>
    <t>Arrendamiento de mobiliario y equipo de administra</t>
  </si>
  <si>
    <t>FLETES Y MANIOBRAS</t>
  </si>
  <si>
    <t>Fletes y maniobras</t>
  </si>
  <si>
    <t>Resultado de ejercicios anteriores 88700</t>
  </si>
  <si>
    <t>presup</t>
  </si>
  <si>
    <t>balanza</t>
  </si>
  <si>
    <t>LDF CONT</t>
  </si>
  <si>
    <t>M.A.P. BIBIANA RODRÍGUEZ MONTES</t>
  </si>
  <si>
    <t>RECTORA</t>
  </si>
  <si>
    <t>Nota: Se imprimen solamente la pagina 1 y la Última por ser mas de 300 hojas, la información completa esta en el disco anexo.</t>
  </si>
  <si>
    <t>Consejo de ciencia y tecnologia del estado de Quer</t>
  </si>
  <si>
    <t>Grupo industrial del parque, s.a. de c.v.</t>
  </si>
  <si>
    <t>Ricardo Morales Alegria</t>
  </si>
  <si>
    <t>Ferre industrial de San Juan, s.a. de c.v.</t>
  </si>
  <si>
    <t>Luis Res?ndiz Alegr?a</t>
  </si>
  <si>
    <t>Efrain Morales Feregrino</t>
  </si>
  <si>
    <t>Yuriko Yuliana Wong Alvarez</t>
  </si>
  <si>
    <t>Monserrat Viveros Moron</t>
  </si>
  <si>
    <t>Ma. Rosaura Nieves Rojas</t>
  </si>
  <si>
    <t>Luxury awarda, s. de r.l. de c.v.</t>
  </si>
  <si>
    <t>Carlos Francisco Alvarado Acevedo</t>
  </si>
  <si>
    <t>Ramiro de Jesus Hernandez Cortes</t>
  </si>
  <si>
    <t>Victoria Molina Lopez</t>
  </si>
  <si>
    <t>Agustin Hernandez Moreno</t>
  </si>
  <si>
    <t>Impacta</t>
  </si>
  <si>
    <t>TRANSFERENCIAS INTERNAS Y ASIGNACIONES AL SECTOR P</t>
  </si>
  <si>
    <t>INGRESO SUBSIDIO ESTATAL</t>
  </si>
  <si>
    <t>INGRESOS SUSIDIO FEDERAL</t>
  </si>
  <si>
    <t>Programa Bicultural de Alcance Industrial</t>
  </si>
  <si>
    <t>Nuevos Talentos 2018</t>
  </si>
  <si>
    <t xml:space="preserve">UTSJCOC19402 </t>
  </si>
  <si>
    <t xml:space="preserve">COCINA SOLAR </t>
  </si>
  <si>
    <t>UTSJPRN19406</t>
  </si>
  <si>
    <t xml:space="preserve">PRENSA </t>
  </si>
  <si>
    <t xml:space="preserve">UTSJHR19407 </t>
  </si>
  <si>
    <t xml:space="preserve">HORNO ELECTRICO </t>
  </si>
  <si>
    <t>UTSJPRN19408</t>
  </si>
  <si>
    <t xml:space="preserve">KIT PRENSA PORTER </t>
  </si>
  <si>
    <t>UTSJSRF19409</t>
  </si>
  <si>
    <t xml:space="preserve">SISTEMA DE RADIOFRECUENCIA </t>
  </si>
  <si>
    <t>UTSJSE19410</t>
  </si>
  <si>
    <t xml:space="preserve">SILLON EJECUTIVO </t>
  </si>
  <si>
    <t xml:space="preserve">UTSJSMS19411 </t>
  </si>
  <si>
    <t>SINAMICS</t>
  </si>
  <si>
    <t>UTSJSMS19412</t>
  </si>
  <si>
    <t>anexos contab</t>
  </si>
  <si>
    <t>presup recurso</t>
  </si>
  <si>
    <t>Cta. 65506881327 (Ing. Propios)</t>
  </si>
  <si>
    <t>Cta. 0112139731 (Nuevos talentos 2018)</t>
  </si>
  <si>
    <t>Cta. 65506888754 (Apoyo bicultural 2018)</t>
  </si>
  <si>
    <t>Plasticos tecnicos mexicanos, s.a. de c.v.</t>
  </si>
  <si>
    <t>centro para el desarrollo del auto empleo a.c.</t>
  </si>
  <si>
    <t>Municipio de Queretaro</t>
  </si>
  <si>
    <t>Juan Carlos Gonzalez Uribe</t>
  </si>
  <si>
    <t>Mexcoat, s.a. de c.v.</t>
  </si>
  <si>
    <t>Sagrario Dorantes Hernandez</t>
  </si>
  <si>
    <t>Rufino Garcia Mendoza</t>
  </si>
  <si>
    <t>Adan Ugalde Osornio</t>
  </si>
  <si>
    <t>Marisol Morales Resendiz</t>
  </si>
  <si>
    <t>Hector Gonzalez Ruiz</t>
  </si>
  <si>
    <t>Gonzalo Ferreira Martinez</t>
  </si>
  <si>
    <t>Alicia Primero Alvarez</t>
  </si>
  <si>
    <t>David Garcia Perez</t>
  </si>
  <si>
    <t>Dora Lilia Lopez Angeles</t>
  </si>
  <si>
    <t>Oscar Cuauhtemoc Aguilar Rascon</t>
  </si>
  <si>
    <t>Nader Hassan Gaspar Tovar</t>
  </si>
  <si>
    <t>Angel Felix Reyes Niño</t>
  </si>
  <si>
    <t>Ernesto Jaime Netzahual Lopez</t>
  </si>
  <si>
    <t>Asociación Nacional de universidades Tecnológicas,</t>
  </si>
  <si>
    <t>Grupo posadas, s.a.b. de c.v.</t>
  </si>
  <si>
    <t>Ernesto Mora Rico</t>
  </si>
  <si>
    <t>Mobiliario para disfrutar, s.a. de c.v.</t>
  </si>
  <si>
    <t>Christian Jonathan Mendieta Badillo</t>
  </si>
  <si>
    <t>Corticentro textil, s.a. de c.v.</t>
  </si>
  <si>
    <t>Maria Aura Boullosa</t>
  </si>
  <si>
    <t>Operadora villa antigua, s.a. de c.v.</t>
  </si>
  <si>
    <t>Miguel Mier Gutierrez</t>
  </si>
  <si>
    <t>Office depot de Mexico s.a. de c.v.</t>
  </si>
  <si>
    <t>Pinturas y recubrimientos de San Juan, s.a. de c.v</t>
  </si>
  <si>
    <t>Ma. Lourdes Mondragon Ramirez</t>
  </si>
  <si>
    <t>Gustavo Antonio tovar Vazquez</t>
  </si>
  <si>
    <t>Socorro Sofia Garcia Luna</t>
  </si>
  <si>
    <t>Carla Abrego Basurto</t>
  </si>
  <si>
    <t>Juana Paulina Peña Ruiz</t>
  </si>
  <si>
    <t>Autozone de Mexico s. de r.l. de c.v.</t>
  </si>
  <si>
    <t>Gustavo Martinez Ojeda</t>
  </si>
  <si>
    <t>Gastronomica Gomfie, s.a. de c.v.</t>
  </si>
  <si>
    <t>Universidad tecnologica de Leon</t>
  </si>
  <si>
    <t>Centro nacional de evaluacion para la educacion su</t>
  </si>
  <si>
    <t>Concyteq</t>
  </si>
  <si>
    <t>Liz Selene Salazar Perez</t>
  </si>
  <si>
    <t>Jorge Padilla Liceaga</t>
  </si>
  <si>
    <t>Ricardo Omar Perez Nieves</t>
  </si>
  <si>
    <t>Ana Maria Tolentino Martinez</t>
  </si>
  <si>
    <t>Ruben Gonzalez Aranzolo</t>
  </si>
  <si>
    <t>Rafael Maya Alvarez</t>
  </si>
  <si>
    <t>Miguel Angel Basurto Cadena</t>
  </si>
  <si>
    <t>Fernando Valencia Lugo</t>
  </si>
  <si>
    <t>Diego Ivan Hernandez Macias</t>
  </si>
  <si>
    <t>Nancy Marilyn Huerta Martinez</t>
  </si>
  <si>
    <t>Maria Karina Quiñonez Rodriguez</t>
  </si>
  <si>
    <t>Jose Manuel Santiago Tovar</t>
  </si>
  <si>
    <t>Janette Karina Fuentes Hernandez</t>
  </si>
  <si>
    <t>Monica Teresa Lopez Becerra</t>
  </si>
  <si>
    <t>Lg innotek mexico, s.a. de c.v.</t>
  </si>
  <si>
    <t>Xfire, s.a. de c.v.</t>
  </si>
  <si>
    <t>Juan Luis de Santiago Callejas</t>
  </si>
  <si>
    <t>Distribuidora de materiales dls, s.a. de c.v.</t>
  </si>
  <si>
    <t>El mundo del tornillo san juan, s. de r.l. de c.v.</t>
  </si>
  <si>
    <t>Claudia Elizabeth Garcia Elias</t>
  </si>
  <si>
    <t>Cristopher Said Romero Juarez</t>
  </si>
  <si>
    <t>Rafael Diaz Avila</t>
  </si>
  <si>
    <t>Miguel Angel Trejo Osornio</t>
  </si>
  <si>
    <t>Adriana Carolina Chavez Rodriguez</t>
  </si>
  <si>
    <t>Jose Enrique Osornio Rojas</t>
  </si>
  <si>
    <t>Via producciones, s.a. de c.v.</t>
  </si>
  <si>
    <t>Jorge Antonio Aspron Ramirez</t>
  </si>
  <si>
    <t>DESPENSA ESPECIAL</t>
  </si>
  <si>
    <t>Despensa especial</t>
  </si>
  <si>
    <t>Otras prestaciones sociales y económicas</t>
  </si>
  <si>
    <t>MANTENIMIENTO Y CONSERVACIÓN DE MOBILIARIO Y EQUIP</t>
  </si>
  <si>
    <t>Mantenimiento y conservación de mobiliario y equip</t>
  </si>
  <si>
    <t>Del 1 de Septiembre al 30 de Septiembre 2018 y 2017</t>
  </si>
  <si>
    <t>Al 30 de Septiembre de 2018 y 2017</t>
  </si>
  <si>
    <t>AL 30 DE SEPTIEMBRE DEL 2018</t>
  </si>
  <si>
    <t>Al 30 de Septiembre del 2018</t>
  </si>
  <si>
    <t>RELACION DE BIENES INMUEBLES QUE COMPONEN EL PATRIMONIO AL 30 DE SEPTIEMBRE DE 2018</t>
  </si>
  <si>
    <t>Consejo nacional de ciencia y tecnologia</t>
  </si>
  <si>
    <t>Galnik, s.a. de c.v.</t>
  </si>
  <si>
    <t>Municipio de San Juan del Rio, Queretaro</t>
  </si>
  <si>
    <t>La Ciudad Corp s.a. de c.v.</t>
  </si>
  <si>
    <t>Ajax Tocco de Mexico sa de cv</t>
  </si>
  <si>
    <t>Pablo Saul Espinoza Aguirre</t>
  </si>
  <si>
    <t>Rufino Alberto Chavez Esquivel</t>
  </si>
  <si>
    <t>Cristian Mireya Romero Muñoz</t>
  </si>
  <si>
    <t>Neftali Cruz Soriano</t>
  </si>
  <si>
    <t>Maria Isabel Ibarra Garduño</t>
  </si>
  <si>
    <t>Sergio Soto Sevilla</t>
  </si>
  <si>
    <t>Brenda Rojo Gonzalez</t>
  </si>
  <si>
    <t>Victor Alfonso Sanchez Montalvo</t>
  </si>
  <si>
    <t>Emmanuel Gerardo Diza Cruz</t>
  </si>
  <si>
    <t>Ferretera san juan, s.a. de c.v.</t>
  </si>
  <si>
    <t>Grabado fernando fernandez, s. de r.l. de c.v.</t>
  </si>
  <si>
    <t>Liliana Camacho Carmona</t>
  </si>
  <si>
    <t>Luis Alfonso Garcia Proal</t>
  </si>
  <si>
    <t>Ana Maria Uribe OLvera</t>
  </si>
  <si>
    <t>Monica Alvarez Sanchez</t>
  </si>
  <si>
    <t>Luis Enrique Jimenez Gonzalez</t>
  </si>
  <si>
    <t>Distribuidora liverpool, s.a. de c.v.</t>
  </si>
  <si>
    <t>Perfiles bosch, s. de r.l de c.v.</t>
  </si>
  <si>
    <t>Twilight, s.a. de c.v.</t>
  </si>
  <si>
    <t>Proveedora mexicana rajasa, s.a. de c.v.</t>
  </si>
  <si>
    <t>Bios 2.0, s.a. de c.v.</t>
  </si>
  <si>
    <t>Celia Herandez Alvarez</t>
  </si>
  <si>
    <t>Jh mills, s.a. de c.v.</t>
  </si>
  <si>
    <t>Grupo inmobiliario rischer, s.a. de c.v.</t>
  </si>
  <si>
    <t>Luxury awards, s. de r.l. de c.v.</t>
  </si>
  <si>
    <t>Canon mexicana, s. de r.l. de c.v.</t>
  </si>
  <si>
    <t>Cristaleria monaco, s.a. de c.v.</t>
  </si>
  <si>
    <t>Julio Cesar Hernandez Gutierrez</t>
  </si>
  <si>
    <t>Grupo vanity, s.a. de c.v.</t>
  </si>
  <si>
    <t>Victor Jesus Rodriguez Cruz</t>
  </si>
  <si>
    <t>Productores mexicanos de pasto y planta, s.p.r. de</t>
  </si>
  <si>
    <t>Giovanni Feregrino Vega</t>
  </si>
  <si>
    <t xml:space="preserve">Aseguradora aserta, s.a. de c.v. grupo financiero </t>
  </si>
  <si>
    <t>Gabriela Angeles Moreno</t>
  </si>
  <si>
    <t>Cenepolis de mexico, s.a. de c.v.</t>
  </si>
  <si>
    <t>Andres Dector Espinoza</t>
  </si>
  <si>
    <t>Celine Lucie Guy Hougardy</t>
  </si>
  <si>
    <t>Agrom, s.a. de c.v.</t>
  </si>
  <si>
    <t>Electronica Zaragoza, s. de r.l.</t>
  </si>
  <si>
    <t>Compañia ferretera Prado, s.a. de c.v.</t>
  </si>
  <si>
    <t>Ferretera Prado, s.a. de c.v.</t>
  </si>
  <si>
    <t>Grabados Fernando Fernandez, s. de r.l. de c.v.</t>
  </si>
  <si>
    <t>Nueva walmart de Mexico, s. de r.l. de c.v.</t>
  </si>
  <si>
    <t>Cia. periodistica del sol de Queretaro, s.a. de cv</t>
  </si>
  <si>
    <t>Super papelera, s.a. de c.v.</t>
  </si>
  <si>
    <t>Tony tiendas, s.a. de c.v.</t>
  </si>
  <si>
    <t>Costco de mexico, s.a. de c.v.</t>
  </si>
  <si>
    <t>Ofix, s.a. de c.v.</t>
  </si>
  <si>
    <t>Khadija Mansouri</t>
  </si>
  <si>
    <t>Maxcom telecomunicaciones, s.ab. de c.v.</t>
  </si>
  <si>
    <t>Asociacion Nacional de Universidades Tecnologicas,</t>
  </si>
  <si>
    <t>Ma. Dolores Montes Trejo</t>
  </si>
  <si>
    <t>Martha Leticia Suasti Moreno</t>
  </si>
  <si>
    <t>Ramos servipartes, s.a. de c.v.</t>
  </si>
  <si>
    <t>Itzel Amezaga Suarez</t>
  </si>
  <si>
    <t>Rogelio Diaz Delgadillo</t>
  </si>
  <si>
    <t>Carapucho, s.a. de c.v.</t>
  </si>
  <si>
    <t>Universidad tecnologica del suroeste de Guanajuato</t>
  </si>
  <si>
    <t>Antonio Garcia Correa</t>
  </si>
  <si>
    <t>Jose Luis Guerra Falcon</t>
  </si>
  <si>
    <t>Perfiaceros amealco, s.a. de c.v.</t>
  </si>
  <si>
    <t>Gas expres nieto, s.a. de c.v.</t>
  </si>
  <si>
    <t>Perfiles bosch, s. de r.l. de c.v.</t>
  </si>
  <si>
    <t>Distribuidora de herramientas bryka, s.a. de c.v.</t>
  </si>
  <si>
    <t>Corporativo fiscal decada, s.c.</t>
  </si>
  <si>
    <t>Consejo nacional de normalizacion y certificacion</t>
  </si>
  <si>
    <t>Juana Castillo Meza</t>
  </si>
  <si>
    <t>Tres H servicios especializados en diesel, s.a. de</t>
  </si>
  <si>
    <t>Bandas y mangueras j.r. s.a. de c.v.</t>
  </si>
  <si>
    <t>Maria Jose Ugalde Rojo</t>
  </si>
  <si>
    <t>Herramientas y servicios del bajio, s.a. de c.v.</t>
  </si>
  <si>
    <t>Arturo Guzman Molina</t>
  </si>
  <si>
    <t>Sistemas de transmision y componentes, s.a. de c.v</t>
  </si>
  <si>
    <t>Calcimexicana,  s.a.  de c.v.</t>
  </si>
  <si>
    <t>Comunicacion Central de Queretaro s.a. de c.v.</t>
  </si>
  <si>
    <t>Alimentos y servicios 2cc, s.a. de c.v.</t>
  </si>
  <si>
    <t>Jorge Gil Odrizola</t>
  </si>
  <si>
    <t>Nidia Rios Blanco</t>
  </si>
  <si>
    <t>Atml, s.a. de c.v.</t>
  </si>
  <si>
    <t>Sergio Alberto Vazquez del Mercado Zuñiga</t>
  </si>
  <si>
    <t>Fondo nacional de infraestructura</t>
  </si>
  <si>
    <t>Julio Cesar Guzman Moreno</t>
  </si>
  <si>
    <t>Juan de Dios Salinas Vazquez</t>
  </si>
  <si>
    <t>Joselyn Viridiana Grossberger Trejo</t>
  </si>
  <si>
    <t>Ma. Cristina Garcia Camacho</t>
  </si>
  <si>
    <t>Pedro Gonzalez Rosario</t>
  </si>
  <si>
    <t>Celia Hernandez Alvarez</t>
  </si>
  <si>
    <t>Cristina Rubio Martinez</t>
  </si>
  <si>
    <t>Jesus Santos Juarez Solis</t>
  </si>
  <si>
    <t>Yalile Rosana Abed Piñero</t>
  </si>
  <si>
    <t>Gerardo Omar Martinez Alvarado</t>
  </si>
  <si>
    <t>Jose Antonio Iturbe Solis</t>
  </si>
  <si>
    <t>Victor Hugo Olmos Olalde</t>
  </si>
  <si>
    <t>Cecilia Cedillo Segura</t>
  </si>
  <si>
    <t>Gema Miyed Chavez Diaz</t>
  </si>
  <si>
    <t>Sergio Francisco Alvarez Espinosa</t>
  </si>
  <si>
    <t>Juan Francisco Camacho Ramirez</t>
  </si>
  <si>
    <t>Alonso Patiño Gracida</t>
  </si>
  <si>
    <t xml:space="preserve">Meroforma consultores en stands y diseño, s.a. de </t>
  </si>
  <si>
    <t>Teodoro Chavez</t>
  </si>
  <si>
    <t>Rce consultores en administracion, finanzas y cont</t>
  </si>
  <si>
    <t>Cesar Trejo Guerrero</t>
  </si>
  <si>
    <t>Magnetika saiffe, s.a. de c.v.</t>
  </si>
  <si>
    <t>Productores Mexicanos de Pasto y Planta</t>
  </si>
  <si>
    <t>Jose Eduardo Galindo Hernandez</t>
  </si>
  <si>
    <t>Autoservicio atlanta, s.a. de c.v.</t>
  </si>
  <si>
    <t>Autobuses estrella blanca, s.a. de c.v.</t>
  </si>
  <si>
    <t>Autopista arco norte, s.a. de c.v.</t>
  </si>
  <si>
    <t>Servicio de austria, s.a. de c.v.</t>
  </si>
  <si>
    <t>Exo-s plasticos, s.a. de c.v.</t>
  </si>
  <si>
    <t>Juan Javier Soto Otero</t>
  </si>
  <si>
    <t>Ingrid Fernanda Jurado Contreras</t>
  </si>
  <si>
    <t>Israel Camacho Arriaga</t>
  </si>
  <si>
    <t>Jesus Cordova Carlos</t>
  </si>
  <si>
    <t>Abigail Hernandez Aldana</t>
  </si>
  <si>
    <t>Juan Carlos Peniche Zavala</t>
  </si>
  <si>
    <t>Estefania Cabello Ponce</t>
  </si>
  <si>
    <t>Fernando Orozco Santillan</t>
  </si>
  <si>
    <t>Jesus Daniel Mayorga Ramirez</t>
  </si>
  <si>
    <t>Audely Xique Mejia</t>
  </si>
  <si>
    <t>Felder del bajio, s. de r.l. de c.v.</t>
  </si>
  <si>
    <t>Mario Ruben Hidalgo Escoto</t>
  </si>
  <si>
    <t>Karina Alicia Aguilar Canuto</t>
  </si>
  <si>
    <t>Jose Andres Velazquez Moreno</t>
  </si>
  <si>
    <t>Penalizacion por entrega extemporanea de material</t>
  </si>
  <si>
    <t>Conacyt</t>
  </si>
  <si>
    <t>REFACCIONES Y ACCESORIOS MENORES DE MOMILIARIO Y E</t>
  </si>
  <si>
    <t>Refacciones y accesorios menores de mobiliario y e</t>
  </si>
  <si>
    <t>SERVICIOS DE JARDINERIA Y FUMIGACION</t>
  </si>
  <si>
    <t>Servicios de jardineria y fumigacion</t>
  </si>
  <si>
    <t>UTSJAC19404</t>
  </si>
  <si>
    <t xml:space="preserve">AIRE ACONDICIONADO </t>
  </si>
  <si>
    <t>UTSJEFS19413</t>
  </si>
  <si>
    <t xml:space="preserve">EQUIPO DE FATIGA </t>
  </si>
  <si>
    <t>UTSJPLO19414</t>
  </si>
  <si>
    <t>PLOTTER DE CORTE</t>
  </si>
  <si>
    <t>UTSJMG19415</t>
  </si>
  <si>
    <t xml:space="preserve">MESA DE TRABAJO </t>
  </si>
  <si>
    <t>UTSJMG19416</t>
  </si>
  <si>
    <t>UTSJMG19417</t>
  </si>
  <si>
    <t>UTSJMG19418</t>
  </si>
  <si>
    <t>UTSJMG19419</t>
  </si>
  <si>
    <t>UTSJMG19420</t>
  </si>
  <si>
    <t>UTSJCM19421</t>
  </si>
  <si>
    <t xml:space="preserve">COMPUTADORA DE ESCRITORIO </t>
  </si>
  <si>
    <t>UTSJAC19422</t>
  </si>
  <si>
    <t>UTSJIM19425</t>
  </si>
  <si>
    <t>IMPRESORA DE CREDENCIALES</t>
  </si>
  <si>
    <t>UTSJMLI19426</t>
  </si>
  <si>
    <t>LAMINACION PARA CREDENCIALES</t>
  </si>
  <si>
    <t>UTSJDBZ19440</t>
  </si>
  <si>
    <t>UTSJDBZ19445</t>
  </si>
  <si>
    <t>UTSJCR19447</t>
  </si>
  <si>
    <t>CREDENZA</t>
  </si>
  <si>
    <t>UTSJCR19448</t>
  </si>
  <si>
    <t>UTSJCR19449</t>
  </si>
  <si>
    <t>UTSJMEJ19450</t>
  </si>
  <si>
    <t>MESA EJECUTIVA</t>
  </si>
  <si>
    <t>UTSJMEJ19451</t>
  </si>
  <si>
    <t>UTSJMEJ19452</t>
  </si>
  <si>
    <t>UTSJMEJ19453</t>
  </si>
  <si>
    <t>UTSJSV19454</t>
  </si>
  <si>
    <t>UTSJSV19455</t>
  </si>
  <si>
    <t>UTSJSV19456</t>
  </si>
  <si>
    <t>UTSJSV19457</t>
  </si>
  <si>
    <t>UTSJSV19458</t>
  </si>
  <si>
    <t>UTSJSV19459</t>
  </si>
  <si>
    <t>UTSJSV19460</t>
  </si>
  <si>
    <t>UTSJSV19461</t>
  </si>
  <si>
    <t>UTSJSV19462</t>
  </si>
  <si>
    <t>UTSJSV19463</t>
  </si>
  <si>
    <t>UTSJSV19464</t>
  </si>
  <si>
    <t>UTSJSV19465</t>
  </si>
  <si>
    <t>UTSJSV19466</t>
  </si>
  <si>
    <t>UTSJSV19467</t>
  </si>
  <si>
    <t>UTSJSV19468</t>
  </si>
  <si>
    <t>UTSJSV19469</t>
  </si>
  <si>
    <t>UTSJSV19470</t>
  </si>
  <si>
    <t>UTSJSV19471</t>
  </si>
  <si>
    <t>UTSJSV19472</t>
  </si>
  <si>
    <t>UTSJSV19473</t>
  </si>
  <si>
    <t>UTSJSV19474</t>
  </si>
  <si>
    <t>UTSJSV19475</t>
  </si>
  <si>
    <t>UTSJSV19476</t>
  </si>
  <si>
    <t>UTSJSV19477</t>
  </si>
  <si>
    <t>UTSJSV19478</t>
  </si>
  <si>
    <t>UTSJDEA19441</t>
  </si>
  <si>
    <t>UTSJTV19446</t>
  </si>
  <si>
    <t>TELEVISIÓN SAMSUNG</t>
  </si>
  <si>
    <t>Saldo al 31 de diciembre de 2017 (d)</t>
  </si>
  <si>
    <t>UNIVERSIDAD TECNOLÓGICA DE SAN JUAN DEL RÍO</t>
  </si>
  <si>
    <t>Estado Analítico de Ingresos</t>
  </si>
  <si>
    <t>Del 1 de enero al 30 de Septiembre de 2018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</si>
  <si>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</si>
  <si>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</si>
  <si>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</si>
  <si>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</si>
  <si>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</si>
  <si>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</si>
  <si>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</si>
  <si>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</si>
  <si>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</si>
  <si>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</si>
  <si>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</si>
  <si>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</si>
  <si>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</si>
  <si>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</si>
  <si>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</si>
  <si>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</si>
  <si>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</si>
  <si>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</si>
  <si>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>NOTA: Para guardar el equilibrio presupuestal se aplicaron recursos de años anteriores por la cantidada de $ 6757053.72, derivado de este se obtuvo  Productos Financieros por la cantidad de $24242.9</t>
  </si>
  <si>
    <t>M.EN A.  GONZALO FERREIRA MARTÍNEZ</t>
  </si>
  <si>
    <t>DE "FONDO MIXTO CONACYT"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</si>
  <si>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</si>
  <si>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</si>
  <si>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</si>
  <si>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</si>
  <si>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</si>
  <si>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</si>
  <si>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</si>
  <si>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</si>
  <si>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</si>
  <si>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</si>
  <si>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</si>
  <si>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</si>
  <si>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</si>
  <si>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</si>
  <si>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</si>
  <si>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</si>
  <si>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</si>
  <si>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</si>
  <si>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</si>
  <si>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</si>
  <si>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</si>
  <si>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</si>
  <si>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</si>
  <si>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</si>
  <si>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</si>
  <si>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</si>
  <si>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</si>
  <si>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 xml:space="preserve">Vestuario, Blancos, Prendas de Protección 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</si>
  <si>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</si>
  <si>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</si>
  <si>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</si>
  <si>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</si>
  <si>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</si>
  <si>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</si>
  <si>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</si>
  <si>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</si>
  <si>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</si>
  <si>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</si>
  <si>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</si>
  <si>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</si>
  <si>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 xml:space="preserve">Transferencias, Asignaciones, Subsidios 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</si>
  <si>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</si>
  <si>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</si>
  <si>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</si>
  <si>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</si>
  <si>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</si>
  <si>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</si>
  <si>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</si>
  <si>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</si>
  <si>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Bienes Muebles, Inmuebles e Intangibles</t>
  </si>
  <si>
    <t>Total general</t>
  </si>
  <si>
    <t>Clasificación Económica (por Tipo de Gasto)</t>
  </si>
  <si>
    <t>Gasto Corriente</t>
  </si>
  <si>
    <t>Gasto de Capital</t>
  </si>
  <si>
    <t>Amortización de la Deuda y Disminución de Pasivos</t>
  </si>
  <si>
    <t xml:space="preserve">Pensiones y Jubilaciones </t>
  </si>
  <si>
    <t>Total del Gasto</t>
  </si>
  <si>
    <t>RECURSO</t>
  </si>
  <si>
    <t>(Todas)</t>
  </si>
  <si>
    <t>Etiquetas de fila</t>
  </si>
  <si>
    <t>Suma de PTTO. ORIGINAL AUTORIZADO</t>
  </si>
  <si>
    <t>Suma de TOTAL MODIFICACIONES</t>
  </si>
  <si>
    <t>Suma de PTTO.  MODIFICADO</t>
  </si>
  <si>
    <t>Suma de PPTO EJERCIDO A LA FECHA</t>
  </si>
  <si>
    <t>Suma de PPTO EJERCIDO A LA FECHA2</t>
  </si>
  <si>
    <t>Suma de DIFERENCIA</t>
  </si>
  <si>
    <t>(en blanco)</t>
  </si>
  <si>
    <t>Fuente de Financiamiento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</si>
  <si>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</si>
  <si>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</si>
  <si>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</si>
  <si>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</si>
  <si>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</si>
  <si>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</si>
  <si>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</t>
  </si>
  <si>
    <t xml:space="preserve">     Total del Gasto</t>
  </si>
  <si>
    <t>Clasificación Administrativa</t>
  </si>
  <si>
    <t>Rectoria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</si>
  <si>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</si>
  <si>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</si>
  <si>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</si>
  <si>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</si>
  <si>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</si>
  <si>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</si>
  <si>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</si>
  <si>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</si>
  <si>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</si>
  <si>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</si>
  <si>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</si>
  <si>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</si>
  <si>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</si>
  <si>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</si>
  <si>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</si>
  <si>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</si>
  <si>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</si>
  <si>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</si>
  <si>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</si>
  <si>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</si>
  <si>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</si>
  <si>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</si>
  <si>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</si>
  <si>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</si>
  <si>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</si>
  <si>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</si>
  <si>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</si>
  <si>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</si>
  <si>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</si>
  <si>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</si>
  <si>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</si>
  <si>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</si>
  <si>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</si>
  <si>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</si>
  <si>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</si>
  <si>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</si>
  <si>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</si>
  <si>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</si>
  <si>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</si>
  <si>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Total Créditos Bancarios</t>
  </si>
  <si>
    <t>Otros Instrumentos de Deuda</t>
  </si>
  <si>
    <t xml:space="preserve">NADA QUE MANIFESTAR </t>
  </si>
  <si>
    <t>Total Otros Instrumentos de Deuda</t>
  </si>
  <si>
    <t>TOTAL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</si>
  <si>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</si>
  <si>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</si>
  <si>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</si>
  <si>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</si>
  <si>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</si>
  <si>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</si>
  <si>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</si>
  <si>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</si>
  <si>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</si>
  <si>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</si>
  <si>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</si>
  <si>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</si>
  <si>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</si>
  <si>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</si>
  <si>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</si>
  <si>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</si>
  <si>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</si>
  <si>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</si>
  <si>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</si>
  <si>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</si>
  <si>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</si>
  <si>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</si>
  <si>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</si>
  <si>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</si>
  <si>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</si>
  <si>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</si>
  <si>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</si>
  <si>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</si>
  <si>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</si>
  <si>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</si>
  <si>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</si>
  <si>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</si>
  <si>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</si>
  <si>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</si>
  <si>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</si>
  <si>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UNIVERSIDAD TECNÓLOGICA DE SAN JUAN DEL RÍO</t>
  </si>
  <si>
    <t>PROGRAMAS Y PROYECTOS DE INVERSIÓN</t>
  </si>
  <si>
    <t>PROYECTO INST.</t>
  </si>
  <si>
    <t>NOMBRE PARTIDA</t>
  </si>
  <si>
    <t>EROGADO</t>
  </si>
  <si>
    <t>Equipamiento</t>
  </si>
  <si>
    <t>Gasto Social</t>
  </si>
  <si>
    <t>Equipo de cómputo y de tecnologias de la información</t>
  </si>
  <si>
    <t>Pfce 2016</t>
  </si>
  <si>
    <t>Propios</t>
  </si>
  <si>
    <t>Nuevos Talentos</t>
  </si>
  <si>
    <t>Equipo de computo y de tecnologias de la informaci</t>
  </si>
  <si>
    <t>FM</t>
  </si>
  <si>
    <t>Nuevos Talentos 18</t>
  </si>
  <si>
    <t>TOTAL:</t>
  </si>
  <si>
    <t>INDICADORES DE RESULTADOS</t>
  </si>
  <si>
    <t>No.</t>
  </si>
  <si>
    <t>RESUMEN NARRATIVO (PROPÓSITO / COMPONENTE / ACTIVIDAD)</t>
  </si>
  <si>
    <t>INDICADOR</t>
  </si>
  <si>
    <t>FORMULA</t>
  </si>
  <si>
    <t>META ANUAL 2018</t>
  </si>
  <si>
    <t>ENE-MZO</t>
  </si>
  <si>
    <t>ABR-JUN</t>
  </si>
  <si>
    <t>Egresados y egresadas de EMS de 18 a 22 años, empresas y público en general de la Zona de Influencia de la Universidad Tecnológica de San Juan del Río y su Unidad Académica de Jalpan de Serra que ingresan a algún servicio de la UTSJR, han mejorado sus competencias y habilidades mediante servicios de calidad ofertados cerca de su lugar de origen.</t>
  </si>
  <si>
    <t>Porcentaje de eficiencia terminal en el nivel de lngeniería de la Universidad Tecnológica de San Juan del Río</t>
  </si>
  <si>
    <t>100 * ( No. de egresados titulados de una cohorte generacional del nivel de Ingeniería / No. de alumnos inscritos del nivel de Ingeniería en la misma cohorte generacional)</t>
  </si>
  <si>
    <t>---</t>
  </si>
  <si>
    <t>Porcentaje de eficiencia terminal en el nivel de TSU de la Universidad Tecnológica de San Juan del Río</t>
  </si>
  <si>
    <t>100 * ( No. de alumnos titulados de una cohorte generacional del nivel de TSU / No. de alumnos inscritos del nivel de TSU en la misma cohorte generacional)</t>
  </si>
  <si>
    <t>Servicios Educativos y de apoyo para personas inscritas a algún Programa Educativo de la Universidad Tecnológica de San Juan del Río o de su Unidad Académica de Jalpan de Serra.</t>
  </si>
  <si>
    <t>Promedio de aprovechamiento escolar de la Universidad Tecnológica de San Juan del Río</t>
  </si>
  <si>
    <t>Sumatoria de promedios de alumnos que finalizan satisfactoriamente un cuatrimestre / Número de alumnos que finalizan satisfactoriamente un cuatrimestre</t>
  </si>
  <si>
    <t>Servicios de educación continua, servicios tecnológicos, incubación de empresas y capacitación otorgados a los sectores productivo y social por la Universidad Tecnológica de San Juan del Río o su Unidad Académica de Jalpan de Serra.</t>
  </si>
  <si>
    <t>Porcentaje de personas que otorgan una calificación satisfactoria en los servicios de vinculación en la Universidad Tecnológica de San Juan del Río</t>
  </si>
  <si>
    <t>100 * ( Número de Personas muy satisfechas y satisfechas con los servicios de vinculación / Total de personas que reciben servicios de vinculación)</t>
  </si>
  <si>
    <t>1.1</t>
  </si>
  <si>
    <t>Realizar y ejecutar el programa de captación de nueva matrícula para la UTSJR y su Unidad Académica de Jalpan de Serra.</t>
  </si>
  <si>
    <t>Porcentaje de absorción institucional respecto al egreso de educación media superior al inicio del ciclo escolar</t>
  </si>
  <si>
    <t>100 * ( Alumnos de nuevo ingreso en el año / Egresados del nivel y ciclo inmediato anterior en el Estado )</t>
  </si>
  <si>
    <t>1.2</t>
  </si>
  <si>
    <t>Contratación y capacitación de docentes.</t>
  </si>
  <si>
    <t>Porcentaje de Profesores de Tiempo Completo con perfil PROMEP en la Universidad Tecnológica de San Juan del Río</t>
  </si>
  <si>
    <t>100 * ( Número de Profesores de Tiempo Completo con Perfil PROMEP / Total de Profesores de Tiempo Completo)</t>
  </si>
  <si>
    <t>Prestación de servicios educativos y de apoyo al alumnado.</t>
  </si>
  <si>
    <t>Porcentaje de alumnos de la Universidad Tecnológica de San Juan del Río que otorgan una calificación satisfactoria en los servicios educativos y de apoyo</t>
  </si>
  <si>
    <t>100 * ( Número de Alumnos muy satisfechos y satisfechos con los servicios / Población estudiantil encuestada)</t>
  </si>
  <si>
    <t>Porcentaje de alumnado con beca respecto al total de la matrícula por cuatrimestre</t>
  </si>
  <si>
    <t>100 * (Alumnado beneficiado con algún tipo de beca en el cuatrimestre / Alumnos inscritos en el mismo cuatrimestre)</t>
  </si>
  <si>
    <t>Porcentaje de alumnado que se beneficia con la asignación de recursos para acciones de Infraestructura respecto al total de la matrícula en el año</t>
  </si>
  <si>
    <r>
      <t xml:space="preserve">100 * ( Alumnado beneficiado por acciones de infraestructura durante el ciclo escolar / Total del alumnado inscrito al inicio del mismo ciclo escolar) </t>
    </r>
    <r>
      <rPr>
        <b/>
        <i/>
        <sz val="8"/>
        <color indexed="8"/>
        <rFont val="Calibri"/>
        <family val="2"/>
      </rPr>
      <t>Estará supeditado a que en el año se asigne recurso para dicho fin</t>
    </r>
  </si>
  <si>
    <t>Indicadores de Postura Fiscal</t>
  </si>
  <si>
    <r>
      <t xml:space="preserve">Pagado </t>
    </r>
    <r>
      <rPr>
        <b/>
        <vertAlign val="superscript"/>
        <sz val="9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</si>
  <si>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</si>
  <si>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</si>
  <si>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</si>
  <si>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</si>
  <si>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</si>
  <si>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</si>
  <si>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</si>
  <si>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</si>
  <si>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</si>
  <si>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</si>
  <si>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</si>
  <si>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</si>
  <si>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</si>
  <si>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INFORME DEL EJERCICIO DEL PRESUPUESTO POR PROGRAMA Y SUBPROGRAMA</t>
  </si>
  <si>
    <t>DE " GOBIERNO FEDERAL "</t>
  </si>
  <si>
    <t>FEDERAL</t>
  </si>
  <si>
    <t xml:space="preserve"> PTTO. ORIGINAL AUTORIZADO (1)</t>
  </si>
  <si>
    <t>AMPLIACIONES (2)</t>
  </si>
  <si>
    <t>TRANSFERENCIAS</t>
  </si>
  <si>
    <t xml:space="preserve"> PTTO.  MODIFICADO (3=1+2 )</t>
  </si>
  <si>
    <t>PTO DEVENGADO (4)</t>
  </si>
  <si>
    <t>PTO PAGADO (5)</t>
  </si>
  <si>
    <t>SUBEJERCICIO (6= 3-4)</t>
  </si>
  <si>
    <t xml:space="preserve">SERVICIOS PERSONALES </t>
  </si>
  <si>
    <t>5113011 Sueldos base al personal permanente</t>
  </si>
  <si>
    <t>5122021 Sueldos base al personal eventual</t>
  </si>
  <si>
    <t>5131011 Primas por años de servicios efectivos prestados</t>
  </si>
  <si>
    <t>5132011 Prima vacacional</t>
  </si>
  <si>
    <t>5132031 Gratificación de fin de año</t>
  </si>
  <si>
    <t>5141021 Aportaciones de seguridad social</t>
  </si>
  <si>
    <t>5143011 Aportaciones al sistema para el retiro</t>
  </si>
  <si>
    <t>5144011 Cuotas para el seguro de vida del personal civil</t>
  </si>
  <si>
    <t>5144021 Cuotas para el seguro de gastos médicos del person</t>
  </si>
  <si>
    <t>5154021 Ayuda adquisición de lentes</t>
  </si>
  <si>
    <t>5154051 Subsidio impuesto predial</t>
  </si>
  <si>
    <t>5154061 Despensa</t>
  </si>
  <si>
    <t>5154071 Despensa especial</t>
  </si>
  <si>
    <t>5154081 Subsidio ISPT</t>
  </si>
  <si>
    <t xml:space="preserve">5161011 incremento a las percepciones </t>
  </si>
  <si>
    <t>5171011 Estímulo por puntualidad</t>
  </si>
  <si>
    <t>5171021 Estímulo por años de servicio</t>
  </si>
  <si>
    <t xml:space="preserve">MATERIALES Y SUMINISTROS </t>
  </si>
  <si>
    <t>5211011 Materiales, útiles y equipos menores de oficina</t>
  </si>
  <si>
    <t>5214011 Materiales, útiles y equipos menores de tecnología</t>
  </si>
  <si>
    <t>5215011 Material impreso e información digital</t>
  </si>
  <si>
    <t>5216011 Material de limpieza</t>
  </si>
  <si>
    <t>5217011 Materiales y útiles de enseñanza</t>
  </si>
  <si>
    <t>5221011 Productos alimenticios para el personal en las ins</t>
  </si>
  <si>
    <t>5223011 Utensilios para el servicio de alimentación</t>
  </si>
  <si>
    <t>5241011 Productos minerales no metálicos</t>
  </si>
  <si>
    <t>5242011 Cemento y productos de concreto</t>
  </si>
  <si>
    <t>5243011 Cal, yeso y productos de yeso</t>
  </si>
  <si>
    <t>5244011 Madera y productos de madera</t>
  </si>
  <si>
    <t>5245011 Vidrio y productos de vidrio</t>
  </si>
  <si>
    <t>5246011 Material eléctrico y electrónico</t>
  </si>
  <si>
    <t>5247011 Artículos metálicos para la construcción</t>
  </si>
  <si>
    <t>5248011 Materiales complementarios</t>
  </si>
  <si>
    <t>5249021 Otros materiales y artículos de construcción y rep</t>
  </si>
  <si>
    <t xml:space="preserve">5251011 Productos químicos básicos </t>
  </si>
  <si>
    <t>5252011 Fertilizantes, pesticidas y otros agroquímicos</t>
  </si>
  <si>
    <t>5253031 Medicinas y productos farmacéuticos</t>
  </si>
  <si>
    <t>5254011 Material de curación y sutura</t>
  </si>
  <si>
    <t>5255031 Materiales, accesorios y suministros de laboratori</t>
  </si>
  <si>
    <t>5259021 Otros productos químicos</t>
  </si>
  <si>
    <t>5261011 Combustibles, lubricantes y aditivos para vehículo</t>
  </si>
  <si>
    <t>5271011 Vestuario y uniformes</t>
  </si>
  <si>
    <t>5272011 Prendas de seguridad y protección personal</t>
  </si>
  <si>
    <t xml:space="preserve">5273011 Articulos Deportivos </t>
  </si>
  <si>
    <t>5274011 Productos textiles</t>
  </si>
  <si>
    <t>5291011 Herramientas menores</t>
  </si>
  <si>
    <t>5292011 Refacciones y accesorios menores de edificios</t>
  </si>
  <si>
    <t xml:space="preserve">5293011 Refacciones y accesorios menores de mobiliario y equipo de administración, educacional y recreativo </t>
  </si>
  <si>
    <t>5294011 Refacciones y accesorios menores de equipo de cómp</t>
  </si>
  <si>
    <t>5296011 Refacciones y accesorios menores de equipo de transporte</t>
  </si>
  <si>
    <t xml:space="preserve">SERVICIOS GENERALES </t>
  </si>
  <si>
    <t>5311011 Energía eléctrica</t>
  </si>
  <si>
    <t>5313011 Agua</t>
  </si>
  <si>
    <t>5314011 Telefonía tradicional</t>
  </si>
  <si>
    <t>5315011 Telefonía celular</t>
  </si>
  <si>
    <t>5317011 Servicio de acceso de internet, redes y procesami</t>
  </si>
  <si>
    <t>5318011 Servicios postales y telegráficos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</si>
  <si>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</si>
  <si>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</si>
  <si>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</si>
  <si>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</si>
  <si>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</si>
  <si>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</t>
  </si>
  <si>
    <t>5332011 Servicios de diseño, arquitectura, ingeniería y ac</t>
  </si>
  <si>
    <t>5333011 Servicios de consultoría administrativa y procesos</t>
  </si>
  <si>
    <t>5333021 Servicios de consultoría en tecnologías de la info</t>
  </si>
  <si>
    <t>5334011 Servicios de capacitación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</si>
  <si>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</si>
  <si>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</t>
  </si>
  <si>
    <t>5338011 Servicios de vigilancia</t>
  </si>
  <si>
    <t xml:space="preserve">5339011 Servicios profesionales, científicos y técnicos in </t>
  </si>
  <si>
    <t>5341011 Servicios financieros y bancarios</t>
  </si>
  <si>
    <t>5345011 Seguros de bienes patrimoniales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</si>
  <si>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</si>
  <si>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</si>
  <si>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</si>
  <si>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</si>
  <si>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</si>
  <si>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</si>
  <si>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</si>
  <si>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</si>
  <si>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</si>
  <si>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 xml:space="preserve">5371031 Pasajes aéreos internacionales </t>
  </si>
  <si>
    <t>5372021 Pasajes terrestres nacionales</t>
  </si>
  <si>
    <t>5372031 Pasajes terrestres internacionales</t>
  </si>
  <si>
    <t>5375021 Viáticos nacionales</t>
  </si>
  <si>
    <t xml:space="preserve">5376011 Viáticos en el extranjero </t>
  </si>
  <si>
    <t>5378011 Servicios integrales de traslado y viáticos</t>
  </si>
  <si>
    <t>5382011 Gastos de orden social y cultural</t>
  </si>
  <si>
    <t>5383011 Congresos y convenciones</t>
  </si>
  <si>
    <t xml:space="preserve">5384011  Exposiciones </t>
  </si>
  <si>
    <t>5385011 Gastos de representación</t>
  </si>
  <si>
    <t>5391011 Servicios funerarios y de cementerios</t>
  </si>
  <si>
    <t>5392011 Impuestos y derechos</t>
  </si>
  <si>
    <t>5398011 Impuesto sobre nóminas y otros que se deriven de u</t>
  </si>
  <si>
    <t xml:space="preserve">TRANSFERENCIAS, ASIGNACIONES, SUBSIDIOS </t>
  </si>
  <si>
    <t>5442031 Becas académicas</t>
  </si>
  <si>
    <t>5442061 BECAS Especiales</t>
  </si>
  <si>
    <t>5442131 Otras becas y ayudas para programas de capacitación</t>
  </si>
  <si>
    <t>DE " GOBIERNO ESTATAL "</t>
  </si>
  <si>
    <t>ESTATAL</t>
  </si>
  <si>
    <t xml:space="preserve">5133011 Horas Extraordinarias </t>
  </si>
  <si>
    <t>5144011 Cuotas para el seguro de vida del personal</t>
  </si>
  <si>
    <t>5152031 Prima de antigüedad</t>
  </si>
  <si>
    <t xml:space="preserve">5153011 Prestaciones y haberes de retiro </t>
  </si>
  <si>
    <t>5154011 Pago por fallecimiento de padres, cónyuge</t>
  </si>
  <si>
    <t>5154031 Ayuda prótesis dental</t>
  </si>
  <si>
    <t>5154041 Ayuda por nacimiento de hijo</t>
  </si>
  <si>
    <t>5154091 Subsidio ISR-A</t>
  </si>
  <si>
    <t>5154101 Otras Prestaciones establecidas por condiciones ge</t>
  </si>
  <si>
    <t xml:space="preserve">5159011 Otras prestaciones sociales y ecónomicas </t>
  </si>
  <si>
    <t xml:space="preserve">5398011 Impuestos sobre nominas y otros que se deriven de una relacion laboral </t>
  </si>
  <si>
    <t>5442011 Becas hijos trabajadores</t>
  </si>
  <si>
    <t xml:space="preserve">5451011 Pensiones </t>
  </si>
  <si>
    <t>DE " INGRESOS PROPIOS "</t>
  </si>
  <si>
    <t>INGRESOS PROPIOS</t>
  </si>
  <si>
    <t>5121011 Honorarios asimilables a Salario</t>
  </si>
  <si>
    <t>5131011 Prima quinquenal por años de servicios efectivos prestados</t>
  </si>
  <si>
    <t>5144021 Cuotas para el seguro de gastos médicos del personal civil</t>
  </si>
  <si>
    <t>5152011 indemnizaciones</t>
  </si>
  <si>
    <t>5359011Servicios de jardineria y fumigacion</t>
  </si>
  <si>
    <t>5441011 Ayudas sociales a sujetos vulnerables o en riesgo</t>
  </si>
  <si>
    <t>5442201 Otras becas y ayudas para programa N.T.</t>
  </si>
  <si>
    <t>5459011 Otras pensiones y jubilaciones</t>
  </si>
  <si>
    <t xml:space="preserve">BIENES MUEBLES E INMUEBLES </t>
  </si>
  <si>
    <t>5511011 Muebles de oficina y estantería</t>
  </si>
  <si>
    <t>5515011 Equipo de cómputo y de tecnologías de la información</t>
  </si>
  <si>
    <t>5519011 Otros mobiliarios y equipos de administración</t>
  </si>
  <si>
    <t>5521011 Equipos y aparatos audiovisuales</t>
  </si>
  <si>
    <t xml:space="preserve">5562011 Maquinaria y equipo industrial </t>
  </si>
  <si>
    <t>5564011 Sistemas de aire acondicionado, calefacción  y de reparación</t>
  </si>
  <si>
    <t>5567011 Herramientas Maquinas y Herramientas</t>
  </si>
  <si>
    <t>DE " FONDO DE CONTINGENCIAS PRESUPUESTALES "</t>
  </si>
  <si>
    <t>FONDO DE CONTINGENCIAS</t>
  </si>
  <si>
    <t xml:space="preserve">5334011 Servicios de capacitación </t>
  </si>
  <si>
    <t>DE " ESTIMULOS FISCALES "</t>
  </si>
  <si>
    <t>ESTIMULOS FISCALES</t>
  </si>
  <si>
    <t>5622011 Edificación no habitacional</t>
  </si>
  <si>
    <t>DE " FONDO DE OBLIGACIONES LABORALES "</t>
  </si>
  <si>
    <t xml:space="preserve"> FONDO DE OBLIGACIONES LABORALES</t>
  </si>
  <si>
    <t>DE " RECURSOS PROMEP "</t>
  </si>
  <si>
    <t>PROMEP</t>
  </si>
  <si>
    <t>PM</t>
  </si>
  <si>
    <t>5294011 Refacciones y accesorios menores de equipo de cómputo y tecnologías de la información</t>
  </si>
  <si>
    <t>5442111 BECAS Convenios</t>
  </si>
  <si>
    <t>DE " APOYO A MADRES SOLTERAS JEFAS DE FAMILIAS  CONACYT 2014-2015"</t>
  </si>
  <si>
    <t>CONACYT 2015</t>
  </si>
  <si>
    <t>CT</t>
  </si>
  <si>
    <t>5442141 Becas madres solteras</t>
  </si>
  <si>
    <t>DE " APOYO A MADRES SOLTERAS JEFAS DE FAMILIAS  CONACYT 2016"</t>
  </si>
  <si>
    <t>CONACYT 2016</t>
  </si>
  <si>
    <t>M6</t>
  </si>
  <si>
    <t>DE " APOYO A MADRES SOLTERAS JEFAS DE FAMILIAS  CONACYT 2017"</t>
  </si>
  <si>
    <t>CONACYT 2017</t>
  </si>
  <si>
    <t>M7</t>
  </si>
  <si>
    <t>DE " PFCE 2016</t>
  </si>
  <si>
    <t>PFCE 2016</t>
  </si>
  <si>
    <t>PF</t>
  </si>
  <si>
    <t xml:space="preserve">5246011 Material eléctrico y electrónico </t>
  </si>
  <si>
    <t>5519011 Otros mobiliarios y equipos de administracion</t>
  </si>
  <si>
    <t>DE " PFCE 2017</t>
  </si>
  <si>
    <t>PFCE 2017</t>
  </si>
  <si>
    <t>P7</t>
  </si>
  <si>
    <t>5255031 Materiales, accesorios y suministros de laboratorio médico</t>
  </si>
  <si>
    <t>5331011 Servicios legales, de contabilidad, auditoría y relacionados</t>
  </si>
  <si>
    <t>5523011 Cámaras fotográficas y de video</t>
  </si>
  <si>
    <t>DE "CONCYTEQ 2016"</t>
  </si>
  <si>
    <t>CONCYTEQ 2016</t>
  </si>
  <si>
    <t>NT</t>
  </si>
  <si>
    <t>DE "NUEVOS TALENTOS 2017"</t>
  </si>
  <si>
    <t>NUEVOS TALENTOS 2017</t>
  </si>
  <si>
    <t>N7</t>
  </si>
  <si>
    <t>5221011 Productos alimenticios para el personal en las instalaciones de las Dependencias y entidades</t>
  </si>
  <si>
    <t xml:space="preserve">5259021 Otros productos químicos </t>
  </si>
  <si>
    <t>5261011 Combustibles, lubricantes y aditivos para vehículos</t>
  </si>
  <si>
    <t>5567011 Herramientas y máquinas-herramienta</t>
  </si>
  <si>
    <t>NOTA: Este programa es de aportación bipartita, 50% con recursos de Concytec y 50 % con recursos propios.</t>
  </si>
  <si>
    <t>FONDO MIXTO CONACYT</t>
  </si>
  <si>
    <t>5336041 Servicio de fotocopiado, digitalización e impresión</t>
  </si>
  <si>
    <t xml:space="preserve">5383011 Congresos y convenciones </t>
  </si>
  <si>
    <t>5531011 Equipo médico y de laboratorio</t>
  </si>
  <si>
    <t>5564011 Sistemas de aire acondicionado, calefacción y de refrigeración industrial y comercial</t>
  </si>
  <si>
    <t>5566011 Equipos de generación eléctrica</t>
  </si>
  <si>
    <t>DE "CONCYTEQ  2017"</t>
  </si>
  <si>
    <t>CONCYTEQ 17</t>
  </si>
  <si>
    <t>CQ</t>
  </si>
  <si>
    <t>DE " GASTO SOCIAL"</t>
  </si>
  <si>
    <t>GASTO SOCIAL</t>
  </si>
  <si>
    <t>GS</t>
  </si>
  <si>
    <t>AMPLIACIONES/REDUCCIONES(2)</t>
  </si>
  <si>
    <t>DE "NUEVOS TALENTOS 2018"</t>
  </si>
  <si>
    <t>NUEVOS TALENTOS 2018</t>
  </si>
  <si>
    <t>N8</t>
  </si>
  <si>
    <t>1)</t>
  </si>
  <si>
    <t>1) Es un apendice del presupuesto de recursos propios</t>
  </si>
  <si>
    <t>DE " BICULTURAL 2018"</t>
  </si>
  <si>
    <t>BICULTURAL 2018</t>
  </si>
  <si>
    <t>Q8</t>
  </si>
  <si>
    <t>Balance Presupuestario-LDF</t>
  </si>
  <si>
    <t xml:space="preserve">UNIVERSIDAD TECNOLÓGICA DE SAN JUAN DEL RÍO </t>
  </si>
  <si>
    <t xml:space="preserve">Concepto (c) </t>
  </si>
  <si>
    <t>Estimado/ Aprobado (d)</t>
  </si>
  <si>
    <t xml:space="preserve">Recaudado / Pagado </t>
  </si>
  <si>
    <t xml:space="preserve"> A. Ingresos Totales (A = A1+A2+A3)</t>
  </si>
  <si>
    <t xml:space="preserve">     A1. Ingresos de Libre Disposición</t>
  </si>
  <si>
    <t xml:space="preserve">     A2. Transferencias Federales Etiquetadas</t>
  </si>
  <si>
    <t xml:space="preserve">     A3. Financiamiento Neto</t>
  </si>
  <si>
    <t>B. Egresos Presupuestarios1 (B = B1+B2)</t>
  </si>
  <si>
    <t xml:space="preserve">     B1. Gasto No Etiquetado (sin incluir Amortización de la Deuda Pública)</t>
  </si>
  <si>
    <t xml:space="preserve">     B2. Gasto Etiquetado (sin incluir Amortización de la Deuda Pública) </t>
  </si>
  <si>
    <t>C. Remanentes del Ejercicio Anterior ( C = C1 + C2 )</t>
  </si>
  <si>
    <t xml:space="preserve">     C1. Remanentes de Ingresos de Libre Disposición aplicados en el periodo</t>
  </si>
  <si>
    <t xml:space="preserve">     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</si>
  <si>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</si>
  <si>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</si>
  <si>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</si>
  <si>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</si>
  <si>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 xml:space="preserve">     E1. Intereses, Comisiones y Gastos de la Deuda con Gasto No Etiquetado</t>
  </si>
  <si>
    <t xml:space="preserve">     E2. Intereses, Comisiones y Gastos de la Deuda con Gasto Etiquetado</t>
  </si>
  <si>
    <t>IV. Balance Primario (IV = III + E)</t>
  </si>
  <si>
    <t xml:space="preserve"> F. Financiamiento (F = F1 + F2)</t>
  </si>
  <si>
    <t xml:space="preserve">     F1. Financiamiento con Fuente de Pago de Ingresos de Libre Disposición</t>
  </si>
  <si>
    <t xml:space="preserve">     F2. Financiamiento con Fuente de Pago de Transferencias Federales Etiquetadas</t>
  </si>
  <si>
    <t>G. Amortización de la Deuda (G = G1 + G2)</t>
  </si>
  <si>
    <t xml:space="preserve">     G1. Amortización de la Deuda Pública con Gasto No Etiquetado</t>
  </si>
  <si>
    <t xml:space="preserve">     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</si>
  <si>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</si>
  <si>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</si>
  <si>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</si>
  <si>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B1. Gasto No Etiquetado (sin incluir Amortización de la Deuda Pública)</t>
  </si>
  <si>
    <t>C1. Remanentes de Ingresos de Libre Disposición aplicados en el periodo</t>
  </si>
  <si>
    <t>V. Balance Presupuestario de Recursos Disponibles (V = A1 + A3.1 – B 1 + C1)</t>
  </si>
  <si>
    <t>VI. Balance Presupuestario de Recursos Disponibles sin Financiamiento Neto (VI = V – A3.1)</t>
  </si>
  <si>
    <t>A2. Transferencias Federales Etiquetadas</t>
  </si>
  <si>
    <t>A3.2 Financiamiento Neto con Fuente de Pago de Transferencias Federales Etiquetadas (A3.2 = F2 – G2)</t>
  </si>
  <si>
    <t>B2. Gasto Etiquetado (sin incluir Amortización de la Deuda Pública)</t>
  </si>
  <si>
    <t>C2. Remanentes de Transferencias Federales Etiquetadas aplicados en el periodo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</si>
  <si>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</si>
  <si>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</si>
  <si>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      M. en A. GONZALO FERREIRA MARTINEZ</t>
  </si>
  <si>
    <t xml:space="preserve">                                                       DIRECTOR DE ADMINISTRACION Y FINANZAS</t>
  </si>
  <si>
    <t>Estado Analítico de Ingresos Detallado - LDF</t>
  </si>
  <si>
    <t>Diferencia (e)</t>
  </si>
  <si>
    <t>Estimado (d)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</si>
  <si>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</si>
  <si>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</si>
  <si>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</si>
  <si>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</si>
  <si>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</si>
  <si>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</si>
  <si>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</si>
  <si>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</si>
  <si>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</si>
  <si>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</si>
  <si>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</si>
  <si>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</si>
  <si>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</si>
  <si>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</si>
  <si>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</si>
  <si>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</si>
  <si>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</si>
  <si>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</si>
  <si>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</si>
  <si>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</si>
  <si>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</si>
  <si>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</si>
  <si>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</si>
  <si>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</si>
  <si>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</si>
  <si>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</si>
  <si>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</si>
  <si>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</si>
  <si>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</si>
  <si>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</si>
  <si>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</si>
  <si>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</si>
  <si>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</si>
  <si>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</si>
  <si>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</si>
  <si>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</si>
  <si>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</si>
  <si>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</si>
  <si>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</si>
  <si>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</si>
  <si>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</si>
  <si>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</si>
  <si>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</si>
  <si>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</si>
  <si>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</si>
  <si>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</si>
  <si>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</si>
  <si>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</si>
  <si>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</si>
  <si>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</si>
  <si>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</si>
  <si>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</si>
  <si>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</si>
  <si>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</si>
  <si>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</si>
  <si>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</si>
  <si>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</si>
  <si>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</si>
  <si>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</si>
  <si>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</si>
  <si>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</si>
  <si>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</si>
  <si>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</si>
  <si>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</si>
  <si>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</si>
  <si>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_________________________________________________</t>
  </si>
  <si>
    <t>M. en A. GONZALO FERREIRA MARTINEZ</t>
  </si>
  <si>
    <t>Estado Analítico del Ejercicio del Presupuesto de Egresos Detallado-LDF</t>
  </si>
  <si>
    <t>Aprobado (d)</t>
  </si>
  <si>
    <t>I. Gasto No Etiquetado (I=A+B+C+D+E+F+G+H+I)</t>
  </si>
  <si>
    <t>A. Servicios Personales (A=a1+a2+a3+a4+a5+a6+a7)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</si>
  <si>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</si>
  <si>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</si>
  <si>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</si>
  <si>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Seguridad Social</t>
  </si>
  <si>
    <t xml:space="preserve">     a5) Otras Prestaciones Sociales y Económicas</t>
  </si>
  <si>
    <t xml:space="preserve">     a6) Previsiones</t>
  </si>
  <si>
    <t xml:space="preserve">     a7) Pago de Estímulos a Servidores Públicos</t>
  </si>
  <si>
    <t>B. Materiales y Suministros (B=b1+b2+b3+b4+b5+b6+b7+b8+b9)</t>
  </si>
  <si>
    <t xml:space="preserve">     b1) Materiales de Administración, Emisión de Documentos y Artículos Oficiales</t>
  </si>
  <si>
    <t xml:space="preserve">     b2) Alimentos y Utensilios</t>
  </si>
  <si>
    <t xml:space="preserve">     b3) Materias Primas y Materiales de Producción y Comercialización</t>
  </si>
  <si>
    <t xml:space="preserve">     b4) Materiales y Artículos de Construcción y de Reparación</t>
  </si>
  <si>
    <t xml:space="preserve">     b5) Productos Químicos, Farmacéuticos y de Laboratorio</t>
  </si>
  <si>
    <t xml:space="preserve">     b6) Combustibles, Lubricantes y Aditivos</t>
  </si>
  <si>
    <t xml:space="preserve">     b7) Vestuario, Blancos, Prendas de Protección y Artículos Deportivos</t>
  </si>
  <si>
    <t xml:space="preserve">     b8) Materiales y Suministros Para Seguridad</t>
  </si>
  <si>
    <t xml:space="preserve">     b9) Herramientas, Refacciones y Accesorios Menores</t>
  </si>
  <si>
    <t>C. Servicios Generales (C=c1+c2+c3+c4+c5+c6+c7+c8+c9)</t>
  </si>
  <si>
    <t xml:space="preserve">     c1) Servicios Básicos</t>
  </si>
  <si>
    <t xml:space="preserve">     c2) Servicios de Arrendamiento</t>
  </si>
  <si>
    <t xml:space="preserve">     c3) Servicios Profesionales, Científicos, Técnicos y Otros Servicios</t>
  </si>
  <si>
    <t xml:space="preserve">     c4) Servicios Financieros, Bancarios y Comerciales</t>
  </si>
  <si>
    <t xml:space="preserve">     c5) Servicios de Instalación, Reparación, Mantenimiento y Conservación</t>
  </si>
  <si>
    <t xml:space="preserve">     c6) Servicios de Comunicación Social y Publicidad</t>
  </si>
  <si>
    <t xml:space="preserve">     c7) Servicios de Traslado y Viáticos</t>
  </si>
  <si>
    <t xml:space="preserve">     c8) Servicios Oficiales</t>
  </si>
  <si>
    <t xml:space="preserve">     c9) Otros Servicios Generales</t>
  </si>
  <si>
    <t>D. Transferencias, Asignaciones, Subsidios y Otras Ayudas  (D=d1+d2+d3+d4+d5+d6+d7+d8+d9)</t>
  </si>
  <si>
    <t xml:space="preserve">     d1) Transferencias Internas y Asignaciones al Sector Público</t>
  </si>
  <si>
    <t xml:space="preserve">     d2) Transferencias al Resto del Sector Público</t>
  </si>
  <si>
    <t xml:space="preserve">     d3) Subsidios y Subvenciones</t>
  </si>
  <si>
    <t xml:space="preserve">     d4) Ayudas Sociales</t>
  </si>
  <si>
    <t xml:space="preserve">     d5) Pensiones y Jubilaciones</t>
  </si>
  <si>
    <t xml:space="preserve">     d6) Transferencias a Fideicomisos, Mandatos y Otros Análogos</t>
  </si>
  <si>
    <t xml:space="preserve">     d7) Transferencias a la Seguridad Social</t>
  </si>
  <si>
    <t xml:space="preserve">     d8) Donativos</t>
  </si>
  <si>
    <t xml:space="preserve">     d9) Transferencias al Exterior</t>
  </si>
  <si>
    <t>E. Bienes Muebles, Inmuebles e Intangibles (E=e1+e2+e3+e4+e5+e6+e7+e8+e9)</t>
  </si>
  <si>
    <t xml:space="preserve">     e1) Mobiliario y Equipo de Administración</t>
  </si>
  <si>
    <t xml:space="preserve">     e2) Mobiliario y Equipo Educacional y Recreativo</t>
  </si>
  <si>
    <t xml:space="preserve">     e3) Equipo e Instrumental Médico y de Laboratorio</t>
  </si>
  <si>
    <t xml:space="preserve">     e4) Vehículos y Equipo de Transporte</t>
  </si>
  <si>
    <t xml:space="preserve">     e5) Equipo de Defensa y Seguridad</t>
  </si>
  <si>
    <t xml:space="preserve">     a6) Maquinaria, Otros Equipos y Herramientas</t>
  </si>
  <si>
    <t xml:space="preserve">     e7) Activos Biológicos</t>
  </si>
  <si>
    <t xml:space="preserve">     e8) Bienes Inmuebles</t>
  </si>
  <si>
    <t xml:space="preserve">     e9) Activos Intangibles</t>
  </si>
  <si>
    <t>F. Inversión Pública (F=f1+f2+f3)</t>
  </si>
  <si>
    <t xml:space="preserve">     f1) Obra Pública en Bienes de Dominio Público</t>
  </si>
  <si>
    <t xml:space="preserve">     f2) Obra Pública en Bienes Propios</t>
  </si>
  <si>
    <t xml:space="preserve">     f3) Proyectos Productivos y Acciones de Fomento</t>
  </si>
  <si>
    <t>G. Inversiones Financieras y Otras Provisiones  (G=g1+g2+g3+g4+g5+g6+g7)</t>
  </si>
  <si>
    <t xml:space="preserve">     g1) Inversiones Para el Fomento de Actividades Productivas</t>
  </si>
  <si>
    <t xml:space="preserve">     g2) Acciones y Participaciones de Capital</t>
  </si>
  <si>
    <t xml:space="preserve">     g3) Compra de Títulos y Valores</t>
  </si>
  <si>
    <t xml:space="preserve">     g4) Concesión de Préstamos</t>
  </si>
  <si>
    <t xml:space="preserve">     g5) Inversiones en Fideicomisos, Mandatos y Otros Análogos Fideicomiso de Desastres Naturales (Informativo)</t>
  </si>
  <si>
    <t xml:space="preserve">     g6) Otras Inversiones Financieras</t>
  </si>
  <si>
    <t xml:space="preserve">     g7) Provisiones para Contingencias y Otras Erogaciones Especiales</t>
  </si>
  <si>
    <t>H. Participaciones y Aportaciones (H=h1+h2+h3)</t>
  </si>
  <si>
    <t xml:space="preserve">     h1) Participaciones</t>
  </si>
  <si>
    <t xml:space="preserve">     h2) Aportaciones</t>
  </si>
  <si>
    <t xml:space="preserve">     h3) Convenios</t>
  </si>
  <si>
    <t>I. Deuda Pública (I=i1+i2+i3+i4+i5+i6+i7)</t>
  </si>
  <si>
    <t xml:space="preserve">     i1) Amortización de la Deuda Pública</t>
  </si>
  <si>
    <t xml:space="preserve">     i2) Intereses de la Deuda Pública</t>
  </si>
  <si>
    <t xml:space="preserve">     i3) Comisiones de la Deuda Pública</t>
  </si>
  <si>
    <t xml:space="preserve">     i4) Gastos de la Deuda Pública</t>
  </si>
  <si>
    <t xml:space="preserve">     i5) Costo por Coberturas</t>
  </si>
  <si>
    <t xml:space="preserve">     i6) Apoyos Financieros</t>
  </si>
  <si>
    <t xml:space="preserve">     i7) Adeudos de Ejercicios Fiscales Anteriores (ADEFAS)</t>
  </si>
  <si>
    <t>II. Gasto Etiquetado (II=A+B+C+D+E+F+G+H+I)</t>
  </si>
  <si>
    <t xml:space="preserve">     b3) Materias Primas y Materiales de Producción y  Comercialización</t>
  </si>
  <si>
    <t>D. Transferencias, Asignaciones, Subsidios y Otras Ayudas (D=d1+d2+d3+d4+d5+d6+d7+d8+d9)</t>
  </si>
  <si>
    <t xml:space="preserve">    d9) Transferencias al Exterior</t>
  </si>
  <si>
    <t>E. Bienes Muebles, Inmuebles e Intangibles  (E=e1+e2+e3+e4+e5+e6+e7+e8+e9)</t>
  </si>
  <si>
    <t xml:space="preserve">     e6) Maquinaria, Otros Equipos y Herramientas</t>
  </si>
  <si>
    <t xml:space="preserve">G. Inversiones Financieras y Otras Provisiones (G=g1+g2+g3+g4+g5+g6+g7) </t>
  </si>
  <si>
    <t>III. Total de Egresos (III = I + II)</t>
  </si>
  <si>
    <t>I. Gasto No Etiquetado</t>
  </si>
  <si>
    <t>(I=A+B+C+D+E+F+G+H)</t>
  </si>
  <si>
    <t xml:space="preserve">     A. Dependencia o Unidad Administrativa 1</t>
  </si>
  <si>
    <t xml:space="preserve">     B. Dependencia o Unidad Administrativa 2</t>
  </si>
  <si>
    <t xml:space="preserve">     C. Dependencia o Unidad Administrativa 3</t>
  </si>
  <si>
    <t xml:space="preserve">     D. Dependencia o Unidad Administrativa 4</t>
  </si>
  <si>
    <t xml:space="preserve">     E. Dependencia o Unidad Administrativa 5</t>
  </si>
  <si>
    <t xml:space="preserve">     F. Dependencia o Unidad Administrativa 6</t>
  </si>
  <si>
    <t xml:space="preserve">     G. Dependencia o Unidad Administrativa 7</t>
  </si>
  <si>
    <t xml:space="preserve">     H. Dependencia o Unidad Administrativa xx</t>
  </si>
  <si>
    <t>II. Gasto Etiquetado</t>
  </si>
  <si>
    <t>I. Gasto No Etiquetado (I=A+B+C+D)</t>
  </si>
  <si>
    <t xml:space="preserve">     A. Gobierno (A=a1+a2+a3+a4+a5+a6+a7+a8)</t>
  </si>
  <si>
    <t xml:space="preserve">            a1) Legislación</t>
  </si>
  <si>
    <t xml:space="preserve">            a2) Justicia</t>
  </si>
  <si>
    <t xml:space="preserve">            a3) Coordinación de la Política de Gobierno</t>
  </si>
  <si>
    <t xml:space="preserve">            a4) Relaciones Exteriores</t>
  </si>
  <si>
    <t xml:space="preserve">            a5) Asuntos Financieros y Hacendarios</t>
  </si>
  <si>
    <t xml:space="preserve">            a6) Seguridad Nacional</t>
  </si>
  <si>
    <t xml:space="preserve">            a7) Asuntos de Orden Público y de Seguridad Interior</t>
  </si>
  <si>
    <t xml:space="preserve">            a8) Otros Servicios Generales</t>
  </si>
  <si>
    <t xml:space="preserve">     B. Desarrollo Social (B=b1+b2+b3+b4+b5+b6+b7)</t>
  </si>
  <si>
    <t xml:space="preserve">            b1) Protección Ambiental</t>
  </si>
  <si>
    <t xml:space="preserve">            b2) Vivienda y Servicios a la Comunidad</t>
  </si>
  <si>
    <t xml:space="preserve">            b3) Salud</t>
  </si>
  <si>
    <t xml:space="preserve">            b4) Recreación, Cultura y Otras Manifestaciones Sociales</t>
  </si>
  <si>
    <t xml:space="preserve">            b5) Educación</t>
  </si>
  <si>
    <t xml:space="preserve">            b6) Protección Social</t>
  </si>
  <si>
    <t xml:space="preserve">            b7) Otros Asuntos Sociales</t>
  </si>
  <si>
    <t xml:space="preserve">     C. Desarrollo Económico (C=c1+c2+c3+c4+c5+c6+c7+c8+c9)</t>
  </si>
  <si>
    <t xml:space="preserve">          c1) Asuntos Económicos, Comerciales y Laborales en General</t>
  </si>
  <si>
    <t xml:space="preserve">          c2) Agropecuaria, Silvicultura, Pesca y Caza</t>
  </si>
  <si>
    <t xml:space="preserve">          c3) Combustibles y Energía</t>
  </si>
  <si>
    <t xml:space="preserve">          c4) Minería, Manufacturas y Construcción</t>
  </si>
  <si>
    <t xml:space="preserve">          c5) Transporte</t>
  </si>
  <si>
    <t xml:space="preserve">          c6) Comunicaciones</t>
  </si>
  <si>
    <t xml:space="preserve">          c7) Turismo</t>
  </si>
  <si>
    <t xml:space="preserve">          c8) Ciencia, Tecnología e Innovación</t>
  </si>
  <si>
    <t xml:space="preserve">          c9) Otras Industrias y Otros Asuntos Económicos</t>
  </si>
  <si>
    <t xml:space="preserve">     D. Otras No Clasificadas en Funciones Anteriores (D=d1+d2+d3+d4)</t>
  </si>
  <si>
    <t xml:space="preserve">         d1) Transacciones de la Deuda Publica / Costo Financiero de la Deuda</t>
  </si>
  <si>
    <t xml:space="preserve">         d2) Transferencias, Participaciones y Aportaciones Entre Diferentes Niveles y Ordenes de Gobierno</t>
  </si>
  <si>
    <t xml:space="preserve">         d3) Saneamiento del Sistema Financiero</t>
  </si>
  <si>
    <t xml:space="preserve">         d4) Adeudos de Ejercicios Fiscales Anteriores</t>
  </si>
  <si>
    <t>II. Gasto Etiquetado (II=A+B+C+D)</t>
  </si>
  <si>
    <t xml:space="preserve">         a1) Legislación</t>
  </si>
  <si>
    <t xml:space="preserve">         a2) Justicia</t>
  </si>
  <si>
    <t xml:space="preserve">         a3) Coordinación de la Política de Gobierno</t>
  </si>
  <si>
    <t xml:space="preserve">         a4) Relaciones Exteriores</t>
  </si>
  <si>
    <t xml:space="preserve">         a5) Asuntos Financieros y Hacendarios</t>
  </si>
  <si>
    <t xml:space="preserve">         a6) Seguridad Nacional</t>
  </si>
  <si>
    <t xml:space="preserve">         a7) Asuntos de Orden Público y de Seguridad Interior</t>
  </si>
  <si>
    <t xml:space="preserve">         a8) Otros Servicios Generales</t>
  </si>
  <si>
    <t xml:space="preserve">          b1) Protección Ambiental</t>
  </si>
  <si>
    <t xml:space="preserve">          b2) Vivienda y Servicios a la Comunidad</t>
  </si>
  <si>
    <t xml:space="preserve">          b3) Salud</t>
  </si>
  <si>
    <t xml:space="preserve">          b4) Recreación, Cultura y Otras Manifestaciones Sociales</t>
  </si>
  <si>
    <t xml:space="preserve">          b5) Educación</t>
  </si>
  <si>
    <t xml:space="preserve">          b6) Protección Social</t>
  </si>
  <si>
    <t xml:space="preserve">          b7) Otros Asuntos Sociales</t>
  </si>
  <si>
    <t xml:space="preserve">         c1) Asuntos Económicos, Comerciales y Laborales en General</t>
  </si>
  <si>
    <t xml:space="preserve">         c2) Agropecuaria, Silvicultura, Pesca y Caza</t>
  </si>
  <si>
    <t xml:space="preserve">         c3) Combustibles y Energía</t>
  </si>
  <si>
    <t xml:space="preserve">         c4) Minería, Manufacturas y Construcción</t>
  </si>
  <si>
    <t xml:space="preserve">         c5) Transporte</t>
  </si>
  <si>
    <t xml:space="preserve">         c6) Comunicaciones</t>
  </si>
  <si>
    <t xml:space="preserve">         c7) Turismo</t>
  </si>
  <si>
    <t xml:space="preserve">         c8) Ciencia, Tecnología e Innovación</t>
  </si>
  <si>
    <t xml:space="preserve">         c9) Otras Industrias y Otros Asuntos Económicos</t>
  </si>
  <si>
    <t xml:space="preserve">     D. Otras No Clasificadas en Funciones Anteriores  (D=d1+d2+d3+d4)</t>
  </si>
  <si>
    <t xml:space="preserve"> M. en A. GONZALO FERREIRA MARTINEZ</t>
  </si>
  <si>
    <t>Clasificación de Servicios Personales por Categoría</t>
  </si>
  <si>
    <t xml:space="preserve">Subejercicio </t>
  </si>
  <si>
    <t>I. Gasto No Etiquetado (I=A+B+C+D+E+F)</t>
  </si>
  <si>
    <t>A. Personal Administrativo y de Servicio Público</t>
  </si>
  <si>
    <t>B. Magisterio</t>
  </si>
  <si>
    <t>C. Servicios de Salud (C=c1+c2)</t>
  </si>
  <si>
    <t xml:space="preserve">        c1) Personal Administrativo</t>
  </si>
  <si>
    <t xml:space="preserve">        c2) Personal Médico, Paramédico y afín</t>
  </si>
  <si>
    <t>D. Seguridad Pública</t>
  </si>
  <si>
    <t>E. Gastos asociados a la implementación de nuevas leyes federales o reformas a las mismas (E = e1 + e2)</t>
  </si>
  <si>
    <t xml:space="preserve">        e1) Nombre del Programa o Ley 1</t>
  </si>
  <si>
    <t xml:space="preserve">        e2) Nombre del Programa o Ley 2</t>
  </si>
  <si>
    <t>F. Sentencias laborales definitivas</t>
  </si>
  <si>
    <t>II. Gasto Etiquetado (II=A+B+C+D+E+F)</t>
  </si>
  <si>
    <t>III. Total del Gasto en Servicios Personales (III = I + II)</t>
  </si>
  <si>
    <t xml:space="preserve">Guía de Cumplimiento de la Ley de Disciplina Financiera de las Entidades Federativas y Municipios </t>
  </si>
  <si>
    <t xml:space="preserve">Implementación </t>
  </si>
  <si>
    <t>Resultado</t>
  </si>
  <si>
    <t xml:space="preserve">Fundamento </t>
  </si>
  <si>
    <t xml:space="preserve">Comentarios </t>
  </si>
  <si>
    <t>SI</t>
  </si>
  <si>
    <t>NO</t>
  </si>
  <si>
    <t xml:space="preserve">Indicadores de Observancia </t>
  </si>
  <si>
    <t>Mecanismo de Verificación</t>
  </si>
  <si>
    <t xml:space="preserve">Fecha estimada de cumplimiento     </t>
  </si>
  <si>
    <t xml:space="preserve">Monto o valor </t>
  </si>
  <si>
    <t>Unidad
(pesos/porcentaje)</t>
  </si>
  <si>
    <t>INDICADORES PRESUPUESTARIOS</t>
  </si>
  <si>
    <t>A. INDICADORES CUANTITATIVOS</t>
  </si>
  <si>
    <t xml:space="preserve">1    Balance Presupuestario Sostenible </t>
  </si>
  <si>
    <t>a.   Propuesto</t>
  </si>
  <si>
    <t>Iniciativa de Ley de Ingresos  y Proyecto de Presupuesto de Egresos</t>
  </si>
  <si>
    <t>pesos</t>
  </si>
  <si>
    <t xml:space="preserve"> Art. 6 y 19 de la LDF</t>
  </si>
  <si>
    <t>b.  Aprobado</t>
  </si>
  <si>
    <t>Ley de Ingresos y Presupuesto de Egresos</t>
  </si>
  <si>
    <t>c.  Ejercido</t>
  </si>
  <si>
    <t xml:space="preserve"> Cuenta Pública / Formato 4 LDF</t>
  </si>
  <si>
    <t xml:space="preserve">2    Balance Presupuestario de Recursos Disponibles Sostenible </t>
  </si>
  <si>
    <t xml:space="preserve">3    Financiamiento Neto dentro del Techo de Financiamiento Neto </t>
  </si>
  <si>
    <t>N/A</t>
  </si>
  <si>
    <t xml:space="preserve">Iniciativa de Ley de Ingresos  </t>
  </si>
  <si>
    <t xml:space="preserve"> Art. 6 y 19  y 46 de la LDF</t>
  </si>
  <si>
    <t>Ley de Ingresos</t>
  </si>
  <si>
    <t>4    Recursos destinados a la atención de desastres naturales</t>
  </si>
  <si>
    <t xml:space="preserve">      a.   Asignación al fideicomiso para desastres naturales </t>
  </si>
  <si>
    <t xml:space="preserve">            a.1 Aprobado        </t>
  </si>
  <si>
    <t xml:space="preserve"> Reporte Trim. Formato 6 </t>
  </si>
  <si>
    <t xml:space="preserve"> Art. 9 de la LDF</t>
  </si>
  <si>
    <t xml:space="preserve">            a.2 Pagado                </t>
  </si>
  <si>
    <t>Cuenta Pública / Formato 6</t>
  </si>
  <si>
    <t>b.   Aportación promedio realizada por la Entidad Federativa durante los 5 ejercicios previos, para infraestructura dañada por desastres naturales</t>
  </si>
  <si>
    <t>Autorizaciones de recursos aprobados por el FONDEN</t>
  </si>
  <si>
    <t xml:space="preserve">    c.   Saldo del fideicomiso para desastres naturales</t>
  </si>
  <si>
    <t>Cuenta Pública / Auxiliar de Cuentas</t>
  </si>
  <si>
    <t xml:space="preserve">    d.   Costo promedio de los últimos 5 ejercicios de la reconstrucción de infraestructura dañada por desastres naturales</t>
  </si>
  <si>
    <t xml:space="preserve">5 Techo para servicios personales </t>
  </si>
  <si>
    <t>a. Asignación en el Presupuesto de Egresos</t>
  </si>
  <si>
    <t>Reporte Trim. Formato 6</t>
  </si>
  <si>
    <t>Art. 10 y 21 de la LDF</t>
  </si>
  <si>
    <t>b. Ejercido</t>
  </si>
  <si>
    <t>Art. 13 fracc. V y 21 de la LDF</t>
  </si>
  <si>
    <t xml:space="preserve">6 Previsiones de gasto para compromisos de pago derivados de APPs </t>
  </si>
  <si>
    <t>Presupuesto de Egresos</t>
  </si>
  <si>
    <t>Art. 11 y 21 de la LDF</t>
  </si>
  <si>
    <t>7 Techo de ADEFAS para el ejercicio fiscal</t>
  </si>
  <si>
    <t>a. Propuesto</t>
  </si>
  <si>
    <t>Proyecto de Presupuesto de Egresos</t>
  </si>
  <si>
    <t>Art. 12 y 20 de la LDF</t>
  </si>
  <si>
    <t>b. Aprobado</t>
  </si>
  <si>
    <t>c. Ejercido</t>
  </si>
  <si>
    <t>B. INDICADORES CUALITATIVOS</t>
  </si>
  <si>
    <t>1 Iniciativa de Ley de Ingresos y Proyecto de Presupuesto de Egresos</t>
  </si>
  <si>
    <t>a. Objetivos anuales, estrategias y metas para el ejercicio fiscal</t>
  </si>
  <si>
    <t>Iniciativa de Ley de Ingresos y Proyecto de Presupuesto de Egresos</t>
  </si>
  <si>
    <t>Art. 5 y 18 de la LDF</t>
  </si>
  <si>
    <t>b. Proyecciones de ejercicios posteriores</t>
  </si>
  <si>
    <t>Iniciativa de Ley de Ingresos y Proyecto de Presupuesto de Egresos Egresos /  Formatos 7 a) y b)</t>
  </si>
  <si>
    <t>c. Descripción de riesgos relevantes y propuestas de acción para enfrentarlos</t>
  </si>
  <si>
    <t>d. Resultados de ejercicios fiscales anteriores y el ejercicio fiscal en cuestión</t>
  </si>
  <si>
    <t>Iniciativa de Ley de Ingresos y Proyecto de Presupuesto de Egresos  / Formatos 7 c) y d)</t>
  </si>
  <si>
    <t>e. Estudio actuarial de las pensiones de sus trabajadores</t>
  </si>
  <si>
    <t>Proyecto de Presupuesto de Egresos / Formato 8</t>
  </si>
  <si>
    <t>2 Balance Presupuestario de Recursos Disponibles, en caso de ser</t>
  </si>
  <si>
    <t>negativo</t>
  </si>
  <si>
    <t>a. Razones excepcionales que justifican el Balance Presupuestario de Recursos Disponibles negativo</t>
  </si>
  <si>
    <t>Iniciativa de Ley de Ingresos o Proyecto de Presupuesto de Egresos</t>
  </si>
  <si>
    <t>Art. 6 y 19 de la LDF</t>
  </si>
  <si>
    <t xml:space="preserve">b. Fuente de recursos para cubrir el Balance Presupuestario de Recursos Disponibles negativo </t>
  </si>
  <si>
    <t>c. Número de ejercicios fiscales y acciones necesarias para cubrir el Balance Presupuestario de Recursos Disponibles negativo</t>
  </si>
  <si>
    <t>d. Informes Trimestrales sobre el avance de las acciones para recuperar el Balance Presupuestario de Recursos Disponibles</t>
  </si>
  <si>
    <t xml:space="preserve">Reporte Trim. y Cuenta Pública </t>
  </si>
  <si>
    <t>3 Servicios Personales</t>
  </si>
  <si>
    <t>a. Remuneraciones de los servidores públicos</t>
  </si>
  <si>
    <t>Proyecto de Presupuesto</t>
  </si>
  <si>
    <t xml:space="preserve">b. Previsiones salariales y económicas para cubrir incrementos salariales, creación de plazas y otros </t>
  </si>
  <si>
    <t>INDICADORES DEL EJERCICIO PRESUPUESTARIO</t>
  </si>
  <si>
    <t>1 Ingresos Excedentes derivados de Ingresos de Libre Disposición</t>
  </si>
  <si>
    <t>a. Monto de Ingresos Excedentes derivados de ILD</t>
  </si>
  <si>
    <t>Cuenta Pública / Formato 5</t>
  </si>
  <si>
    <t>Art. 14 y 21 de la LDF</t>
  </si>
  <si>
    <t>b. Monto de Ingresos Excedentes derivados de ILD destinados al fin del A.14, fracción I de la LDF</t>
  </si>
  <si>
    <t>Cuenta Pública</t>
  </si>
  <si>
    <t>c. Monto de Ingresos Excedentes derivados de ILD destinados al fin del A.14, fracción II, a) de la LDF</t>
  </si>
  <si>
    <t>d. Monto de Ingresos Excedentes derivados de ILD destinados al fin del A.14, fracción II, b) de la LDF</t>
  </si>
  <si>
    <t>e. Monto de Ingresos Excedentes derivados de ILD destinados al fin del artículo noveno transitorio de la LDF</t>
  </si>
  <si>
    <t>Art. Noveno Transitorio de la LDF</t>
  </si>
  <si>
    <t>1 Análisis Costo-Beneficio para programas o proyectos de inversión mayores a 10 millones de UDIS</t>
  </si>
  <si>
    <t>Página de internet de la Secretaría de Finanzas o Tesorería Municipal</t>
  </si>
  <si>
    <t>Art. 13 frac. III y 21 de la LDF</t>
  </si>
  <si>
    <t>2 Análisis de conveniencia y análisis de transferencia de riesgos de los proyectos APPs</t>
  </si>
  <si>
    <t>3 Identificación de población objetivo, destino y temporalidad de subsidios</t>
  </si>
  <si>
    <t>INDICADORES DE DEUDA PÚBLICA</t>
  </si>
  <si>
    <t>1 Obligaciones a Corto Plazo</t>
  </si>
  <si>
    <t xml:space="preserve">   a. Límite de Obligaciones a Corto Plazo </t>
  </si>
  <si>
    <t>Art. 30 frac. I de la LDF</t>
  </si>
  <si>
    <t xml:space="preserve">   b. Obligaciones a Corto Plazo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</si>
</sst>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0.000000000000000000000000000000"/>
    <numFmt numFmtId="168" formatCode="#,##0.00_ ;[Red]\-#,##0.00\ "/>
    <numFmt numFmtId="169" formatCode="#,##0_ ;[Red]\-#,##0\ "/>
    <numFmt numFmtId="170" formatCode="0_ ;[Red]\-0\ "/>
    <numFmt numFmtId="171" formatCode="_-* #,##0.00_-;\-* #,##0.00_-;_-* \-??_-;_-@_-"/>
    <numFmt numFmtId="172" formatCode="#,##0.00_ ;\-#,##0.00\ "/>
    <numFmt numFmtId="173" formatCode="0.0"/>
    <numFmt numFmtId="174" formatCode="0.0%"/>
    <numFmt numFmtId="175" formatCode="mmmmm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i/>
      <sz val="10"/>
      <name val="Verdana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 tint="0.34998626667073579"/>
      <name val="Verdana"/>
      <family val="2"/>
    </font>
    <font>
      <sz val="10"/>
      <color rgb="FFFF0000"/>
      <name val="Verdana"/>
      <family val="2"/>
    </font>
    <font>
      <b/>
      <sz val="10"/>
      <color theme="0" tint="-0.499984740745262"/>
      <name val="Verdana"/>
      <family val="2"/>
    </font>
    <font>
      <b/>
      <sz val="10"/>
      <color theme="0"/>
      <name val="Verdana"/>
      <family val="2"/>
    </font>
    <font>
      <b/>
      <i/>
      <sz val="10"/>
      <color theme="1"/>
      <name val="Verdana"/>
      <family val="2"/>
    </font>
    <font>
      <b/>
      <sz val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b/>
      <sz val="9"/>
      <color rgb="FF000000"/>
      <name val="Calibri"/>
      <family val="2"/>
      <scheme val="minor"/>
    </font>
    <font>
      <b/>
      <sz val="9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1"/>
      <name val="Verdana"/>
      <family val="2"/>
    </font>
    <font>
      <sz val="13"/>
      <color theme="1"/>
      <name val="BenguiatGot Bk BT"/>
      <family val="2"/>
    </font>
    <font>
      <sz val="14"/>
      <color theme="1"/>
      <name val="BenguiatGot Bk BT"/>
      <family val="2"/>
    </font>
    <font>
      <sz val="11"/>
      <color theme="1"/>
      <name val="BenguiatGot Bk BT"/>
      <family val="2"/>
    </font>
    <font>
      <sz val="12"/>
      <color theme="1"/>
      <name val="BenguiatGot Bk BT"/>
      <family val="2"/>
    </font>
    <font>
      <b/>
      <sz val="12"/>
      <color theme="1"/>
      <name val="BenguiatGot Bk BT"/>
      <family val="2"/>
    </font>
    <font>
      <sz val="10"/>
      <name val="Courier New"/>
      <family val="3"/>
    </font>
    <font>
      <b/>
      <sz val="9"/>
      <color theme="1"/>
      <name val="Arial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i/>
      <sz val="6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Verdana"/>
      <family val="2"/>
    </font>
    <font>
      <sz val="11"/>
      <color rgb="FF000000"/>
      <name val="BenguiatGot Bk BT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2"/>
      <color theme="1"/>
      <name val="Arial Narrow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b/>
      <sz val="8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</font>
    <font>
      <b/>
      <i/>
      <sz val="8"/>
      <color indexed="8"/>
      <name val="Calibri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vertAlign val="superscript"/>
      <sz val="9"/>
      <name val="Arial"/>
      <family val="2"/>
    </font>
    <font>
      <vertAlign val="superscript"/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"/>
      <color theme="1"/>
      <name val="Times New Roman"/>
      <family val="1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theme="4" tint="-0.249977111117893"/>
      </left>
      <right/>
      <top style="thin">
        <color theme="4" tint="-0.249977111117893"/>
      </top>
      <bottom/>
      <diagonal/>
    </border>
    <border>
      <left style="hair">
        <color indexed="64"/>
      </left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indexed="64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0" borderId="0"/>
    <xf numFmtId="0" fontId="1" fillId="0" borderId="0"/>
    <xf numFmtId="0" fontId="5" fillId="0" borderId="0"/>
    <xf numFmtId="0" fontId="1" fillId="0" borderId="0"/>
    <xf numFmtId="171" fontId="40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95">
    <xf numFmtId="0" fontId="0" fillId="0" borderId="0" xfId="0"/>
    <xf numFmtId="0" fontId="2" fillId="2" borderId="0" xfId="0" applyFont="1" applyFill="1" applyProtection="1"/>
    <xf numFmtId="0" fontId="4" fillId="2" borderId="0" xfId="2" applyFont="1" applyFill="1" applyAlignment="1" applyProtection="1"/>
    <xf numFmtId="0" fontId="2" fillId="2" borderId="0" xfId="0" applyFont="1" applyFill="1" applyBorder="1" applyProtection="1"/>
    <xf numFmtId="0" fontId="2" fillId="2" borderId="0" xfId="0" applyFont="1" applyFill="1" applyAlignment="1" applyProtection="1">
      <alignment vertical="top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right" vertical="top"/>
    </xf>
    <xf numFmtId="0" fontId="2" fillId="2" borderId="0" xfId="0" applyFont="1" applyFill="1" applyBorder="1" applyAlignment="1" applyProtection="1">
      <alignment vertical="top"/>
    </xf>
    <xf numFmtId="0" fontId="6" fillId="3" borderId="2" xfId="4" applyFont="1" applyFill="1" applyBorder="1" applyAlignment="1" applyProtection="1">
      <alignment horizontal="center" vertical="center"/>
    </xf>
    <xf numFmtId="165" fontId="4" fillId="3" borderId="3" xfId="1" applyNumberFormat="1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right" vertical="center"/>
    </xf>
    <xf numFmtId="0" fontId="6" fillId="3" borderId="4" xfId="0" applyFont="1" applyFill="1" applyBorder="1" applyAlignment="1" applyProtection="1">
      <alignment vertical="center"/>
    </xf>
    <xf numFmtId="0" fontId="6" fillId="2" borderId="0" xfId="0" applyFont="1" applyFill="1" applyAlignment="1" applyProtection="1">
      <alignment vertical="top"/>
    </xf>
    <xf numFmtId="0" fontId="6" fillId="2" borderId="0" xfId="0" applyFont="1" applyFill="1" applyBorder="1" applyProtection="1"/>
    <xf numFmtId="0" fontId="4" fillId="2" borderId="5" xfId="3" applyNumberFormat="1" applyFont="1" applyFill="1" applyBorder="1" applyAlignment="1" applyProtection="1">
      <alignment vertical="center"/>
    </xf>
    <xf numFmtId="0" fontId="2" fillId="2" borderId="6" xfId="0" applyFont="1" applyFill="1" applyBorder="1" applyProtection="1"/>
    <xf numFmtId="0" fontId="2" fillId="2" borderId="5" xfId="0" applyFont="1" applyFill="1" applyBorder="1" applyAlignment="1" applyProtection="1">
      <alignment vertical="top"/>
    </xf>
    <xf numFmtId="166" fontId="6" fillId="2" borderId="0" xfId="1" applyNumberFormat="1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 wrapText="1"/>
    </xf>
    <xf numFmtId="3" fontId="6" fillId="2" borderId="0" xfId="0" applyNumberFormat="1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top"/>
    </xf>
    <xf numFmtId="3" fontId="2" fillId="2" borderId="0" xfId="0" applyNumberFormat="1" applyFont="1" applyFill="1" applyBorder="1" applyProtection="1"/>
    <xf numFmtId="0" fontId="6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3" fontId="6" fillId="2" borderId="0" xfId="1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right" vertical="top"/>
    </xf>
    <xf numFmtId="3" fontId="4" fillId="2" borderId="0" xfId="1" applyNumberFormat="1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/>
    </xf>
    <xf numFmtId="0" fontId="9" fillId="2" borderId="0" xfId="0" applyFont="1" applyFill="1" applyProtection="1"/>
    <xf numFmtId="0" fontId="10" fillId="2" borderId="0" xfId="0" applyFont="1" applyFill="1" applyBorder="1" applyAlignment="1" applyProtection="1">
      <alignment vertical="center" wrapText="1"/>
    </xf>
    <xf numFmtId="3" fontId="11" fillId="2" borderId="0" xfId="1" applyNumberFormat="1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horizontal="right" vertical="top"/>
    </xf>
    <xf numFmtId="0" fontId="2" fillId="2" borderId="8" xfId="0" applyFont="1" applyFill="1" applyBorder="1" applyProtection="1"/>
    <xf numFmtId="43" fontId="6" fillId="2" borderId="0" xfId="1" applyFont="1" applyFill="1" applyBorder="1" applyProtection="1"/>
    <xf numFmtId="0" fontId="6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right" vertical="top"/>
    </xf>
    <xf numFmtId="0" fontId="6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0" fontId="12" fillId="2" borderId="0" xfId="2" applyFont="1" applyFill="1" applyAlignment="1" applyProtection="1"/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2" fillId="2" borderId="0" xfId="4" applyFont="1" applyFill="1" applyBorder="1" applyAlignment="1" applyProtection="1">
      <alignment horizontal="center"/>
    </xf>
    <xf numFmtId="0" fontId="15" fillId="2" borderId="0" xfId="4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/>
    </xf>
    <xf numFmtId="0" fontId="13" fillId="2" borderId="5" xfId="0" applyFont="1" applyFill="1" applyBorder="1" applyAlignment="1" applyProtection="1"/>
    <xf numFmtId="0" fontId="13" fillId="2" borderId="6" xfId="0" applyFont="1" applyFill="1" applyBorder="1" applyProtection="1"/>
    <xf numFmtId="0" fontId="12" fillId="2" borderId="5" xfId="0" applyFont="1" applyFill="1" applyBorder="1" applyAlignment="1" applyProtection="1"/>
    <xf numFmtId="0" fontId="13" fillId="2" borderId="0" xfId="0" applyFont="1" applyFill="1" applyAlignment="1" applyProtection="1"/>
    <xf numFmtId="0" fontId="12" fillId="2" borderId="5" xfId="0" applyFont="1" applyFill="1" applyBorder="1" applyAlignment="1" applyProtection="1">
      <alignment horizontal="left" vertical="top"/>
    </xf>
    <xf numFmtId="0" fontId="15" fillId="2" borderId="5" xfId="0" applyFont="1" applyFill="1" applyBorder="1" applyAlignment="1" applyProtection="1">
      <alignment horizontal="left" vertical="top"/>
    </xf>
    <xf numFmtId="0" fontId="17" fillId="2" borderId="5" xfId="0" applyFont="1" applyFill="1" applyBorder="1" applyAlignment="1" applyProtection="1">
      <alignment horizontal="left" vertical="top"/>
    </xf>
    <xf numFmtId="0" fontId="13" fillId="2" borderId="5" xfId="0" applyFont="1" applyFill="1" applyBorder="1" applyProtection="1"/>
    <xf numFmtId="0" fontId="18" fillId="2" borderId="7" xfId="0" applyFont="1" applyFill="1" applyBorder="1" applyProtection="1"/>
    <xf numFmtId="0" fontId="15" fillId="2" borderId="0" xfId="0" applyFont="1" applyFill="1" applyBorder="1" applyAlignment="1" applyProtection="1">
      <alignment vertical="top" wrapText="1"/>
    </xf>
    <xf numFmtId="0" fontId="4" fillId="2" borderId="0" xfId="4" applyFont="1" applyFill="1" applyBorder="1" applyAlignment="1" applyProtection="1"/>
    <xf numFmtId="0" fontId="6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165" fontId="4" fillId="3" borderId="2" xfId="1" applyNumberFormat="1" applyFont="1" applyFill="1" applyBorder="1" applyAlignment="1" applyProtection="1">
      <alignment horizontal="center" vertical="center" wrapText="1"/>
    </xf>
    <xf numFmtId="165" fontId="4" fillId="3" borderId="3" xfId="1" applyNumberFormat="1" applyFont="1" applyFill="1" applyBorder="1" applyAlignment="1" applyProtection="1">
      <alignment horizontal="center" vertical="center" wrapText="1"/>
    </xf>
    <xf numFmtId="165" fontId="4" fillId="3" borderId="4" xfId="1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Continuous" vertical="center"/>
    </xf>
    <xf numFmtId="0" fontId="4" fillId="2" borderId="6" xfId="3" applyNumberFormat="1" applyFont="1" applyFill="1" applyBorder="1" applyAlignment="1" applyProtection="1">
      <alignment horizontal="centerContinuous" vertical="center"/>
    </xf>
    <xf numFmtId="0" fontId="19" fillId="2" borderId="0" xfId="0" applyFont="1" applyFill="1" applyBorder="1" applyAlignment="1" applyProtection="1">
      <alignment horizontal="left" vertical="top"/>
    </xf>
    <xf numFmtId="0" fontId="4" fillId="2" borderId="6" xfId="0" applyFont="1" applyFill="1" applyBorder="1" applyAlignment="1" applyProtection="1">
      <alignment vertical="top" wrapText="1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3" fontId="8" fillId="2" borderId="0" xfId="0" applyNumberFormat="1" applyFont="1" applyFill="1" applyBorder="1" applyAlignment="1" applyProtection="1">
      <alignment horizontal="right" vertical="top"/>
    </xf>
    <xf numFmtId="0" fontId="8" fillId="2" borderId="0" xfId="0" applyFont="1" applyFill="1" applyBorder="1" applyAlignment="1" applyProtection="1">
      <alignment horizontal="left" vertical="top" wrapText="1"/>
    </xf>
    <xf numFmtId="3" fontId="2" fillId="2" borderId="0" xfId="0" applyNumberFormat="1" applyFont="1" applyFill="1" applyBorder="1" applyAlignment="1" applyProtection="1">
      <alignment horizontal="right" vertical="top"/>
      <protection locked="0"/>
    </xf>
    <xf numFmtId="3" fontId="2" fillId="2" borderId="0" xfId="0" applyNumberFormat="1" applyFont="1" applyFill="1" applyBorder="1" applyAlignment="1" applyProtection="1">
      <alignment horizontal="right" vertical="top"/>
    </xf>
    <xf numFmtId="3" fontId="2" fillId="2" borderId="0" xfId="0" applyNumberFormat="1" applyFont="1" applyFill="1" applyProtection="1"/>
    <xf numFmtId="3" fontId="8" fillId="2" borderId="10" xfId="0" applyNumberFormat="1" applyFont="1" applyFill="1" applyBorder="1" applyAlignment="1" applyProtection="1">
      <alignment horizontal="right" vertical="top"/>
      <protection locked="0"/>
    </xf>
    <xf numFmtId="3" fontId="8" fillId="2" borderId="10" xfId="0" applyNumberFormat="1" applyFont="1" applyFill="1" applyBorder="1" applyAlignment="1" applyProtection="1">
      <alignment horizontal="right" vertical="top"/>
    </xf>
    <xf numFmtId="0" fontId="20" fillId="2" borderId="0" xfId="0" applyFont="1" applyFill="1" applyAlignment="1" applyProtection="1">
      <alignment horizontal="left"/>
    </xf>
    <xf numFmtId="0" fontId="8" fillId="2" borderId="7" xfId="0" applyFont="1" applyFill="1" applyBorder="1" applyAlignment="1" applyProtection="1">
      <alignment vertical="top"/>
    </xf>
    <xf numFmtId="3" fontId="8" fillId="2" borderId="1" xfId="0" applyNumberFormat="1" applyFont="1" applyFill="1" applyBorder="1" applyAlignment="1" applyProtection="1">
      <alignment horizontal="right" vertical="top"/>
      <protection locked="0"/>
    </xf>
    <xf numFmtId="0" fontId="4" fillId="2" borderId="8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top" wrapText="1"/>
    </xf>
    <xf numFmtId="0" fontId="4" fillId="0" borderId="0" xfId="0" applyFont="1" applyFill="1" applyBorder="1" applyAlignment="1" applyProtection="1">
      <alignment vertical="top" wrapText="1"/>
    </xf>
    <xf numFmtId="43" fontId="6" fillId="2" borderId="0" xfId="1" applyNumberFormat="1" applyFont="1" applyFill="1" applyAlignment="1" applyProtection="1">
      <alignment horizontal="center"/>
    </xf>
    <xf numFmtId="0" fontId="6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wrapText="1"/>
    </xf>
    <xf numFmtId="0" fontId="4" fillId="2" borderId="0" xfId="4" applyFont="1" applyFill="1" applyBorder="1" applyAlignment="1" applyProtection="1">
      <alignment horizontal="centerContinuous"/>
    </xf>
    <xf numFmtId="0" fontId="8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wrapText="1"/>
    </xf>
    <xf numFmtId="0" fontId="6" fillId="2" borderId="0" xfId="4" applyFont="1" applyFill="1" applyBorder="1" applyAlignment="1" applyProtection="1">
      <alignment horizontal="center" vertical="center"/>
    </xf>
    <xf numFmtId="0" fontId="6" fillId="2" borderId="0" xfId="4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6" fillId="3" borderId="2" xfId="0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3" borderId="4" xfId="4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/>
    <xf numFmtId="0" fontId="4" fillId="2" borderId="0" xfId="4" applyFont="1" applyFill="1" applyBorder="1" applyAlignment="1" applyProtection="1">
      <alignment vertical="center"/>
    </xf>
    <xf numFmtId="0" fontId="6" fillId="2" borderId="0" xfId="4" applyFont="1" applyFill="1" applyBorder="1" applyAlignment="1" applyProtection="1"/>
    <xf numFmtId="0" fontId="2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vertical="top"/>
    </xf>
    <xf numFmtId="0" fontId="21" fillId="2" borderId="0" xfId="4" applyFont="1" applyFill="1" applyBorder="1" applyAlignment="1" applyProtection="1">
      <alignment horizontal="center"/>
    </xf>
    <xf numFmtId="0" fontId="6" fillId="2" borderId="5" xfId="0" applyFont="1" applyFill="1" applyBorder="1" applyAlignment="1" applyProtection="1">
      <alignment horizontal="left" vertical="top"/>
    </xf>
    <xf numFmtId="3" fontId="4" fillId="2" borderId="0" xfId="0" applyNumberFormat="1" applyFont="1" applyFill="1" applyBorder="1" applyAlignment="1" applyProtection="1">
      <alignment horizontal="right" vertical="top"/>
    </xf>
    <xf numFmtId="0" fontId="4" fillId="2" borderId="5" xfId="0" applyFont="1" applyFill="1" applyBorder="1" applyAlignment="1" applyProtection="1">
      <alignment horizontal="left"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3" fontId="6" fillId="2" borderId="0" xfId="1" applyNumberFormat="1" applyFont="1" applyFill="1" applyBorder="1" applyAlignment="1" applyProtection="1">
      <alignment horizontal="right" vertical="top" wrapText="1"/>
    </xf>
    <xf numFmtId="0" fontId="6" fillId="2" borderId="7" xfId="0" applyFont="1" applyFill="1" applyBorder="1" applyAlignment="1" applyProtection="1">
      <alignment horizontal="left" vertical="top"/>
    </xf>
    <xf numFmtId="0" fontId="2" fillId="2" borderId="1" xfId="0" applyFont="1" applyFill="1" applyBorder="1" applyProtection="1"/>
    <xf numFmtId="3" fontId="6" fillId="2" borderId="1" xfId="1" applyNumberFormat="1" applyFont="1" applyFill="1" applyBorder="1" applyAlignment="1" applyProtection="1">
      <alignment horizontal="right" vertical="top"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horizontal="centerContinuous"/>
    </xf>
    <xf numFmtId="0" fontId="4" fillId="2" borderId="0" xfId="4" applyFont="1" applyFill="1" applyBorder="1" applyAlignment="1" applyProtection="1">
      <alignment horizontal="center" vertical="top"/>
    </xf>
    <xf numFmtId="0" fontId="6" fillId="2" borderId="0" xfId="4" applyFont="1" applyFill="1" applyBorder="1" applyAlignment="1" applyProtection="1">
      <alignment horizontal="centerContinuous" vertical="center"/>
    </xf>
    <xf numFmtId="0" fontId="6" fillId="2" borderId="0" xfId="4" applyFont="1" applyFill="1" applyBorder="1" applyAlignment="1" applyProtection="1">
      <alignment horizontal="center" vertical="top"/>
    </xf>
    <xf numFmtId="0" fontId="6" fillId="3" borderId="2" xfId="0" applyFont="1" applyFill="1" applyBorder="1" applyAlignment="1" applyProtection="1">
      <alignment vertical="center"/>
    </xf>
    <xf numFmtId="0" fontId="6" fillId="3" borderId="3" xfId="0" applyFont="1" applyFill="1" applyBorder="1" applyAlignment="1" applyProtection="1">
      <alignment vertical="center"/>
    </xf>
    <xf numFmtId="0" fontId="6" fillId="3" borderId="4" xfId="0" applyFont="1" applyFill="1" applyBorder="1" applyProtection="1"/>
    <xf numFmtId="0" fontId="6" fillId="2" borderId="0" xfId="4" applyFont="1" applyFill="1" applyBorder="1" applyAlignment="1" applyProtection="1">
      <alignment vertical="top"/>
    </xf>
    <xf numFmtId="3" fontId="6" fillId="2" borderId="0" xfId="4" applyNumberFormat="1" applyFont="1" applyFill="1" applyBorder="1" applyAlignment="1" applyProtection="1">
      <alignment vertical="top"/>
    </xf>
    <xf numFmtId="3" fontId="4" fillId="2" borderId="0" xfId="4" applyNumberFormat="1" applyFont="1" applyFill="1" applyBorder="1" applyAlignment="1" applyProtection="1">
      <alignment vertical="top"/>
      <protection locked="0"/>
    </xf>
    <xf numFmtId="3" fontId="6" fillId="2" borderId="0" xfId="4" applyNumberFormat="1" applyFont="1" applyFill="1" applyBorder="1" applyAlignment="1" applyProtection="1">
      <alignment vertical="top"/>
      <protection locked="0"/>
    </xf>
    <xf numFmtId="3" fontId="6" fillId="4" borderId="0" xfId="0" applyNumberFormat="1" applyFont="1" applyFill="1" applyBorder="1" applyAlignment="1" applyProtection="1">
      <alignment horizontal="right" vertical="top"/>
      <protection locked="0"/>
    </xf>
    <xf numFmtId="0" fontId="6" fillId="2" borderId="0" xfId="4" applyFont="1" applyFill="1" applyBorder="1" applyAlignment="1" applyProtection="1">
      <alignment horizontal="left" vertical="top"/>
    </xf>
    <xf numFmtId="0" fontId="2" fillId="2" borderId="0" xfId="0" applyFont="1" applyFill="1" applyProtection="1">
      <protection locked="0"/>
    </xf>
    <xf numFmtId="0" fontId="4" fillId="2" borderId="0" xfId="4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vertical="top"/>
      <protection locked="0"/>
    </xf>
    <xf numFmtId="0" fontId="2" fillId="2" borderId="0" xfId="0" applyFont="1" applyFill="1" applyBorder="1" applyProtection="1">
      <protection locked="0"/>
    </xf>
    <xf numFmtId="3" fontId="6" fillId="0" borderId="0" xfId="0" applyNumberFormat="1" applyFont="1" applyFill="1" applyBorder="1" applyAlignment="1" applyProtection="1">
      <alignment horizontal="right" vertical="top"/>
      <protection locked="0"/>
    </xf>
    <xf numFmtId="3" fontId="4" fillId="2" borderId="0" xfId="4" applyNumberFormat="1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6" xfId="0" applyFont="1" applyFill="1" applyBorder="1" applyAlignment="1" applyProtection="1">
      <alignment horizontal="left" wrapText="1"/>
    </xf>
    <xf numFmtId="0" fontId="2" fillId="2" borderId="0" xfId="0" applyFont="1" applyFill="1" applyBorder="1" applyAlignment="1" applyProtection="1">
      <alignment horizontal="left" wrapText="1"/>
    </xf>
    <xf numFmtId="0" fontId="2" fillId="2" borderId="0" xfId="0" applyFont="1" applyFill="1" applyAlignment="1" applyProtection="1">
      <alignment horizontal="left" wrapText="1"/>
    </xf>
    <xf numFmtId="3" fontId="4" fillId="2" borderId="0" xfId="4" applyNumberFormat="1" applyFont="1" applyFill="1" applyBorder="1" applyAlignment="1" applyProtection="1">
      <alignment horizontal="right" vertical="top" wrapText="1"/>
    </xf>
    <xf numFmtId="0" fontId="2" fillId="2" borderId="0" xfId="0" applyFont="1" applyFill="1" applyAlignment="1" applyProtection="1">
      <alignment horizontal="left" wrapText="1"/>
      <protection locked="0"/>
    </xf>
    <xf numFmtId="0" fontId="4" fillId="2" borderId="1" xfId="4" applyFont="1" applyFill="1" applyBorder="1" applyAlignment="1" applyProtection="1">
      <alignment vertical="top"/>
    </xf>
    <xf numFmtId="3" fontId="6" fillId="2" borderId="1" xfId="4" applyNumberFormat="1" applyFont="1" applyFill="1" applyBorder="1" applyAlignment="1" applyProtection="1">
      <alignment vertical="top"/>
    </xf>
    <xf numFmtId="0" fontId="20" fillId="2" borderId="0" xfId="0" applyFont="1" applyFill="1" applyAlignment="1" applyProtection="1">
      <alignment horizontal="center"/>
    </xf>
    <xf numFmtId="0" fontId="6" fillId="2" borderId="0" xfId="0" applyNumberFormat="1" applyFont="1" applyFill="1" applyBorder="1" applyAlignment="1" applyProtection="1">
      <alignment horizontal="left"/>
    </xf>
    <xf numFmtId="0" fontId="4" fillId="3" borderId="11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2" xfId="4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Protection="1"/>
    <xf numFmtId="0" fontId="4" fillId="3" borderId="7" xfId="4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3" borderId="8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horizontal="center" vertical="top"/>
    </xf>
    <xf numFmtId="3" fontId="8" fillId="2" borderId="0" xfId="0" applyNumberFormat="1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20" fillId="2" borderId="0" xfId="0" applyFont="1" applyFill="1" applyProtection="1"/>
    <xf numFmtId="0" fontId="23" fillId="2" borderId="5" xfId="0" applyFont="1" applyFill="1" applyBorder="1" applyAlignment="1" applyProtection="1">
      <alignment vertical="top"/>
    </xf>
    <xf numFmtId="3" fontId="8" fillId="2" borderId="0" xfId="1" applyNumberFormat="1" applyFont="1" applyFill="1" applyBorder="1" applyAlignment="1" applyProtection="1">
      <alignment vertical="top"/>
    </xf>
    <xf numFmtId="0" fontId="23" fillId="2" borderId="6" xfId="0" applyFont="1" applyFill="1" applyBorder="1" applyAlignment="1" applyProtection="1">
      <alignment vertical="top"/>
    </xf>
    <xf numFmtId="0" fontId="23" fillId="2" borderId="0" xfId="0" applyFont="1" applyFill="1" applyBorder="1" applyAlignment="1" applyProtection="1">
      <alignment vertical="top"/>
    </xf>
    <xf numFmtId="167" fontId="2" fillId="2" borderId="0" xfId="0" applyNumberFormat="1" applyFont="1" applyFill="1" applyProtection="1"/>
    <xf numFmtId="4" fontId="6" fillId="0" borderId="0" xfId="5" applyNumberFormat="1" applyFont="1"/>
    <xf numFmtId="0" fontId="2" fillId="2" borderId="6" xfId="0" applyFont="1" applyFill="1" applyBorder="1" applyAlignment="1" applyProtection="1">
      <alignment vertical="top"/>
    </xf>
    <xf numFmtId="2" fontId="2" fillId="2" borderId="0" xfId="1" applyNumberFormat="1" applyFont="1" applyFill="1" applyBorder="1" applyProtection="1"/>
    <xf numFmtId="43" fontId="2" fillId="2" borderId="0" xfId="1" applyFont="1" applyFill="1" applyBorder="1" applyProtection="1"/>
    <xf numFmtId="0" fontId="6" fillId="0" borderId="0" xfId="5" applyFont="1"/>
    <xf numFmtId="3" fontId="2" fillId="2" borderId="0" xfId="1" applyNumberFormat="1" applyFont="1" applyFill="1" applyBorder="1" applyAlignment="1" applyProtection="1">
      <alignment vertical="top"/>
    </xf>
    <xf numFmtId="3" fontId="2" fillId="2" borderId="0" xfId="0" applyNumberFormat="1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2" borderId="0" xfId="0" applyFont="1" applyFill="1" applyAlignment="1" applyProtection="1">
      <alignment horizontal="center"/>
    </xf>
    <xf numFmtId="0" fontId="4" fillId="2" borderId="0" xfId="2" applyFont="1" applyFill="1" applyAlignment="1" applyProtection="1">
      <alignment horizontal="center"/>
    </xf>
    <xf numFmtId="164" fontId="6" fillId="2" borderId="0" xfId="3" applyFont="1" applyFill="1" applyBorder="1" applyProtection="1"/>
    <xf numFmtId="0" fontId="4" fillId="3" borderId="2" xfId="4" applyFont="1" applyFill="1" applyBorder="1" applyAlignment="1" applyProtection="1">
      <alignment horizontal="center" vertical="center" wrapText="1"/>
    </xf>
    <xf numFmtId="0" fontId="4" fillId="3" borderId="3" xfId="4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6" xfId="3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  <protection locked="0"/>
    </xf>
    <xf numFmtId="0" fontId="4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0" fontId="21" fillId="2" borderId="0" xfId="0" applyFont="1" applyFill="1" applyBorder="1" applyAlignment="1" applyProtection="1">
      <alignment vertical="top"/>
    </xf>
    <xf numFmtId="3" fontId="6" fillId="4" borderId="0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6" fillId="2" borderId="0" xfId="0" applyNumberFormat="1" applyFont="1" applyFill="1" applyBorder="1" applyAlignment="1" applyProtection="1">
      <alignment horizontal="right" vertical="top"/>
    </xf>
    <xf numFmtId="0" fontId="23" fillId="2" borderId="5" xfId="0" applyFont="1" applyFill="1" applyBorder="1" applyAlignment="1" applyProtection="1"/>
    <xf numFmtId="3" fontId="7" fillId="2" borderId="0" xfId="0" applyNumberFormat="1" applyFont="1" applyFill="1" applyBorder="1" applyAlignment="1" applyProtection="1">
      <alignment horizontal="center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</xf>
    <xf numFmtId="0" fontId="2" fillId="4" borderId="0" xfId="0" applyFont="1" applyFill="1" applyBorder="1" applyAlignment="1" applyProtection="1">
      <alignment horizontal="center" vertical="top"/>
      <protection locked="0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0" fontId="23" fillId="2" borderId="7" xfId="0" applyFont="1" applyFill="1" applyBorder="1" applyAlignment="1" applyProtection="1"/>
    <xf numFmtId="0" fontId="7" fillId="2" borderId="1" xfId="0" applyFont="1" applyFill="1" applyBorder="1" applyAlignment="1" applyProtection="1">
      <alignment vertical="top"/>
    </xf>
    <xf numFmtId="3" fontId="7" fillId="2" borderId="1" xfId="0" applyNumberFormat="1" applyFont="1" applyFill="1" applyBorder="1" applyAlignment="1" applyProtection="1">
      <alignment horizontal="center" vertical="top"/>
      <protection locked="0"/>
    </xf>
    <xf numFmtId="3" fontId="7" fillId="2" borderId="1" xfId="0" applyNumberFormat="1" applyFont="1" applyFill="1" applyBorder="1" applyAlignment="1" applyProtection="1">
      <alignment horizontal="right" vertical="top"/>
    </xf>
    <xf numFmtId="0" fontId="23" fillId="2" borderId="8" xfId="0" applyFont="1" applyFill="1" applyBorder="1" applyAlignment="1" applyProtection="1">
      <alignment vertical="top"/>
    </xf>
    <xf numFmtId="0" fontId="4" fillId="0" borderId="0" xfId="4" applyFont="1" applyAlignment="1">
      <alignment horizontal="centerContinuous"/>
    </xf>
    <xf numFmtId="4" fontId="6" fillId="0" borderId="0" xfId="4" applyNumberFormat="1" applyFont="1" applyAlignment="1">
      <alignment horizontal="centerContinuous"/>
    </xf>
    <xf numFmtId="0" fontId="6" fillId="0" borderId="0" xfId="4" applyFont="1"/>
    <xf numFmtId="0" fontId="6" fillId="0" borderId="0" xfId="4" applyFont="1" applyAlignment="1">
      <alignment horizontal="centerContinuous"/>
    </xf>
    <xf numFmtId="4" fontId="6" fillId="0" borderId="0" xfId="4" applyNumberFormat="1" applyFont="1"/>
    <xf numFmtId="0" fontId="5" fillId="0" borderId="0" xfId="4" applyFont="1"/>
    <xf numFmtId="4" fontId="6" fillId="0" borderId="13" xfId="4" applyNumberFormat="1" applyFont="1" applyBorder="1"/>
    <xf numFmtId="4" fontId="6" fillId="0" borderId="15" xfId="4" applyNumberFormat="1" applyFont="1" applyBorder="1"/>
    <xf numFmtId="4" fontId="6" fillId="0" borderId="17" xfId="4" applyNumberFormat="1" applyFont="1" applyBorder="1"/>
    <xf numFmtId="4" fontId="6" fillId="0" borderId="18" xfId="4" applyNumberFormat="1" applyFont="1" applyBorder="1"/>
    <xf numFmtId="4" fontId="6" fillId="0" borderId="19" xfId="4" applyNumberFormat="1" applyFont="1" applyBorder="1"/>
    <xf numFmtId="4" fontId="6" fillId="0" borderId="20" xfId="4" applyNumberFormat="1" applyFont="1" applyBorder="1"/>
    <xf numFmtId="0" fontId="6" fillId="0" borderId="16" xfId="4" applyFont="1" applyBorder="1"/>
    <xf numFmtId="4" fontId="6" fillId="0" borderId="14" xfId="4" applyNumberFormat="1" applyFont="1" applyBorder="1"/>
    <xf numFmtId="0" fontId="6" fillId="0" borderId="21" xfId="4" applyFont="1" applyBorder="1"/>
    <xf numFmtId="4" fontId="6" fillId="0" borderId="0" xfId="4" applyNumberFormat="1" applyFont="1" applyBorder="1"/>
    <xf numFmtId="0" fontId="6" fillId="0" borderId="22" xfId="4" applyFont="1" applyBorder="1"/>
    <xf numFmtId="4" fontId="6" fillId="0" borderId="23" xfId="4" applyNumberFormat="1" applyFont="1" applyBorder="1"/>
    <xf numFmtId="0" fontId="2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 applyProtection="1">
      <alignment horizontal="center" vertical="center"/>
    </xf>
    <xf numFmtId="0" fontId="2" fillId="2" borderId="0" xfId="0" applyFont="1" applyFill="1"/>
    <xf numFmtId="0" fontId="8" fillId="2" borderId="0" xfId="0" applyFont="1" applyFill="1" applyBorder="1" applyAlignment="1" applyProtection="1">
      <alignment horizontal="right"/>
    </xf>
    <xf numFmtId="0" fontId="2" fillId="2" borderId="0" xfId="0" applyFont="1" applyFill="1" applyAlignment="1" applyProtection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wrapText="1"/>
    </xf>
    <xf numFmtId="0" fontId="8" fillId="3" borderId="3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wrapText="1"/>
    </xf>
    <xf numFmtId="168" fontId="2" fillId="2" borderId="0" xfId="0" applyNumberFormat="1" applyFont="1" applyFill="1" applyBorder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2" fillId="2" borderId="6" xfId="0" applyFont="1" applyFill="1" applyBorder="1" applyAlignment="1" applyProtection="1">
      <alignment wrapText="1"/>
    </xf>
    <xf numFmtId="166" fontId="23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Alignment="1" applyProtection="1">
      <alignment vertical="center" wrapText="1"/>
    </xf>
    <xf numFmtId="166" fontId="23" fillId="2" borderId="0" xfId="0" applyNumberFormat="1" applyFont="1" applyFill="1" applyBorder="1" applyAlignment="1" applyProtection="1">
      <alignment vertical="center"/>
    </xf>
    <xf numFmtId="166" fontId="2" fillId="2" borderId="6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wrapText="1"/>
    </xf>
    <xf numFmtId="166" fontId="8" fillId="2" borderId="0" xfId="1" applyNumberFormat="1" applyFont="1" applyFill="1" applyBorder="1" applyAlignment="1" applyProtection="1">
      <alignment vertical="top"/>
    </xf>
    <xf numFmtId="166" fontId="8" fillId="2" borderId="0" xfId="0" applyNumberFormat="1" applyFont="1" applyFill="1" applyBorder="1" applyAlignment="1" applyProtection="1">
      <alignment wrapText="1"/>
    </xf>
    <xf numFmtId="166" fontId="8" fillId="2" borderId="6" xfId="0" applyNumberFormat="1" applyFont="1" applyFill="1" applyBorder="1" applyAlignment="1" applyProtection="1">
      <alignment wrapText="1"/>
    </xf>
    <xf numFmtId="166" fontId="2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Protection="1"/>
    <xf numFmtId="166" fontId="2" fillId="2" borderId="6" xfId="0" applyNumberFormat="1" applyFont="1" applyFill="1" applyBorder="1" applyProtection="1"/>
    <xf numFmtId="166" fontId="2" fillId="2" borderId="5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vertical="center" wrapText="1"/>
    </xf>
    <xf numFmtId="166" fontId="8" fillId="2" borderId="0" xfId="0" applyNumberFormat="1" applyFont="1" applyFill="1" applyBorder="1" applyAlignment="1" applyProtection="1">
      <alignment vertical="center" wrapText="1"/>
    </xf>
    <xf numFmtId="166" fontId="8" fillId="2" borderId="6" xfId="0" applyNumberFormat="1" applyFont="1" applyFill="1" applyBorder="1" applyAlignment="1" applyProtection="1">
      <alignment vertical="center" wrapText="1"/>
    </xf>
    <xf numFmtId="0" fontId="2" fillId="2" borderId="0" xfId="0" applyFont="1" applyFill="1" applyBorder="1"/>
    <xf numFmtId="166" fontId="2" fillId="2" borderId="7" xfId="0" applyNumberFormat="1" applyFont="1" applyFill="1" applyBorder="1" applyAlignment="1" applyProtection="1">
      <alignment vertical="center"/>
    </xf>
    <xf numFmtId="166" fontId="2" fillId="2" borderId="1" xfId="0" applyNumberFormat="1" applyFont="1" applyFill="1" applyBorder="1" applyAlignment="1" applyProtection="1">
      <alignment vertical="center" wrapText="1"/>
    </xf>
    <xf numFmtId="166" fontId="2" fillId="2" borderId="1" xfId="0" applyNumberFormat="1" applyFont="1" applyFill="1" applyBorder="1" applyAlignment="1" applyProtection="1">
      <alignment vertical="center"/>
    </xf>
    <xf numFmtId="166" fontId="2" fillId="2" borderId="8" xfId="0" applyNumberFormat="1" applyFont="1" applyFill="1" applyBorder="1" applyAlignment="1" applyProtection="1">
      <alignment vertical="center" wrapText="1"/>
    </xf>
    <xf numFmtId="0" fontId="2" fillId="0" borderId="0" xfId="0" applyFont="1" applyFill="1"/>
    <xf numFmtId="166" fontId="2" fillId="2" borderId="0" xfId="0" applyNumberFormat="1" applyFont="1" applyFill="1" applyBorder="1" applyAlignment="1" applyProtection="1">
      <alignment vertical="center"/>
    </xf>
    <xf numFmtId="166" fontId="2" fillId="0" borderId="0" xfId="0" applyNumberFormat="1" applyFont="1" applyProtection="1"/>
    <xf numFmtId="166" fontId="2" fillId="2" borderId="0" xfId="0" applyNumberFormat="1" applyFont="1" applyFill="1" applyAlignment="1" applyProtection="1"/>
    <xf numFmtId="166" fontId="8" fillId="2" borderId="0" xfId="0" applyNumberFormat="1" applyFont="1" applyFill="1" applyBorder="1" applyAlignment="1" applyProtection="1">
      <alignment horizontal="right"/>
    </xf>
    <xf numFmtId="166" fontId="8" fillId="3" borderId="2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wrapText="1"/>
    </xf>
    <xf numFmtId="166" fontId="2" fillId="2" borderId="0" xfId="0" applyNumberFormat="1" applyFont="1" applyFill="1" applyBorder="1" applyAlignment="1" applyProtection="1">
      <alignment wrapText="1"/>
    </xf>
    <xf numFmtId="166" fontId="2" fillId="2" borderId="12" xfId="0" applyNumberFormat="1" applyFont="1" applyFill="1" applyBorder="1" applyProtection="1"/>
    <xf numFmtId="166" fontId="8" fillId="2" borderId="5" xfId="0" applyNumberFormat="1" applyFont="1" applyFill="1" applyBorder="1" applyAlignment="1" applyProtection="1">
      <alignment vertical="center"/>
    </xf>
    <xf numFmtId="166" fontId="8" fillId="2" borderId="0" xfId="0" applyNumberFormat="1" applyFont="1" applyFill="1" applyBorder="1" applyAlignment="1" applyProtection="1">
      <alignment vertical="center"/>
    </xf>
    <xf numFmtId="0" fontId="2" fillId="2" borderId="0" xfId="0" applyFont="1" applyFill="1" applyAlignment="1"/>
    <xf numFmtId="166" fontId="23" fillId="2" borderId="5" xfId="0" applyNumberFormat="1" applyFont="1" applyFill="1" applyBorder="1" applyAlignment="1" applyProtection="1">
      <alignment wrapText="1"/>
    </xf>
    <xf numFmtId="166" fontId="23" fillId="2" borderId="0" xfId="0" applyNumberFormat="1" applyFont="1" applyFill="1" applyBorder="1" applyAlignment="1" applyProtection="1">
      <alignment wrapText="1"/>
    </xf>
    <xf numFmtId="166" fontId="8" fillId="2" borderId="0" xfId="0" applyNumberFormat="1" applyFont="1" applyFill="1" applyBorder="1" applyAlignment="1" applyProtection="1"/>
    <xf numFmtId="166" fontId="2" fillId="2" borderId="0" xfId="0" applyNumberFormat="1" applyFont="1" applyFill="1" applyBorder="1" applyAlignment="1" applyProtection="1"/>
    <xf numFmtId="166" fontId="2" fillId="2" borderId="5" xfId="0" applyNumberFormat="1" applyFont="1" applyFill="1" applyBorder="1" applyAlignment="1" applyProtection="1">
      <alignment wrapText="1"/>
    </xf>
    <xf numFmtId="166" fontId="2" fillId="2" borderId="6" xfId="0" applyNumberFormat="1" applyFont="1" applyFill="1" applyBorder="1" applyAlignment="1" applyProtection="1"/>
    <xf numFmtId="0" fontId="2" fillId="0" borderId="0" xfId="0" applyFont="1" applyAlignment="1"/>
    <xf numFmtId="169" fontId="2" fillId="2" borderId="5" xfId="0" applyNumberFormat="1" applyFont="1" applyFill="1" applyBorder="1" applyAlignment="1" applyProtection="1">
      <alignment vertical="center"/>
    </xf>
    <xf numFmtId="169" fontId="2" fillId="2" borderId="0" xfId="0" applyNumberFormat="1" applyFont="1" applyFill="1" applyBorder="1" applyAlignment="1" applyProtection="1"/>
    <xf numFmtId="169" fontId="2" fillId="2" borderId="6" xfId="0" applyNumberFormat="1" applyFont="1" applyFill="1" applyBorder="1" applyAlignment="1" applyProtection="1"/>
    <xf numFmtId="169" fontId="2" fillId="2" borderId="7" xfId="0" applyNumberFormat="1" applyFont="1" applyFill="1" applyBorder="1" applyAlignment="1" applyProtection="1">
      <alignment vertical="center"/>
    </xf>
    <xf numFmtId="169" fontId="2" fillId="2" borderId="1" xfId="0" applyNumberFormat="1" applyFont="1" applyFill="1" applyBorder="1" applyProtection="1"/>
    <xf numFmtId="169" fontId="2" fillId="2" borderId="8" xfId="0" applyNumberFormat="1" applyFont="1" applyFill="1" applyBorder="1" applyProtection="1"/>
    <xf numFmtId="0" fontId="13" fillId="2" borderId="0" xfId="0" applyFont="1" applyFill="1"/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3" fillId="2" borderId="5" xfId="0" applyFont="1" applyFill="1" applyBorder="1"/>
    <xf numFmtId="3" fontId="14" fillId="2" borderId="5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/>
    <xf numFmtId="3" fontId="14" fillId="2" borderId="0" xfId="0" applyNumberFormat="1" applyFont="1" applyFill="1" applyBorder="1" applyProtection="1"/>
    <xf numFmtId="3" fontId="14" fillId="2" borderId="6" xfId="0" applyNumberFormat="1" applyFont="1" applyFill="1" applyBorder="1" applyProtection="1"/>
    <xf numFmtId="3" fontId="13" fillId="2" borderId="5" xfId="0" applyNumberFormat="1" applyFont="1" applyFill="1" applyBorder="1"/>
    <xf numFmtId="3" fontId="13" fillId="4" borderId="0" xfId="0" applyNumberFormat="1" applyFont="1" applyFill="1" applyBorder="1" applyProtection="1">
      <protection locked="0"/>
    </xf>
    <xf numFmtId="3" fontId="13" fillId="2" borderId="0" xfId="0" applyNumberFormat="1" applyFont="1" applyFill="1" applyBorder="1" applyProtection="1"/>
    <xf numFmtId="3" fontId="13" fillId="4" borderId="6" xfId="0" applyNumberFormat="1" applyFont="1" applyFill="1" applyBorder="1" applyProtection="1">
      <protection locked="0"/>
    </xf>
    <xf numFmtId="3" fontId="13" fillId="2" borderId="6" xfId="0" applyNumberFormat="1" applyFont="1" applyFill="1" applyBorder="1" applyProtection="1"/>
    <xf numFmtId="3" fontId="13" fillId="4" borderId="0" xfId="0" applyNumberFormat="1" applyFont="1" applyFill="1" applyBorder="1" applyAlignment="1" applyProtection="1">
      <alignment wrapText="1"/>
      <protection locked="0"/>
    </xf>
    <xf numFmtId="3" fontId="13" fillId="4" borderId="6" xfId="0" applyNumberFormat="1" applyFont="1" applyFill="1" applyBorder="1" applyAlignment="1" applyProtection="1">
      <alignment wrapText="1"/>
      <protection locked="0"/>
    </xf>
    <xf numFmtId="3" fontId="13" fillId="2" borderId="5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/>
    <xf numFmtId="0" fontId="13" fillId="0" borderId="0" xfId="0" applyFont="1"/>
    <xf numFmtId="0" fontId="13" fillId="2" borderId="0" xfId="0" applyFont="1" applyFill="1" applyBorder="1"/>
    <xf numFmtId="3" fontId="13" fillId="2" borderId="0" xfId="0" applyNumberFormat="1" applyFont="1" applyFill="1" applyBorder="1"/>
    <xf numFmtId="3" fontId="13" fillId="2" borderId="6" xfId="0" applyNumberFormat="1" applyFont="1" applyFill="1" applyBorder="1"/>
    <xf numFmtId="3" fontId="13" fillId="2" borderId="7" xfId="0" applyNumberFormat="1" applyFont="1" applyFill="1" applyBorder="1"/>
    <xf numFmtId="3" fontId="13" fillId="2" borderId="1" xfId="0" applyNumberFormat="1" applyFont="1" applyFill="1" applyBorder="1"/>
    <xf numFmtId="3" fontId="13" fillId="2" borderId="8" xfId="0" applyNumberFormat="1" applyFont="1" applyFill="1" applyBorder="1"/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wrapText="1"/>
    </xf>
    <xf numFmtId="0" fontId="29" fillId="3" borderId="4" xfId="0" applyFont="1" applyFill="1" applyBorder="1" applyAlignment="1">
      <alignment horizontal="center" vertical="center" wrapText="1"/>
    </xf>
    <xf numFmtId="0" fontId="18" fillId="2" borderId="5" xfId="0" applyFont="1" applyFill="1" applyBorder="1"/>
    <xf numFmtId="0" fontId="18" fillId="2" borderId="0" xfId="0" applyFont="1" applyFill="1" applyBorder="1" applyProtection="1"/>
    <xf numFmtId="0" fontId="18" fillId="2" borderId="6" xfId="0" applyFont="1" applyFill="1" applyBorder="1" applyProtection="1"/>
    <xf numFmtId="0" fontId="29" fillId="2" borderId="5" xfId="0" applyFont="1" applyFill="1" applyBorder="1" applyAlignment="1">
      <alignment wrapText="1"/>
    </xf>
    <xf numFmtId="170" fontId="29" fillId="2" borderId="0" xfId="0" applyNumberFormat="1" applyFont="1" applyFill="1" applyBorder="1" applyAlignment="1" applyProtection="1">
      <alignment horizontal="center" wrapText="1"/>
    </xf>
    <xf numFmtId="170" fontId="29" fillId="2" borderId="6" xfId="0" applyNumberFormat="1" applyFont="1" applyFill="1" applyBorder="1" applyAlignment="1" applyProtection="1">
      <alignment horizontal="center" wrapText="1"/>
    </xf>
    <xf numFmtId="170" fontId="18" fillId="2" borderId="0" xfId="0" applyNumberFormat="1" applyFont="1" applyFill="1" applyBorder="1" applyProtection="1"/>
    <xf numFmtId="170" fontId="18" fillId="2" borderId="6" xfId="0" applyNumberFormat="1" applyFont="1" applyFill="1" applyBorder="1" applyProtection="1"/>
    <xf numFmtId="170" fontId="18" fillId="4" borderId="0" xfId="0" applyNumberFormat="1" applyFont="1" applyFill="1" applyBorder="1" applyProtection="1">
      <protection locked="0"/>
    </xf>
    <xf numFmtId="170" fontId="18" fillId="4" borderId="6" xfId="0" applyNumberFormat="1" applyFont="1" applyFill="1" applyBorder="1" applyProtection="1">
      <protection locked="0"/>
    </xf>
    <xf numFmtId="0" fontId="18" fillId="2" borderId="7" xfId="0" applyFont="1" applyFill="1" applyBorder="1"/>
    <xf numFmtId="170" fontId="18" fillId="4" borderId="1" xfId="0" applyNumberFormat="1" applyFont="1" applyFill="1" applyBorder="1" applyProtection="1">
      <protection locked="0"/>
    </xf>
    <xf numFmtId="170" fontId="18" fillId="4" borderId="8" xfId="0" applyNumberFormat="1" applyFont="1" applyFill="1" applyBorder="1" applyProtection="1">
      <protection locked="0"/>
    </xf>
    <xf numFmtId="0" fontId="14" fillId="2" borderId="0" xfId="0" applyFont="1" applyFill="1" applyBorder="1"/>
    <xf numFmtId="0" fontId="31" fillId="0" borderId="0" xfId="8" applyBorder="1"/>
    <xf numFmtId="0" fontId="31" fillId="0" borderId="0" xfId="8"/>
    <xf numFmtId="0" fontId="2" fillId="2" borderId="0" xfId="8" applyFont="1" applyFill="1" applyBorder="1" applyProtection="1"/>
    <xf numFmtId="0" fontId="4" fillId="2" borderId="0" xfId="8" applyFont="1" applyFill="1" applyBorder="1" applyAlignment="1" applyProtection="1">
      <alignment horizontal="right"/>
    </xf>
    <xf numFmtId="0" fontId="4" fillId="0" borderId="0" xfId="8" applyNumberFormat="1" applyFont="1" applyFill="1" applyBorder="1" applyAlignment="1" applyProtection="1"/>
    <xf numFmtId="0" fontId="2" fillId="2" borderId="0" xfId="8" applyFont="1" applyFill="1" applyAlignment="1" applyProtection="1">
      <alignment vertical="top"/>
    </xf>
    <xf numFmtId="0" fontId="2" fillId="2" borderId="0" xfId="8" applyFont="1" applyFill="1" applyProtection="1"/>
    <xf numFmtId="0" fontId="4" fillId="2" borderId="0" xfId="8" applyFont="1" applyFill="1" applyBorder="1" applyAlignment="1" applyProtection="1">
      <alignment horizontal="center" vertical="top"/>
    </xf>
    <xf numFmtId="0" fontId="33" fillId="0" borderId="31" xfId="8" applyFont="1" applyBorder="1"/>
    <xf numFmtId="49" fontId="25" fillId="6" borderId="28" xfId="8" applyNumberFormat="1" applyFont="1" applyFill="1" applyBorder="1" applyAlignment="1">
      <alignment horizontal="left" vertical="top"/>
    </xf>
    <xf numFmtId="0" fontId="31" fillId="0" borderId="0" xfId="8" applyBorder="1" applyAlignment="1"/>
    <xf numFmtId="0" fontId="36" fillId="0" borderId="0" xfId="0" applyFont="1"/>
    <xf numFmtId="0" fontId="37" fillId="0" borderId="0" xfId="0" applyFont="1"/>
    <xf numFmtId="0" fontId="38" fillId="7" borderId="27" xfId="0" applyFont="1" applyFill="1" applyBorder="1" applyAlignment="1">
      <alignment horizontal="center"/>
    </xf>
    <xf numFmtId="0" fontId="38" fillId="7" borderId="26" xfId="0" applyFont="1" applyFill="1" applyBorder="1" applyAlignment="1">
      <alignment horizontal="center"/>
    </xf>
    <xf numFmtId="0" fontId="38" fillId="0" borderId="0" xfId="0" applyFont="1"/>
    <xf numFmtId="0" fontId="38" fillId="0" borderId="17" xfId="0" applyFont="1" applyBorder="1"/>
    <xf numFmtId="43" fontId="38" fillId="0" borderId="18" xfId="1" applyFont="1" applyBorder="1"/>
    <xf numFmtId="0" fontId="38" fillId="0" borderId="19" xfId="0" applyFont="1" applyBorder="1"/>
    <xf numFmtId="0" fontId="37" fillId="0" borderId="24" xfId="0" applyFont="1" applyBorder="1"/>
    <xf numFmtId="0" fontId="37" fillId="0" borderId="25" xfId="0" applyFont="1" applyBorder="1"/>
    <xf numFmtId="43" fontId="39" fillId="0" borderId="27" xfId="0" applyNumberFormat="1" applyFont="1" applyBorder="1"/>
    <xf numFmtId="0" fontId="0" fillId="0" borderId="0" xfId="0" applyAlignment="1">
      <alignment horizontal="center" vertical="center" wrapText="1"/>
    </xf>
    <xf numFmtId="0" fontId="37" fillId="8" borderId="31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14" fillId="2" borderId="0" xfId="0" applyFont="1" applyFill="1" applyBorder="1" applyAlignment="1">
      <alignment vertical="center"/>
    </xf>
    <xf numFmtId="168" fontId="14" fillId="2" borderId="0" xfId="0" applyNumberFormat="1" applyFont="1" applyFill="1" applyBorder="1"/>
    <xf numFmtId="0" fontId="41" fillId="0" borderId="0" xfId="0" applyFont="1" applyAlignment="1">
      <alignment horizontal="justify" vertical="center"/>
    </xf>
    <xf numFmtId="0" fontId="42" fillId="9" borderId="19" xfId="0" applyFont="1" applyFill="1" applyBorder="1" applyAlignment="1">
      <alignment horizontal="center" vertical="center" wrapText="1"/>
    </xf>
    <xf numFmtId="0" fontId="42" fillId="9" borderId="20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justify" vertical="center" wrapText="1"/>
    </xf>
    <xf numFmtId="0" fontId="44" fillId="0" borderId="18" xfId="0" applyFont="1" applyBorder="1" applyAlignment="1">
      <alignment horizontal="justify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18" xfId="0" applyFont="1" applyBorder="1" applyAlignment="1">
      <alignment horizontal="justify" vertical="center" wrapText="1"/>
    </xf>
    <xf numFmtId="0" fontId="43" fillId="0" borderId="17" xfId="0" applyFont="1" applyBorder="1" applyAlignment="1">
      <alignment horizontal="left" vertical="center" wrapText="1" indent="1"/>
    </xf>
    <xf numFmtId="0" fontId="43" fillId="0" borderId="17" xfId="0" applyFont="1" applyBorder="1" applyAlignment="1">
      <alignment horizontal="left" vertical="center" wrapText="1"/>
    </xf>
    <xf numFmtId="0" fontId="43" fillId="0" borderId="19" xfId="0" applyFont="1" applyBorder="1" applyAlignment="1">
      <alignment horizontal="justify" vertical="center" wrapText="1"/>
    </xf>
    <xf numFmtId="0" fontId="42" fillId="0" borderId="20" xfId="0" applyFont="1" applyBorder="1" applyAlignment="1">
      <alignment horizontal="justify" vertical="center" wrapText="1"/>
    </xf>
    <xf numFmtId="0" fontId="4" fillId="2" borderId="0" xfId="4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0" fontId="8" fillId="2" borderId="0" xfId="0" applyFont="1" applyFill="1" applyBorder="1" applyAlignment="1" applyProtection="1">
      <alignment horizontal="center"/>
    </xf>
    <xf numFmtId="165" fontId="8" fillId="3" borderId="3" xfId="1" applyNumberFormat="1" applyFont="1" applyFill="1" applyBorder="1" applyAlignment="1" applyProtection="1">
      <alignment horizontal="center" vertical="center"/>
    </xf>
    <xf numFmtId="0" fontId="8" fillId="3" borderId="3" xfId="4" applyFont="1" applyFill="1" applyBorder="1" applyAlignment="1" applyProtection="1">
      <alignment horizontal="center" vertical="center"/>
    </xf>
    <xf numFmtId="0" fontId="8" fillId="3" borderId="4" xfId="4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/>
    <xf numFmtId="3" fontId="11" fillId="2" borderId="0" xfId="0" applyNumberFormat="1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vertical="top"/>
    </xf>
    <xf numFmtId="0" fontId="46" fillId="2" borderId="0" xfId="0" applyFont="1" applyFill="1" applyBorder="1" applyAlignment="1" applyProtection="1">
      <alignment vertical="top"/>
    </xf>
    <xf numFmtId="3" fontId="7" fillId="2" borderId="0" xfId="1" applyNumberFormat="1" applyFont="1" applyFill="1" applyBorder="1" applyAlignment="1" applyProtection="1">
      <alignment vertical="top"/>
    </xf>
    <xf numFmtId="0" fontId="46" fillId="2" borderId="6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/>
    <xf numFmtId="4" fontId="2" fillId="2" borderId="0" xfId="0" applyNumberFormat="1" applyFont="1" applyFill="1" applyBorder="1" applyProtection="1"/>
    <xf numFmtId="4" fontId="6" fillId="2" borderId="0" xfId="0" applyNumberFormat="1" applyFont="1" applyFill="1" applyBorder="1" applyProtection="1"/>
    <xf numFmtId="3" fontId="6" fillId="2" borderId="0" xfId="0" applyNumberFormat="1" applyFont="1" applyFill="1" applyBorder="1" applyAlignment="1" applyProtection="1">
      <alignment horizontal="left" vertical="top"/>
    </xf>
    <xf numFmtId="0" fontId="8" fillId="3" borderId="4" xfId="0" applyFont="1" applyFill="1" applyBorder="1" applyAlignment="1" applyProtection="1">
      <alignment horizontal="center" vertical="center" wrapText="1"/>
    </xf>
    <xf numFmtId="49" fontId="8" fillId="3" borderId="3" xfId="0" applyNumberFormat="1" applyFont="1" applyFill="1" applyBorder="1" applyAlignment="1" applyProtection="1">
      <alignment horizontal="center" vertical="center"/>
    </xf>
    <xf numFmtId="49" fontId="8" fillId="3" borderId="3" xfId="0" applyNumberFormat="1" applyFont="1" applyFill="1" applyBorder="1" applyAlignment="1" applyProtection="1">
      <alignment horizontal="center" vertical="center" wrapText="1"/>
    </xf>
    <xf numFmtId="49" fontId="8" fillId="3" borderId="4" xfId="0" applyNumberFormat="1" applyFont="1" applyFill="1" applyBorder="1" applyAlignment="1" applyProtection="1">
      <alignment horizontal="center" vertical="center" wrapText="1"/>
    </xf>
    <xf numFmtId="49" fontId="25" fillId="6" borderId="0" xfId="8" quotePrefix="1" applyNumberFormat="1" applyFont="1" applyFill="1" applyBorder="1" applyAlignment="1">
      <alignment horizontal="left" vertical="top"/>
    </xf>
    <xf numFmtId="0" fontId="31" fillId="0" borderId="0" xfId="8" applyBorder="1" applyAlignment="1">
      <alignment horizontal="center"/>
    </xf>
    <xf numFmtId="172" fontId="2" fillId="2" borderId="0" xfId="0" applyNumberFormat="1" applyFont="1" applyFill="1" applyAlignment="1"/>
    <xf numFmtId="4" fontId="37" fillId="8" borderId="31" xfId="0" applyNumberFormat="1" applyFont="1" applyFill="1" applyBorder="1" applyAlignment="1">
      <alignment horizontal="center" vertical="center" wrapText="1"/>
    </xf>
    <xf numFmtId="4" fontId="4" fillId="0" borderId="0" xfId="4" applyNumberFormat="1" applyFont="1" applyBorder="1"/>
    <xf numFmtId="0" fontId="4" fillId="0" borderId="21" xfId="4" applyFont="1" applyBorder="1"/>
    <xf numFmtId="4" fontId="4" fillId="0" borderId="18" xfId="4" applyNumberFormat="1" applyFont="1" applyBorder="1"/>
    <xf numFmtId="4" fontId="4" fillId="0" borderId="17" xfId="4" applyNumberFormat="1" applyFont="1" applyBorder="1"/>
    <xf numFmtId="3" fontId="2" fillId="10" borderId="0" xfId="0" applyNumberFormat="1" applyFont="1" applyFill="1" applyProtection="1"/>
    <xf numFmtId="0" fontId="2" fillId="10" borderId="0" xfId="0" applyFont="1" applyFill="1" applyProtection="1"/>
    <xf numFmtId="0" fontId="38" fillId="0" borderId="17" xfId="0" quotePrefix="1" applyFont="1" applyBorder="1"/>
    <xf numFmtId="1" fontId="38" fillId="0" borderId="17" xfId="0" applyNumberFormat="1" applyFont="1" applyBorder="1" applyAlignment="1">
      <alignment horizontal="left"/>
    </xf>
    <xf numFmtId="0" fontId="47" fillId="0" borderId="32" xfId="0" applyFont="1" applyFill="1" applyBorder="1" applyAlignment="1">
      <alignment horizontal="center" vertical="center" wrapText="1"/>
    </xf>
    <xf numFmtId="4" fontId="47" fillId="0" borderId="32" xfId="0" applyNumberFormat="1" applyFont="1" applyFill="1" applyBorder="1" applyAlignment="1">
      <alignment horizontal="center" vertical="center" wrapText="1"/>
    </xf>
    <xf numFmtId="2" fontId="47" fillId="0" borderId="32" xfId="0" applyNumberFormat="1" applyFont="1" applyFill="1" applyBorder="1" applyAlignment="1">
      <alignment horizontal="center" vertical="center" wrapText="1"/>
    </xf>
    <xf numFmtId="0" fontId="47" fillId="0" borderId="33" xfId="0" applyFont="1" applyFill="1" applyBorder="1" applyAlignment="1">
      <alignment horizontal="center" vertical="center" wrapText="1"/>
    </xf>
    <xf numFmtId="4" fontId="47" fillId="0" borderId="33" xfId="0" applyNumberFormat="1" applyFont="1" applyFill="1" applyBorder="1" applyAlignment="1">
      <alignment horizontal="center" vertical="center" wrapText="1"/>
    </xf>
    <xf numFmtId="4" fontId="47" fillId="0" borderId="3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/>
    <xf numFmtId="0" fontId="8" fillId="2" borderId="0" xfId="0" applyFont="1" applyFill="1" applyAlignment="1" applyProtection="1"/>
    <xf numFmtId="0" fontId="14" fillId="2" borderId="0" xfId="0" applyFont="1" applyFill="1" applyBorder="1" applyAlignment="1"/>
    <xf numFmtId="4" fontId="4" fillId="5" borderId="13" xfId="4" applyNumberFormat="1" applyFont="1" applyFill="1" applyBorder="1" applyAlignment="1">
      <alignment horizontal="center"/>
    </xf>
    <xf numFmtId="166" fontId="20" fillId="2" borderId="5" xfId="0" applyNumberFormat="1" applyFont="1" applyFill="1" applyBorder="1" applyAlignment="1" applyProtection="1">
      <alignment vertical="center"/>
    </xf>
    <xf numFmtId="0" fontId="4" fillId="0" borderId="24" xfId="4" applyFont="1" applyBorder="1"/>
    <xf numFmtId="4" fontId="4" fillId="0" borderId="27" xfId="4" applyNumberFormat="1" applyFont="1" applyBorder="1"/>
    <xf numFmtId="4" fontId="4" fillId="0" borderId="25" xfId="4" applyNumberFormat="1" applyFont="1" applyBorder="1"/>
    <xf numFmtId="4" fontId="4" fillId="0" borderId="26" xfId="4" applyNumberFormat="1" applyFont="1" applyBorder="1"/>
    <xf numFmtId="0" fontId="47" fillId="0" borderId="31" xfId="0" applyFont="1" applyFill="1" applyBorder="1" applyAlignment="1">
      <alignment horizontal="center" vertical="center" wrapText="1"/>
    </xf>
    <xf numFmtId="0" fontId="47" fillId="10" borderId="31" xfId="0" applyFont="1" applyFill="1" applyBorder="1" applyAlignment="1">
      <alignment horizontal="center" vertical="center" wrapText="1"/>
    </xf>
    <xf numFmtId="4" fontId="47" fillId="10" borderId="31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/>
    </xf>
    <xf numFmtId="0" fontId="1" fillId="0" borderId="0" xfId="9"/>
    <xf numFmtId="0" fontId="39" fillId="11" borderId="20" xfId="9" applyFont="1" applyFill="1" applyBorder="1" applyAlignment="1">
      <alignment horizontal="center" vertical="center"/>
    </xf>
    <xf numFmtId="0" fontId="39" fillId="11" borderId="20" xfId="9" applyFont="1" applyFill="1" applyBorder="1" applyAlignment="1">
      <alignment horizontal="center" vertical="center" wrapText="1"/>
    </xf>
    <xf numFmtId="0" fontId="38" fillId="12" borderId="18" xfId="9" applyFont="1" applyFill="1" applyBorder="1" applyAlignment="1">
      <alignment horizontal="justify" vertical="center"/>
    </xf>
    <xf numFmtId="0" fontId="49" fillId="12" borderId="21" xfId="9" applyFont="1" applyFill="1" applyBorder="1" applyAlignment="1">
      <alignment horizontal="justify" vertical="center"/>
    </xf>
    <xf numFmtId="0" fontId="49" fillId="12" borderId="18" xfId="9" applyFont="1" applyFill="1" applyBorder="1" applyAlignment="1">
      <alignment horizontal="justify" vertical="center"/>
    </xf>
    <xf numFmtId="44" fontId="49" fillId="12" borderId="18" xfId="9" applyNumberFormat="1" applyFont="1" applyFill="1" applyBorder="1" applyAlignment="1">
      <alignment horizontal="justify" vertical="center"/>
    </xf>
    <xf numFmtId="0" fontId="49" fillId="12" borderId="35" xfId="9" applyFont="1" applyFill="1" applyBorder="1" applyAlignment="1">
      <alignment vertical="center" wrapText="1"/>
    </xf>
    <xf numFmtId="44" fontId="1" fillId="0" borderId="0" xfId="9" applyNumberFormat="1"/>
    <xf numFmtId="0" fontId="49" fillId="12" borderId="22" xfId="9" applyFont="1" applyFill="1" applyBorder="1" applyAlignment="1">
      <alignment horizontal="justify" vertical="center"/>
    </xf>
    <xf numFmtId="0" fontId="49" fillId="12" borderId="23" xfId="9" applyFont="1" applyFill="1" applyBorder="1" applyAlignment="1">
      <alignment horizontal="justify" vertical="center"/>
    </xf>
    <xf numFmtId="0" fontId="49" fillId="12" borderId="20" xfId="9" applyFont="1" applyFill="1" applyBorder="1" applyAlignment="1">
      <alignment horizontal="justify" vertical="center" wrapText="1"/>
    </xf>
    <xf numFmtId="0" fontId="49" fillId="12" borderId="20" xfId="9" applyFont="1" applyFill="1" applyBorder="1" applyAlignment="1">
      <alignment horizontal="justify" vertical="center"/>
    </xf>
    <xf numFmtId="0" fontId="50" fillId="12" borderId="20" xfId="9" applyFont="1" applyFill="1" applyBorder="1" applyAlignment="1">
      <alignment horizontal="justify" vertical="center" wrapText="1"/>
    </xf>
    <xf numFmtId="0" fontId="50" fillId="12" borderId="23" xfId="9" applyFont="1" applyFill="1" applyBorder="1" applyAlignment="1">
      <alignment horizontal="justify" vertical="center"/>
    </xf>
    <xf numFmtId="44" fontId="50" fillId="12" borderId="20" xfId="9" applyNumberFormat="1" applyFont="1" applyFill="1" applyBorder="1" applyAlignment="1">
      <alignment horizontal="justify" vertical="center"/>
    </xf>
    <xf numFmtId="0" fontId="49" fillId="0" borderId="0" xfId="9" applyFont="1" applyAlignment="1">
      <alignment horizontal="justify" vertical="center" wrapText="1"/>
    </xf>
    <xf numFmtId="44" fontId="49" fillId="0" borderId="0" xfId="9" applyNumberFormat="1" applyFont="1" applyAlignment="1">
      <alignment horizontal="justify" vertical="center" wrapText="1"/>
    </xf>
    <xf numFmtId="0" fontId="52" fillId="0" borderId="0" xfId="9" applyFont="1"/>
    <xf numFmtId="0" fontId="53" fillId="0" borderId="0" xfId="9" applyFont="1"/>
    <xf numFmtId="44" fontId="53" fillId="0" borderId="0" xfId="9" applyNumberFormat="1" applyFont="1"/>
    <xf numFmtId="0" fontId="39" fillId="0" borderId="0" xfId="9" applyFont="1"/>
    <xf numFmtId="0" fontId="54" fillId="0" borderId="0" xfId="9" applyFont="1"/>
    <xf numFmtId="0" fontId="38" fillId="0" borderId="0" xfId="9" applyFont="1" applyAlignment="1"/>
    <xf numFmtId="0" fontId="55" fillId="0" borderId="0" xfId="9" applyFont="1"/>
    <xf numFmtId="0" fontId="38" fillId="0" borderId="0" xfId="9" applyFont="1" applyAlignment="1">
      <alignment horizontal="center"/>
    </xf>
    <xf numFmtId="0" fontId="38" fillId="0" borderId="0" xfId="9" applyFont="1"/>
    <xf numFmtId="0" fontId="49" fillId="12" borderId="18" xfId="9" applyFont="1" applyFill="1" applyBorder="1" applyAlignment="1">
      <alignment horizontal="justify" vertical="center" wrapText="1"/>
    </xf>
    <xf numFmtId="44" fontId="49" fillId="12" borderId="18" xfId="9" applyNumberFormat="1" applyFont="1" applyFill="1" applyBorder="1" applyAlignment="1">
      <alignment horizontal="justify" vertical="center" wrapText="1"/>
    </xf>
    <xf numFmtId="44" fontId="55" fillId="0" borderId="0" xfId="9" applyNumberFormat="1" applyFont="1"/>
    <xf numFmtId="0" fontId="50" fillId="12" borderId="21" xfId="9" applyFont="1" applyFill="1" applyBorder="1" applyAlignment="1">
      <alignment horizontal="justify" vertical="center"/>
    </xf>
    <xf numFmtId="0" fontId="55" fillId="0" borderId="0" xfId="9" applyFont="1" applyBorder="1"/>
    <xf numFmtId="44" fontId="54" fillId="0" borderId="0" xfId="9" applyNumberFormat="1" applyFont="1" applyBorder="1" applyAlignment="1">
      <alignment horizontal="right" vertical="center" wrapText="1"/>
    </xf>
    <xf numFmtId="44" fontId="55" fillId="0" borderId="0" xfId="9" applyNumberFormat="1" applyFont="1" applyBorder="1"/>
    <xf numFmtId="0" fontId="50" fillId="12" borderId="22" xfId="9" applyFont="1" applyFill="1" applyBorder="1" applyAlignment="1">
      <alignment horizontal="justify" vertical="center"/>
    </xf>
    <xf numFmtId="0" fontId="49" fillId="0" borderId="0" xfId="9" applyFont="1"/>
    <xf numFmtId="0" fontId="55" fillId="0" borderId="0" xfId="9" applyFont="1" applyAlignment="1"/>
    <xf numFmtId="0" fontId="39" fillId="0" borderId="0" xfId="9" applyFont="1" applyAlignment="1"/>
    <xf numFmtId="0" fontId="55" fillId="0" borderId="0" xfId="9" applyFont="1" applyFill="1"/>
    <xf numFmtId="0" fontId="54" fillId="9" borderId="31" xfId="9" applyFont="1" applyFill="1" applyBorder="1" applyAlignment="1">
      <alignment horizontal="center" vertical="center" wrapText="1"/>
    </xf>
    <xf numFmtId="166" fontId="49" fillId="0" borderId="0" xfId="0" applyNumberFormat="1" applyFont="1" applyFill="1" applyBorder="1" applyAlignment="1" applyProtection="1">
      <alignment horizontal="left"/>
    </xf>
    <xf numFmtId="166" fontId="49" fillId="0" borderId="0" xfId="0" applyNumberFormat="1" applyFont="1" applyFill="1" applyBorder="1" applyProtection="1"/>
    <xf numFmtId="169" fontId="5" fillId="0" borderId="0" xfId="0" applyNumberFormat="1" applyFont="1" applyFill="1" applyBorder="1"/>
    <xf numFmtId="0" fontId="0" fillId="0" borderId="0" xfId="0" applyFill="1" applyBorder="1"/>
    <xf numFmtId="49" fontId="25" fillId="6" borderId="28" xfId="0" applyNumberFormat="1" applyFont="1" applyFill="1" applyBorder="1" applyAlignment="1">
      <alignment horizontal="left" vertical="top"/>
    </xf>
    <xf numFmtId="4" fontId="25" fillId="6" borderId="28" xfId="0" applyNumberFormat="1" applyFont="1" applyFill="1" applyBorder="1" applyAlignment="1">
      <alignment horizontal="right" vertical="top"/>
    </xf>
    <xf numFmtId="172" fontId="0" fillId="0" borderId="0" xfId="0" applyNumberFormat="1"/>
    <xf numFmtId="166" fontId="49" fillId="0" borderId="0" xfId="0" applyNumberFormat="1" applyFont="1" applyFill="1" applyBorder="1" applyAlignment="1" applyProtection="1">
      <alignment horizontal="left" wrapText="1"/>
    </xf>
    <xf numFmtId="166" fontId="50" fillId="0" borderId="39" xfId="0" applyNumberFormat="1" applyFont="1" applyFill="1" applyBorder="1" applyAlignment="1" applyProtection="1">
      <alignment horizontal="left" wrapText="1"/>
    </xf>
    <xf numFmtId="166" fontId="50" fillId="0" borderId="3" xfId="0" applyNumberFormat="1" applyFont="1" applyFill="1" applyBorder="1" applyAlignment="1" applyProtection="1">
      <alignment wrapText="1"/>
    </xf>
    <xf numFmtId="49" fontId="57" fillId="6" borderId="28" xfId="0" applyNumberFormat="1" applyFont="1" applyFill="1" applyBorder="1" applyAlignment="1">
      <alignment horizontal="left" vertical="top"/>
    </xf>
    <xf numFmtId="4" fontId="57" fillId="6" borderId="28" xfId="0" applyNumberFormat="1" applyFont="1" applyFill="1" applyBorder="1" applyAlignment="1">
      <alignment horizontal="right" vertical="top"/>
    </xf>
    <xf numFmtId="166" fontId="13" fillId="0" borderId="0" xfId="0" applyNumberFormat="1" applyFont="1" applyFill="1" applyBorder="1" applyAlignment="1" applyProtection="1">
      <alignment horizontal="left"/>
    </xf>
    <xf numFmtId="166" fontId="13" fillId="0" borderId="0" xfId="0" applyNumberFormat="1" applyFont="1" applyFill="1" applyBorder="1" applyAlignment="1" applyProtection="1">
      <alignment horizontal="left" wrapText="1"/>
    </xf>
    <xf numFmtId="166" fontId="49" fillId="0" borderId="40" xfId="0" applyNumberFormat="1" applyFont="1" applyFill="1" applyBorder="1" applyAlignment="1" applyProtection="1">
      <alignment horizontal="left"/>
    </xf>
    <xf numFmtId="166" fontId="49" fillId="0" borderId="40" xfId="0" applyNumberFormat="1" applyFont="1" applyFill="1" applyBorder="1" applyProtection="1"/>
    <xf numFmtId="166" fontId="50" fillId="0" borderId="0" xfId="0" applyNumberFormat="1" applyFont="1" applyFill="1" applyBorder="1" applyAlignment="1" applyProtection="1">
      <alignment horizontal="left"/>
    </xf>
    <xf numFmtId="166" fontId="50" fillId="0" borderId="39" xfId="0" applyNumberFormat="1" applyFont="1" applyFill="1" applyBorder="1" applyAlignment="1" applyProtection="1">
      <alignment wrapText="1"/>
    </xf>
    <xf numFmtId="166" fontId="49" fillId="0" borderId="41" xfId="0" applyNumberFormat="1" applyFont="1" applyFill="1" applyBorder="1" applyAlignment="1" applyProtection="1">
      <alignment horizontal="left"/>
    </xf>
    <xf numFmtId="166" fontId="49" fillId="0" borderId="41" xfId="0" applyNumberFormat="1" applyFont="1" applyFill="1" applyBorder="1" applyProtection="1"/>
    <xf numFmtId="3" fontId="25" fillId="0" borderId="42" xfId="0" applyNumberFormat="1" applyFont="1" applyFill="1" applyBorder="1" applyAlignment="1">
      <alignment horizontal="right" vertical="top"/>
    </xf>
    <xf numFmtId="3" fontId="25" fillId="0" borderId="0" xfId="0" applyNumberFormat="1" applyFont="1" applyFill="1" applyBorder="1" applyAlignment="1">
      <alignment horizontal="right" vertical="top"/>
    </xf>
    <xf numFmtId="3" fontId="25" fillId="0" borderId="43" xfId="0" applyNumberFormat="1" applyFont="1" applyFill="1" applyBorder="1" applyAlignment="1">
      <alignment horizontal="right" vertical="top"/>
    </xf>
    <xf numFmtId="166" fontId="50" fillId="0" borderId="39" xfId="0" applyNumberFormat="1" applyFont="1" applyFill="1" applyBorder="1" applyAlignment="1" applyProtection="1">
      <alignment horizontal="left"/>
    </xf>
    <xf numFmtId="166" fontId="56" fillId="0" borderId="39" xfId="0" applyNumberFormat="1" applyFont="1" applyFill="1" applyBorder="1" applyAlignment="1" applyProtection="1">
      <alignment wrapText="1"/>
    </xf>
    <xf numFmtId="166" fontId="49" fillId="0" borderId="5" xfId="0" applyNumberFormat="1" applyFont="1" applyFill="1" applyBorder="1" applyAlignment="1" applyProtection="1">
      <alignment horizontal="left"/>
    </xf>
    <xf numFmtId="166" fontId="50" fillId="0" borderId="39" xfId="0" applyNumberFormat="1" applyFont="1" applyFill="1" applyBorder="1" applyAlignment="1" applyProtection="1">
      <alignment horizontal="right"/>
    </xf>
    <xf numFmtId="166" fontId="49" fillId="0" borderId="44" xfId="0" applyNumberFormat="1" applyFont="1" applyFill="1" applyBorder="1" applyAlignment="1" applyProtection="1">
      <alignment wrapText="1"/>
    </xf>
    <xf numFmtId="166" fontId="49" fillId="0" borderId="0" xfId="0" applyNumberFormat="1" applyFont="1" applyFill="1" applyBorder="1" applyAlignment="1" applyProtection="1">
      <alignment wrapText="1"/>
    </xf>
    <xf numFmtId="166" fontId="49" fillId="0" borderId="45" xfId="0" applyNumberFormat="1" applyFont="1" applyFill="1" applyBorder="1" applyAlignment="1" applyProtection="1">
      <alignment horizontal="left"/>
    </xf>
    <xf numFmtId="166" fontId="50" fillId="0" borderId="41" xfId="0" applyNumberFormat="1" applyFont="1" applyFill="1" applyBorder="1" applyAlignment="1" applyProtection="1">
      <alignment horizontal="left"/>
    </xf>
    <xf numFmtId="166" fontId="50" fillId="0" borderId="46" xfId="0" applyNumberFormat="1" applyFont="1" applyFill="1" applyBorder="1" applyAlignment="1" applyProtection="1">
      <alignment horizontal="right" wrapText="1"/>
    </xf>
    <xf numFmtId="0" fontId="49" fillId="0" borderId="39" xfId="0" applyFont="1" applyFill="1" applyBorder="1"/>
    <xf numFmtId="0" fontId="0" fillId="0" borderId="40" xfId="0" applyFill="1" applyBorder="1"/>
    <xf numFmtId="0" fontId="49" fillId="13" borderId="0" xfId="0" applyFont="1" applyFill="1" applyBorder="1"/>
    <xf numFmtId="166" fontId="48" fillId="13" borderId="0" xfId="0" applyNumberFormat="1" applyFont="1" applyFill="1" applyBorder="1"/>
    <xf numFmtId="166" fontId="48" fillId="13" borderId="39" xfId="0" applyNumberFormat="1" applyFont="1" applyFill="1" applyBorder="1"/>
    <xf numFmtId="166" fontId="48" fillId="13" borderId="41" xfId="0" applyNumberFormat="1" applyFont="1" applyFill="1" applyBorder="1"/>
    <xf numFmtId="0" fontId="49" fillId="0" borderId="41" xfId="0" applyFont="1" applyFill="1" applyBorder="1"/>
    <xf numFmtId="0" fontId="0" fillId="0" borderId="41" xfId="0" applyFill="1" applyBorder="1"/>
    <xf numFmtId="0" fontId="49" fillId="0" borderId="0" xfId="0" applyFont="1" applyFill="1" applyBorder="1"/>
    <xf numFmtId="166" fontId="0" fillId="0" borderId="0" xfId="0" applyNumberFormat="1" applyFill="1" applyBorder="1"/>
    <xf numFmtId="43" fontId="0" fillId="0" borderId="0" xfId="1" applyFont="1" applyFill="1" applyBorder="1"/>
    <xf numFmtId="43" fontId="0" fillId="0" borderId="0" xfId="0" applyNumberFormat="1" applyFill="1" applyBorder="1"/>
    <xf numFmtId="0" fontId="49" fillId="0" borderId="0" xfId="0" applyFont="1"/>
    <xf numFmtId="166" fontId="0" fillId="0" borderId="0" xfId="0" applyNumberFormat="1"/>
    <xf numFmtId="0" fontId="39" fillId="14" borderId="20" xfId="9" applyFont="1" applyFill="1" applyBorder="1" applyAlignment="1">
      <alignment horizontal="center" vertical="center" wrapText="1"/>
    </xf>
    <xf numFmtId="0" fontId="38" fillId="12" borderId="21" xfId="9" applyFont="1" applyFill="1" applyBorder="1" applyAlignment="1">
      <alignment horizontal="justify" vertical="center" wrapText="1"/>
    </xf>
    <xf numFmtId="0" fontId="38" fillId="12" borderId="18" xfId="9" applyFont="1" applyFill="1" applyBorder="1" applyAlignment="1">
      <alignment horizontal="justify" vertical="center" wrapText="1"/>
    </xf>
    <xf numFmtId="0" fontId="38" fillId="0" borderId="18" xfId="9" applyFont="1" applyFill="1" applyBorder="1" applyAlignment="1">
      <alignment horizontal="justify" vertical="center" wrapText="1"/>
    </xf>
    <xf numFmtId="0" fontId="50" fillId="12" borderId="18" xfId="9" applyFont="1" applyFill="1" applyBorder="1" applyAlignment="1">
      <alignment horizontal="justify" vertical="center" wrapText="1"/>
    </xf>
    <xf numFmtId="44" fontId="49" fillId="0" borderId="18" xfId="9" applyNumberFormat="1" applyFont="1" applyFill="1" applyBorder="1" applyAlignment="1">
      <alignment horizontal="justify" vertical="center" wrapText="1"/>
    </xf>
    <xf numFmtId="44" fontId="58" fillId="0" borderId="50" xfId="16" applyFont="1" applyFill="1" applyBorder="1" applyAlignment="1">
      <alignment vertical="top" wrapText="1"/>
    </xf>
    <xf numFmtId="0" fontId="49" fillId="0" borderId="18" xfId="9" applyFont="1" applyFill="1" applyBorder="1" applyAlignment="1">
      <alignment horizontal="justify" vertical="center" wrapText="1"/>
    </xf>
    <xf numFmtId="0" fontId="39" fillId="12" borderId="21" xfId="9" applyFont="1" applyFill="1" applyBorder="1" applyAlignment="1">
      <alignment horizontal="justify" vertical="center" wrapText="1"/>
    </xf>
    <xf numFmtId="0" fontId="50" fillId="0" borderId="18" xfId="9" applyFont="1" applyFill="1" applyBorder="1" applyAlignment="1">
      <alignment horizontal="justify" vertical="center" wrapText="1"/>
    </xf>
    <xf numFmtId="0" fontId="38" fillId="12" borderId="22" xfId="9" applyFont="1" applyFill="1" applyBorder="1" applyAlignment="1">
      <alignment horizontal="justify" vertical="center" wrapText="1"/>
    </xf>
    <xf numFmtId="0" fontId="39" fillId="12" borderId="22" xfId="9" applyFont="1" applyFill="1" applyBorder="1" applyAlignment="1">
      <alignment horizontal="justify" vertical="center" wrapText="1"/>
    </xf>
    <xf numFmtId="43" fontId="50" fillId="12" borderId="20" xfId="9" applyNumberFormat="1" applyFont="1" applyFill="1" applyBorder="1" applyAlignment="1">
      <alignment horizontal="justify" vertical="center" wrapText="1"/>
    </xf>
    <xf numFmtId="44" fontId="38" fillId="0" borderId="0" xfId="9" applyNumberFormat="1" applyFont="1"/>
    <xf numFmtId="43" fontId="38" fillId="0" borderId="0" xfId="9" applyNumberFormat="1" applyFont="1"/>
    <xf numFmtId="44" fontId="53" fillId="12" borderId="0" xfId="0" applyNumberFormat="1" applyFont="1" applyFill="1" applyAlignment="1">
      <alignment horizontal="justify" vertical="center" wrapText="1"/>
    </xf>
    <xf numFmtId="0" fontId="0" fillId="0" borderId="0" xfId="0" applyAlignment="1">
      <alignment wrapText="1"/>
    </xf>
    <xf numFmtId="0" fontId="5" fillId="0" borderId="0" xfId="10"/>
    <xf numFmtId="0" fontId="5" fillId="0" borderId="0" xfId="1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39" fillId="14" borderId="26" xfId="9" applyFont="1" applyFill="1" applyBorder="1" applyAlignment="1">
      <alignment horizontal="center" vertical="center" wrapText="1"/>
    </xf>
    <xf numFmtId="0" fontId="38" fillId="0" borderId="17" xfId="9" applyFont="1" applyFill="1" applyBorder="1" applyAlignment="1">
      <alignment horizontal="justify" vertical="center" wrapText="1"/>
    </xf>
    <xf numFmtId="44" fontId="38" fillId="0" borderId="18" xfId="9" applyNumberFormat="1" applyFont="1" applyFill="1" applyBorder="1" applyAlignment="1">
      <alignment horizontal="justify" vertical="center" wrapText="1"/>
    </xf>
    <xf numFmtId="0" fontId="38" fillId="0" borderId="19" xfId="9" applyFont="1" applyFill="1" applyBorder="1" applyAlignment="1">
      <alignment horizontal="justify" vertical="center" wrapText="1"/>
    </xf>
    <xf numFmtId="0" fontId="38" fillId="0" borderId="20" xfId="9" applyFont="1" applyFill="1" applyBorder="1" applyAlignment="1">
      <alignment horizontal="justify" vertical="center" wrapText="1"/>
    </xf>
    <xf numFmtId="0" fontId="39" fillId="12" borderId="19" xfId="9" applyFont="1" applyFill="1" applyBorder="1" applyAlignment="1">
      <alignment horizontal="justify" vertical="center" wrapText="1"/>
    </xf>
    <xf numFmtId="44" fontId="39" fillId="12" borderId="20" xfId="9" applyNumberFormat="1" applyFont="1" applyFill="1" applyBorder="1" applyAlignment="1">
      <alignment horizontal="justify" vertical="center" wrapText="1"/>
    </xf>
    <xf numFmtId="0" fontId="39" fillId="0" borderId="0" xfId="9" applyFont="1" applyAlignment="1">
      <alignment horizontal="center"/>
    </xf>
    <xf numFmtId="0" fontId="54" fillId="0" borderId="0" xfId="9" applyFont="1" applyAlignment="1"/>
    <xf numFmtId="0" fontId="38" fillId="12" borderId="17" xfId="9" applyFont="1" applyFill="1" applyBorder="1" applyAlignment="1">
      <alignment horizontal="justify" vertical="center" wrapText="1"/>
    </xf>
    <xf numFmtId="44" fontId="38" fillId="12" borderId="18" xfId="9" applyNumberFormat="1" applyFont="1" applyFill="1" applyBorder="1" applyAlignment="1">
      <alignment horizontal="justify" vertical="center" wrapText="1"/>
    </xf>
    <xf numFmtId="0" fontId="38" fillId="12" borderId="19" xfId="9" applyFont="1" applyFill="1" applyBorder="1" applyAlignment="1">
      <alignment horizontal="justify" vertical="center" wrapText="1"/>
    </xf>
    <xf numFmtId="0" fontId="38" fillId="12" borderId="20" xfId="9" applyFont="1" applyFill="1" applyBorder="1" applyAlignment="1">
      <alignment horizontal="justify" vertical="center" wrapText="1"/>
    </xf>
    <xf numFmtId="0" fontId="54" fillId="11" borderId="20" xfId="9" applyFont="1" applyFill="1" applyBorder="1" applyAlignment="1">
      <alignment horizontal="center" vertical="center" wrapText="1"/>
    </xf>
    <xf numFmtId="0" fontId="55" fillId="12" borderId="21" xfId="9" applyFont="1" applyFill="1" applyBorder="1" applyAlignment="1">
      <alignment horizontal="justify" vertical="center" wrapText="1"/>
    </xf>
    <xf numFmtId="0" fontId="55" fillId="12" borderId="18" xfId="9" applyFont="1" applyFill="1" applyBorder="1" applyAlignment="1">
      <alignment horizontal="justify" vertical="center" wrapText="1"/>
    </xf>
    <xf numFmtId="0" fontId="55" fillId="12" borderId="21" xfId="9" applyFont="1" applyFill="1" applyBorder="1" applyAlignment="1">
      <alignment horizontal="justify" vertical="center"/>
    </xf>
    <xf numFmtId="0" fontId="55" fillId="12" borderId="18" xfId="9" applyFont="1" applyFill="1" applyBorder="1" applyAlignment="1">
      <alignment horizontal="justify" vertical="center"/>
    </xf>
    <xf numFmtId="0" fontId="54" fillId="12" borderId="18" xfId="9" applyFont="1" applyFill="1" applyBorder="1" applyAlignment="1">
      <alignment horizontal="justify" vertical="center" wrapText="1"/>
    </xf>
    <xf numFmtId="44" fontId="55" fillId="0" borderId="18" xfId="9" applyNumberFormat="1" applyFont="1" applyFill="1" applyBorder="1" applyAlignment="1">
      <alignment horizontal="justify" vertical="center"/>
    </xf>
    <xf numFmtId="44" fontId="55" fillId="12" borderId="18" xfId="9" applyNumberFormat="1" applyFont="1" applyFill="1" applyBorder="1" applyAlignment="1">
      <alignment horizontal="justify" vertical="center"/>
    </xf>
    <xf numFmtId="0" fontId="54" fillId="12" borderId="18" xfId="9" applyFont="1" applyFill="1" applyBorder="1" applyAlignment="1">
      <alignment horizontal="justify" vertical="center"/>
    </xf>
    <xf numFmtId="0" fontId="55" fillId="12" borderId="22" xfId="9" applyFont="1" applyFill="1" applyBorder="1" applyAlignment="1">
      <alignment horizontal="justify" vertical="center"/>
    </xf>
    <xf numFmtId="0" fontId="55" fillId="12" borderId="20" xfId="9" applyFont="1" applyFill="1" applyBorder="1" applyAlignment="1">
      <alignment horizontal="justify" vertical="center"/>
    </xf>
    <xf numFmtId="0" fontId="54" fillId="12" borderId="22" xfId="9" applyFont="1" applyFill="1" applyBorder="1" applyAlignment="1">
      <alignment horizontal="justify" vertical="center"/>
    </xf>
    <xf numFmtId="0" fontId="54" fillId="12" borderId="20" xfId="9" applyFont="1" applyFill="1" applyBorder="1" applyAlignment="1">
      <alignment horizontal="justify" vertical="center"/>
    </xf>
    <xf numFmtId="44" fontId="54" fillId="12" borderId="20" xfId="9" applyNumberFormat="1" applyFont="1" applyFill="1" applyBorder="1" applyAlignment="1">
      <alignment horizontal="justify" vertical="center"/>
    </xf>
    <xf numFmtId="0" fontId="54" fillId="11" borderId="26" xfId="9" applyFont="1" applyFill="1" applyBorder="1" applyAlignment="1">
      <alignment horizontal="center" vertical="center"/>
    </xf>
    <xf numFmtId="0" fontId="54" fillId="11" borderId="20" xfId="9" applyFont="1" applyFill="1" applyBorder="1" applyAlignment="1">
      <alignment horizontal="center" vertical="center"/>
    </xf>
    <xf numFmtId="0" fontId="55" fillId="12" borderId="19" xfId="9" applyFont="1" applyFill="1" applyBorder="1" applyAlignment="1">
      <alignment horizontal="center" vertical="center"/>
    </xf>
    <xf numFmtId="0" fontId="55" fillId="12" borderId="19" xfId="9" applyFont="1" applyFill="1" applyBorder="1" applyAlignment="1">
      <alignment horizontal="justify" vertical="center"/>
    </xf>
    <xf numFmtId="0" fontId="55" fillId="12" borderId="20" xfId="9" applyFont="1" applyFill="1" applyBorder="1" applyAlignment="1">
      <alignment horizontal="center" vertical="center"/>
    </xf>
    <xf numFmtId="0" fontId="55" fillId="12" borderId="51" xfId="9" applyFont="1" applyFill="1" applyBorder="1" applyAlignment="1">
      <alignment horizontal="center" vertical="center"/>
    </xf>
    <xf numFmtId="0" fontId="55" fillId="12" borderId="36" xfId="9" applyFont="1" applyFill="1" applyBorder="1" applyAlignment="1">
      <alignment horizontal="center" vertical="center"/>
    </xf>
    <xf numFmtId="0" fontId="54" fillId="11" borderId="27" xfId="9" applyFont="1" applyFill="1" applyBorder="1" applyAlignment="1">
      <alignment horizontal="center" vertical="center"/>
    </xf>
    <xf numFmtId="0" fontId="55" fillId="12" borderId="36" xfId="9" applyFont="1" applyFill="1" applyBorder="1" applyAlignment="1">
      <alignment horizontal="justify" vertical="center"/>
    </xf>
    <xf numFmtId="0" fontId="55" fillId="0" borderId="0" xfId="9" applyFont="1" applyAlignment="1">
      <alignment horizontal="center"/>
    </xf>
    <xf numFmtId="0" fontId="55" fillId="0" borderId="0" xfId="11" applyFont="1"/>
    <xf numFmtId="0" fontId="54" fillId="0" borderId="0" xfId="11" applyFont="1" applyAlignment="1">
      <alignment horizontal="left" vertical="center"/>
    </xf>
    <xf numFmtId="0" fontId="54" fillId="14" borderId="20" xfId="11" applyFont="1" applyFill="1" applyBorder="1" applyAlignment="1">
      <alignment horizontal="center" vertical="center" wrapText="1"/>
    </xf>
    <xf numFmtId="0" fontId="55" fillId="12" borderId="21" xfId="11" applyFont="1" applyFill="1" applyBorder="1" applyAlignment="1">
      <alignment horizontal="justify" vertical="center" wrapText="1"/>
    </xf>
    <xf numFmtId="0" fontId="55" fillId="12" borderId="0" xfId="11" applyFont="1" applyFill="1" applyAlignment="1">
      <alignment horizontal="justify" vertical="center" wrapText="1"/>
    </xf>
    <xf numFmtId="0" fontId="55" fillId="12" borderId="18" xfId="11" applyFont="1" applyFill="1" applyBorder="1" applyAlignment="1">
      <alignment horizontal="justify" vertical="center" wrapText="1"/>
    </xf>
    <xf numFmtId="44" fontId="55" fillId="0" borderId="18" xfId="11" applyNumberFormat="1" applyFont="1" applyFill="1" applyBorder="1" applyAlignment="1">
      <alignment horizontal="justify" vertical="center"/>
    </xf>
    <xf numFmtId="44" fontId="55" fillId="12" borderId="18" xfId="11" applyNumberFormat="1" applyFont="1" applyFill="1" applyBorder="1" applyAlignment="1">
      <alignment horizontal="justify" vertical="center"/>
    </xf>
    <xf numFmtId="44" fontId="55" fillId="12" borderId="18" xfId="11" applyNumberFormat="1" applyFont="1" applyFill="1" applyBorder="1" applyAlignment="1">
      <alignment horizontal="justify" vertical="center" wrapText="1"/>
    </xf>
    <xf numFmtId="0" fontId="55" fillId="12" borderId="22" xfId="11" applyFont="1" applyFill="1" applyBorder="1" applyAlignment="1">
      <alignment horizontal="justify" vertical="center" wrapText="1"/>
    </xf>
    <xf numFmtId="0" fontId="55" fillId="12" borderId="23" xfId="11" applyFont="1" applyFill="1" applyBorder="1" applyAlignment="1">
      <alignment horizontal="justify" vertical="center" wrapText="1"/>
    </xf>
    <xf numFmtId="0" fontId="55" fillId="12" borderId="20" xfId="11" applyFont="1" applyFill="1" applyBorder="1" applyAlignment="1">
      <alignment horizontal="justify" vertical="center" wrapText="1"/>
    </xf>
    <xf numFmtId="0" fontId="54" fillId="12" borderId="22" xfId="11" applyFont="1" applyFill="1" applyBorder="1" applyAlignment="1">
      <alignment horizontal="justify" vertical="center" wrapText="1"/>
    </xf>
    <xf numFmtId="44" fontId="54" fillId="12" borderId="20" xfId="11" applyNumberFormat="1" applyFont="1" applyFill="1" applyBorder="1" applyAlignment="1">
      <alignment horizontal="justify" vertical="center" wrapText="1"/>
    </xf>
    <xf numFmtId="0" fontId="54" fillId="0" borderId="0" xfId="11" applyFont="1"/>
    <xf numFmtId="0" fontId="52" fillId="0" borderId="0" xfId="0" applyFont="1"/>
    <xf numFmtId="0" fontId="61" fillId="15" borderId="31" xfId="0" applyFont="1" applyFill="1" applyBorder="1" applyAlignment="1">
      <alignment horizontal="center" vertical="center" wrapText="1"/>
    </xf>
    <xf numFmtId="0" fontId="61" fillId="10" borderId="31" xfId="0" applyFont="1" applyFill="1" applyBorder="1" applyAlignment="1">
      <alignment horizontal="center" vertical="center" wrapText="1"/>
    </xf>
    <xf numFmtId="4" fontId="61" fillId="15" borderId="31" xfId="16" applyNumberFormat="1" applyFont="1" applyFill="1" applyBorder="1" applyAlignment="1">
      <alignment horizontal="center" vertical="center" wrapText="1"/>
    </xf>
    <xf numFmtId="0" fontId="52" fillId="0" borderId="31" xfId="0" applyFont="1" applyBorder="1" applyAlignment="1">
      <alignment horizontal="center" vertical="center" wrapText="1"/>
    </xf>
    <xf numFmtId="0" fontId="52" fillId="0" borderId="31" xfId="0" applyFont="1" applyFill="1" applyBorder="1" applyAlignment="1">
      <alignment horizontal="center" vertical="center" wrapText="1"/>
    </xf>
    <xf numFmtId="43" fontId="62" fillId="6" borderId="28" xfId="1" applyFont="1" applyFill="1" applyBorder="1" applyAlignment="1">
      <alignment horizontal="right" vertical="top"/>
    </xf>
    <xf numFmtId="0" fontId="52" fillId="0" borderId="31" xfId="0" applyFont="1" applyBorder="1" applyAlignment="1">
      <alignment horizontal="left" vertical="center" wrapText="1"/>
    </xf>
    <xf numFmtId="0" fontId="52" fillId="0" borderId="31" xfId="0" applyFont="1" applyFill="1" applyBorder="1" applyAlignment="1">
      <alignment horizontal="left" vertical="center" wrapText="1"/>
    </xf>
    <xf numFmtId="0" fontId="52" fillId="0" borderId="31" xfId="0" applyFont="1" applyFill="1" applyBorder="1" applyAlignment="1">
      <alignment horizontal="left" vertical="center"/>
    </xf>
    <xf numFmtId="44" fontId="63" fillId="0" borderId="31" xfId="16" applyFont="1" applyFill="1" applyBorder="1" applyAlignment="1">
      <alignment horizontal="center" vertical="center" wrapText="1"/>
    </xf>
    <xf numFmtId="0" fontId="0" fillId="0" borderId="31" xfId="0" applyFont="1" applyBorder="1"/>
    <xf numFmtId="49" fontId="63" fillId="6" borderId="31" xfId="0" applyNumberFormat="1" applyFont="1" applyFill="1" applyBorder="1" applyAlignment="1">
      <alignment horizontal="left" vertical="top"/>
    </xf>
    <xf numFmtId="44" fontId="63" fillId="0" borderId="31" xfId="16" applyFont="1" applyFill="1" applyBorder="1" applyAlignment="1">
      <alignment horizontal="right" vertical="top"/>
    </xf>
    <xf numFmtId="44" fontId="63" fillId="0" borderId="31" xfId="16" applyFont="1" applyBorder="1" applyAlignment="1">
      <alignment horizontal="center" vertical="center" wrapText="1"/>
    </xf>
    <xf numFmtId="0" fontId="64" fillId="9" borderId="2" xfId="0" applyFont="1" applyFill="1" applyBorder="1" applyAlignment="1">
      <alignment vertical="center" wrapText="1"/>
    </xf>
    <xf numFmtId="0" fontId="64" fillId="9" borderId="3" xfId="0" applyFont="1" applyFill="1" applyBorder="1" applyAlignment="1">
      <alignment vertical="center" wrapText="1"/>
    </xf>
    <xf numFmtId="44" fontId="59" fillId="0" borderId="31" xfId="0" applyNumberFormat="1" applyFont="1" applyBorder="1" applyAlignment="1">
      <alignment horizontal="center" vertical="center" wrapText="1"/>
    </xf>
    <xf numFmtId="0" fontId="52" fillId="0" borderId="0" xfId="0" applyFont="1" applyFill="1"/>
    <xf numFmtId="49" fontId="25" fillId="0" borderId="0" xfId="0" applyNumberFormat="1" applyFont="1" applyFill="1" applyBorder="1" applyAlignment="1">
      <alignment horizontal="left" vertical="top"/>
    </xf>
    <xf numFmtId="4" fontId="25" fillId="0" borderId="0" xfId="0" applyNumberFormat="1" applyFont="1" applyFill="1" applyBorder="1" applyAlignment="1">
      <alignment horizontal="right" vertical="top"/>
    </xf>
    <xf numFmtId="0" fontId="52" fillId="0" borderId="0" xfId="0" applyFont="1" applyFill="1" applyBorder="1"/>
    <xf numFmtId="0" fontId="52" fillId="0" borderId="0" xfId="11" applyFont="1"/>
    <xf numFmtId="0" fontId="65" fillId="5" borderId="31" xfId="0" applyFont="1" applyFill="1" applyBorder="1" applyAlignment="1">
      <alignment horizontal="center" vertical="center" wrapText="1"/>
    </xf>
    <xf numFmtId="0" fontId="67" fillId="0" borderId="31" xfId="0" applyFont="1" applyBorder="1" applyAlignment="1">
      <alignment vertical="center" wrapText="1"/>
    </xf>
    <xf numFmtId="0" fontId="18" fillId="0" borderId="31" xfId="0" applyFont="1" applyFill="1" applyBorder="1" applyAlignment="1" applyProtection="1">
      <alignment horizontal="left" vertical="center" wrapText="1"/>
      <protection locked="0"/>
    </xf>
    <xf numFmtId="0" fontId="67" fillId="0" borderId="31" xfId="0" applyNumberFormat="1" applyFont="1" applyFill="1" applyBorder="1" applyAlignment="1">
      <alignment horizontal="center" vertical="center" wrapText="1"/>
    </xf>
    <xf numFmtId="0" fontId="68" fillId="0" borderId="31" xfId="0" quotePrefix="1" applyNumberFormat="1" applyFont="1" applyFill="1" applyBorder="1" applyAlignment="1" applyProtection="1">
      <alignment horizontal="center" vertical="center" wrapText="1"/>
    </xf>
    <xf numFmtId="0" fontId="66" fillId="0" borderId="31" xfId="0" applyFont="1" applyBorder="1" applyAlignment="1">
      <alignment horizontal="center" vertical="center"/>
    </xf>
    <xf numFmtId="0" fontId="67" fillId="0" borderId="31" xfId="0" applyFont="1" applyBorder="1" applyAlignment="1">
      <alignment horizontal="left" vertical="center" wrapText="1"/>
    </xf>
    <xf numFmtId="2" fontId="69" fillId="0" borderId="31" xfId="17" applyNumberFormat="1" applyFont="1" applyFill="1" applyBorder="1" applyAlignment="1" applyProtection="1">
      <alignment horizontal="center" vertical="center" wrapText="1"/>
    </xf>
    <xf numFmtId="173" fontId="69" fillId="0" borderId="31" xfId="17" applyNumberFormat="1" applyFont="1" applyFill="1" applyBorder="1" applyAlignment="1" applyProtection="1">
      <alignment horizontal="center" vertical="center" wrapText="1"/>
    </xf>
    <xf numFmtId="0" fontId="66" fillId="0" borderId="31" xfId="0" quotePrefix="1" applyFont="1" applyBorder="1" applyAlignment="1">
      <alignment horizontal="center" vertical="center"/>
    </xf>
    <xf numFmtId="10" fontId="69" fillId="0" borderId="31" xfId="17" applyNumberFormat="1" applyFont="1" applyFill="1" applyBorder="1" applyAlignment="1" applyProtection="1">
      <alignment horizontal="center" vertical="center" wrapText="1"/>
    </xf>
    <xf numFmtId="174" fontId="69" fillId="0" borderId="31" xfId="17" applyNumberFormat="1" applyFont="1" applyFill="1" applyBorder="1" applyAlignment="1" applyProtection="1">
      <alignment horizontal="center" vertical="center" wrapText="1"/>
    </xf>
    <xf numFmtId="173" fontId="67" fillId="0" borderId="31" xfId="0" applyNumberFormat="1" applyFont="1" applyFill="1" applyBorder="1" applyAlignment="1">
      <alignment horizontal="center" vertical="center" wrapText="1"/>
    </xf>
    <xf numFmtId="174" fontId="69" fillId="0" borderId="29" xfId="17" applyNumberFormat="1" applyFont="1" applyFill="1" applyBorder="1" applyAlignment="1" applyProtection="1">
      <alignment horizontal="center" vertical="center" wrapText="1"/>
    </xf>
    <xf numFmtId="0" fontId="66" fillId="0" borderId="30" xfId="0" applyFont="1" applyBorder="1" applyAlignment="1">
      <alignment horizontal="center" vertical="center"/>
    </xf>
    <xf numFmtId="0" fontId="67" fillId="0" borderId="30" xfId="0" applyFont="1" applyBorder="1" applyAlignment="1">
      <alignment horizontal="left" vertical="center" wrapText="1"/>
    </xf>
    <xf numFmtId="0" fontId="18" fillId="0" borderId="30" xfId="0" applyFont="1" applyFill="1" applyBorder="1" applyAlignment="1" applyProtection="1">
      <alignment horizontal="left" vertical="center" wrapText="1"/>
      <protection locked="0"/>
    </xf>
    <xf numFmtId="9" fontId="67" fillId="0" borderId="30" xfId="0" applyNumberFormat="1" applyFont="1" applyFill="1" applyBorder="1" applyAlignment="1">
      <alignment horizontal="center" vertical="center" wrapText="1"/>
    </xf>
    <xf numFmtId="0" fontId="73" fillId="2" borderId="0" xfId="13" applyFont="1" applyFill="1"/>
    <xf numFmtId="165" fontId="72" fillId="9" borderId="31" xfId="12" applyNumberFormat="1" applyFont="1" applyFill="1" applyBorder="1" applyAlignment="1" applyProtection="1">
      <alignment horizontal="center"/>
    </xf>
    <xf numFmtId="0" fontId="73" fillId="2" borderId="31" xfId="13" applyFont="1" applyFill="1" applyBorder="1" applyAlignment="1" applyProtection="1">
      <alignment horizontal="justify" vertical="center" wrapText="1"/>
    </xf>
    <xf numFmtId="43" fontId="73" fillId="2" borderId="31" xfId="13" applyNumberFormat="1" applyFont="1" applyFill="1" applyBorder="1" applyAlignment="1" applyProtection="1">
      <alignment horizontal="right" vertical="center" wrapText="1"/>
    </xf>
    <xf numFmtId="0" fontId="73" fillId="0" borderId="31" xfId="13" applyFont="1" applyBorder="1"/>
    <xf numFmtId="0" fontId="73" fillId="2" borderId="31" xfId="13" applyFont="1" applyFill="1" applyBorder="1" applyAlignment="1">
      <alignment vertical="center" wrapText="1"/>
    </xf>
    <xf numFmtId="0" fontId="73" fillId="2" borderId="31" xfId="13" applyFont="1" applyFill="1" applyBorder="1" applyAlignment="1" applyProtection="1">
      <alignment horizontal="right" vertical="center" wrapText="1"/>
      <protection locked="0"/>
    </xf>
    <xf numFmtId="43" fontId="73" fillId="2" borderId="31" xfId="1" applyFont="1" applyFill="1" applyBorder="1" applyAlignment="1" applyProtection="1">
      <alignment horizontal="right" vertical="center" wrapText="1"/>
      <protection locked="0"/>
    </xf>
    <xf numFmtId="0" fontId="73" fillId="2" borderId="31" xfId="13" applyFont="1" applyFill="1" applyBorder="1" applyAlignment="1">
      <alignment horizontal="justify" vertical="center" wrapText="1"/>
    </xf>
    <xf numFmtId="0" fontId="73" fillId="2" borderId="31" xfId="13" applyFont="1" applyFill="1" applyBorder="1" applyAlignment="1">
      <alignment horizontal="right" vertical="center" wrapText="1"/>
    </xf>
    <xf numFmtId="43" fontId="73" fillId="2" borderId="31" xfId="13" applyNumberFormat="1" applyFont="1" applyFill="1" applyBorder="1" applyAlignment="1">
      <alignment horizontal="right" vertical="center" wrapText="1"/>
    </xf>
    <xf numFmtId="43" fontId="41" fillId="2" borderId="31" xfId="13" applyNumberFormat="1" applyFont="1" applyFill="1" applyBorder="1" applyAlignment="1">
      <alignment horizontal="right" vertical="center" wrapText="1"/>
    </xf>
    <xf numFmtId="0" fontId="41" fillId="2" borderId="31" xfId="13" applyFont="1" applyFill="1" applyBorder="1" applyAlignment="1">
      <alignment horizontal="right" vertical="center" wrapText="1"/>
    </xf>
    <xf numFmtId="0" fontId="56" fillId="0" borderId="0" xfId="0" applyFont="1" applyAlignment="1">
      <alignment wrapText="1"/>
    </xf>
    <xf numFmtId="0" fontId="49" fillId="0" borderId="0" xfId="0" applyFont="1" applyAlignment="1">
      <alignment horizontal="left"/>
    </xf>
    <xf numFmtId="175" fontId="56" fillId="0" borderId="0" xfId="0" applyNumberFormat="1" applyFont="1" applyAlignment="1">
      <alignment wrapText="1"/>
    </xf>
    <xf numFmtId="0" fontId="49" fillId="0" borderId="0" xfId="0" applyFont="1" applyAlignment="1"/>
    <xf numFmtId="0" fontId="49" fillId="0" borderId="0" xfId="0" applyFont="1" applyAlignment="1">
      <alignment wrapText="1"/>
    </xf>
    <xf numFmtId="4" fontId="49" fillId="0" borderId="0" xfId="0" applyNumberFormat="1" applyFont="1" applyAlignment="1">
      <alignment wrapText="1"/>
    </xf>
    <xf numFmtId="0" fontId="50" fillId="0" borderId="0" xfId="0" applyFont="1" applyAlignment="1"/>
    <xf numFmtId="4" fontId="50" fillId="0" borderId="31" xfId="0" applyNumberFormat="1" applyFont="1" applyBorder="1" applyAlignment="1">
      <alignment horizontal="center" wrapText="1"/>
    </xf>
    <xf numFmtId="4" fontId="50" fillId="0" borderId="0" xfId="0" applyNumberFormat="1" applyFont="1" applyBorder="1" applyAlignment="1">
      <alignment wrapText="1"/>
    </xf>
    <xf numFmtId="2" fontId="50" fillId="13" borderId="31" xfId="0" applyNumberFormat="1" applyFont="1" applyFill="1" applyBorder="1" applyAlignment="1"/>
    <xf numFmtId="0" fontId="50" fillId="13" borderId="31" xfId="0" applyFont="1" applyFill="1" applyBorder="1" applyAlignment="1">
      <alignment horizontal="center" wrapText="1"/>
    </xf>
    <xf numFmtId="4" fontId="50" fillId="13" borderId="31" xfId="0" applyNumberFormat="1" applyFont="1" applyFill="1" applyBorder="1" applyAlignment="1">
      <alignment horizontal="center" wrapText="1"/>
    </xf>
    <xf numFmtId="2" fontId="49" fillId="0" borderId="0" xfId="0" applyNumberFormat="1" applyFont="1" applyAlignment="1">
      <alignment horizontal="left" wrapText="1"/>
    </xf>
    <xf numFmtId="2" fontId="49" fillId="0" borderId="0" xfId="0" applyNumberFormat="1" applyFont="1" applyAlignment="1">
      <alignment wrapText="1"/>
    </xf>
    <xf numFmtId="0" fontId="50" fillId="0" borderId="9" xfId="0" applyFont="1" applyFill="1" applyBorder="1"/>
    <xf numFmtId="43" fontId="50" fillId="0" borderId="9" xfId="1" applyFont="1" applyFill="1" applyBorder="1"/>
    <xf numFmtId="0" fontId="50" fillId="0" borderId="0" xfId="0" applyFont="1" applyFill="1"/>
    <xf numFmtId="0" fontId="50" fillId="0" borderId="0" xfId="0" applyFont="1" applyFill="1" applyAlignment="1">
      <alignment horizontal="left"/>
    </xf>
    <xf numFmtId="43" fontId="49" fillId="0" borderId="0" xfId="1" applyFont="1" applyFill="1" applyBorder="1"/>
    <xf numFmtId="4" fontId="49" fillId="0" borderId="0" xfId="0" applyNumberFormat="1" applyFont="1" applyFill="1" applyBorder="1" applyAlignment="1">
      <alignment wrapText="1"/>
    </xf>
    <xf numFmtId="4" fontId="25" fillId="0" borderId="0" xfId="0" applyNumberFormat="1" applyFont="1" applyFill="1" applyBorder="1" applyAlignment="1">
      <alignment horizontal="right"/>
    </xf>
    <xf numFmtId="40" fontId="49" fillId="0" borderId="0" xfId="0" applyNumberFormat="1" applyFont="1" applyFill="1" applyBorder="1" applyAlignment="1">
      <alignment wrapText="1"/>
    </xf>
    <xf numFmtId="4" fontId="49" fillId="0" borderId="0" xfId="0" applyNumberFormat="1" applyFont="1" applyFill="1" applyBorder="1"/>
    <xf numFmtId="0" fontId="49" fillId="0" borderId="0" xfId="0" applyFont="1" applyFill="1" applyBorder="1" applyAlignment="1">
      <alignment horizontal="left"/>
    </xf>
    <xf numFmtId="0" fontId="49" fillId="0" borderId="0" xfId="0" applyFont="1" applyFill="1"/>
    <xf numFmtId="49" fontId="49" fillId="0" borderId="0" xfId="0" applyNumberFormat="1" applyFont="1" applyFill="1"/>
    <xf numFmtId="0" fontId="25" fillId="0" borderId="0" xfId="0" applyNumberFormat="1" applyFont="1" applyFill="1" applyBorder="1" applyAlignment="1">
      <alignment horizontal="left" vertical="top"/>
    </xf>
    <xf numFmtId="0" fontId="49" fillId="0" borderId="0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left"/>
    </xf>
    <xf numFmtId="4" fontId="50" fillId="0" borderId="0" xfId="0" applyNumberFormat="1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wrapText="1"/>
    </xf>
    <xf numFmtId="0" fontId="50" fillId="0" borderId="0" xfId="0" applyFont="1" applyFill="1" applyBorder="1"/>
    <xf numFmtId="0" fontId="49" fillId="0" borderId="0" xfId="0" applyFont="1" applyBorder="1"/>
    <xf numFmtId="0" fontId="50" fillId="0" borderId="0" xfId="0" applyFont="1" applyFill="1" applyBorder="1" applyAlignment="1">
      <alignment horizontal="left" wrapText="1"/>
    </xf>
    <xf numFmtId="0" fontId="49" fillId="0" borderId="1" xfId="0" applyFont="1" applyFill="1" applyBorder="1" applyAlignment="1">
      <alignment horizontal="left"/>
    </xf>
    <xf numFmtId="43" fontId="49" fillId="0" borderId="1" xfId="1" applyFont="1" applyFill="1" applyBorder="1"/>
    <xf numFmtId="4" fontId="49" fillId="0" borderId="1" xfId="0" applyNumberFormat="1" applyFont="1" applyFill="1" applyBorder="1" applyAlignment="1">
      <alignment wrapText="1"/>
    </xf>
    <xf numFmtId="4" fontId="25" fillId="0" borderId="1" xfId="0" applyNumberFormat="1" applyFont="1" applyFill="1" applyBorder="1" applyAlignment="1">
      <alignment horizontal="right"/>
    </xf>
    <xf numFmtId="40" fontId="49" fillId="0" borderId="1" xfId="0" applyNumberFormat="1" applyFont="1" applyFill="1" applyBorder="1" applyAlignment="1">
      <alignment wrapText="1"/>
    </xf>
    <xf numFmtId="0" fontId="50" fillId="13" borderId="0" xfId="0" applyFont="1" applyFill="1" applyBorder="1"/>
    <xf numFmtId="43" fontId="50" fillId="13" borderId="0" xfId="1" applyFont="1" applyFill="1" applyBorder="1"/>
    <xf numFmtId="43" fontId="49" fillId="0" borderId="0" xfId="1" applyFont="1" applyBorder="1"/>
    <xf numFmtId="43" fontId="49" fillId="0" borderId="0" xfId="1" applyFont="1"/>
    <xf numFmtId="4" fontId="49" fillId="0" borderId="0" xfId="0" applyNumberFormat="1" applyFont="1"/>
    <xf numFmtId="43" fontId="49" fillId="0" borderId="0" xfId="0" applyNumberFormat="1" applyFont="1"/>
    <xf numFmtId="4" fontId="5" fillId="0" borderId="0" xfId="0" applyNumberFormat="1" applyFont="1" applyFill="1" applyBorder="1" applyAlignment="1">
      <alignment horizontal="right" vertical="top"/>
    </xf>
    <xf numFmtId="0" fontId="49" fillId="0" borderId="0" xfId="0" applyFont="1" applyFill="1" applyAlignment="1">
      <alignment wrapText="1"/>
    </xf>
    <xf numFmtId="0" fontId="0" fillId="0" borderId="0" xfId="0" applyBorder="1"/>
    <xf numFmtId="0" fontId="50" fillId="13" borderId="0" xfId="0" applyFont="1" applyFill="1" applyBorder="1" applyAlignment="1">
      <alignment horizontal="left"/>
    </xf>
    <xf numFmtId="4" fontId="50" fillId="13" borderId="0" xfId="0" applyNumberFormat="1" applyFont="1" applyFill="1" applyBorder="1" applyAlignment="1">
      <alignment wrapText="1"/>
    </xf>
    <xf numFmtId="4" fontId="0" fillId="0" borderId="0" xfId="0" applyNumberFormat="1"/>
    <xf numFmtId="0" fontId="0" fillId="0" borderId="0" xfId="0" applyFill="1"/>
    <xf numFmtId="0" fontId="25" fillId="6" borderId="42" xfId="0" applyNumberFormat="1" applyFont="1" applyFill="1" applyBorder="1" applyAlignment="1">
      <alignment horizontal="left"/>
    </xf>
    <xf numFmtId="40" fontId="5" fillId="0" borderId="0" xfId="0" applyNumberFormat="1" applyFont="1" applyFill="1" applyBorder="1" applyAlignment="1">
      <alignment wrapText="1"/>
    </xf>
    <xf numFmtId="49" fontId="25" fillId="6" borderId="0" xfId="0" applyNumberFormat="1" applyFont="1" applyFill="1" applyBorder="1" applyAlignment="1">
      <alignment horizontal="left" vertical="top"/>
    </xf>
    <xf numFmtId="4" fontId="25" fillId="6" borderId="0" xfId="0" applyNumberFormat="1" applyFont="1" applyFill="1" applyBorder="1" applyAlignment="1">
      <alignment horizontal="right" vertical="top"/>
    </xf>
    <xf numFmtId="4" fontId="49" fillId="0" borderId="0" xfId="0" applyNumberFormat="1" applyFont="1" applyBorder="1" applyAlignment="1">
      <alignment wrapText="1"/>
    </xf>
    <xf numFmtId="43" fontId="0" fillId="0" borderId="0" xfId="1" applyFont="1" applyBorder="1"/>
    <xf numFmtId="43" fontId="0" fillId="0" borderId="0" xfId="1" applyFont="1" applyBorder="1" applyAlignment="1">
      <alignment horizontal="center" vertical="center"/>
    </xf>
    <xf numFmtId="4" fontId="0" fillId="0" borderId="0" xfId="0" applyNumberFormat="1" applyBorder="1"/>
    <xf numFmtId="43" fontId="0" fillId="0" borderId="0" xfId="0" applyNumberFormat="1" applyBorder="1"/>
    <xf numFmtId="0" fontId="48" fillId="0" borderId="0" xfId="0" applyFont="1"/>
    <xf numFmtId="43" fontId="48" fillId="0" borderId="0" xfId="1" applyFont="1"/>
    <xf numFmtId="0" fontId="48" fillId="13" borderId="0" xfId="0" applyFont="1" applyFill="1" applyBorder="1"/>
    <xf numFmtId="43" fontId="48" fillId="13" borderId="0" xfId="1" applyFont="1" applyFill="1" applyBorder="1"/>
    <xf numFmtId="43" fontId="0" fillId="0" borderId="0" xfId="1" applyFont="1"/>
    <xf numFmtId="0" fontId="48" fillId="0" borderId="0" xfId="0" applyFont="1" applyBorder="1"/>
    <xf numFmtId="0" fontId="50" fillId="0" borderId="0" xfId="0" applyFont="1"/>
    <xf numFmtId="43" fontId="50" fillId="0" borderId="0" xfId="1" applyFont="1"/>
    <xf numFmtId="0" fontId="49" fillId="0" borderId="0" xfId="0" applyFont="1" applyBorder="1" applyAlignment="1">
      <alignment horizontal="left"/>
    </xf>
    <xf numFmtId="43" fontId="50" fillId="0" borderId="0" xfId="1" applyFont="1" applyBorder="1"/>
    <xf numFmtId="0" fontId="50" fillId="0" borderId="0" xfId="0" applyFont="1" applyBorder="1"/>
    <xf numFmtId="43" fontId="50" fillId="0" borderId="0" xfId="1" applyFont="1" applyFill="1" applyBorder="1"/>
    <xf numFmtId="43" fontId="50" fillId="0" borderId="0" xfId="0" applyNumberFormat="1" applyFont="1"/>
    <xf numFmtId="0" fontId="48" fillId="0" borderId="0" xfId="0" applyFont="1" applyFill="1" applyBorder="1"/>
    <xf numFmtId="43" fontId="48" fillId="0" borderId="0" xfId="1" applyFont="1" applyFill="1" applyBorder="1"/>
    <xf numFmtId="43" fontId="0" fillId="0" borderId="0" xfId="0" applyNumberFormat="1"/>
    <xf numFmtId="49" fontId="25" fillId="6" borderId="28" xfId="0" applyNumberFormat="1" applyFont="1" applyFill="1" applyBorder="1" applyAlignment="1">
      <alignment horizontal="left"/>
    </xf>
    <xf numFmtId="4" fontId="76" fillId="0" borderId="0" xfId="0" applyNumberFormat="1" applyFont="1" applyFill="1" applyBorder="1" applyAlignment="1">
      <alignment horizontal="right" vertical="top"/>
    </xf>
    <xf numFmtId="43" fontId="48" fillId="0" borderId="0" xfId="0" applyNumberFormat="1" applyFont="1"/>
    <xf numFmtId="43" fontId="77" fillId="0" borderId="0" xfId="1" applyFont="1" applyFill="1" applyBorder="1"/>
    <xf numFmtId="0" fontId="64" fillId="0" borderId="0" xfId="0" applyFont="1" applyAlignment="1">
      <alignment wrapText="1"/>
    </xf>
    <xf numFmtId="0" fontId="52" fillId="0" borderId="0" xfId="0" applyFont="1" applyAlignment="1">
      <alignment wrapText="1"/>
    </xf>
    <xf numFmtId="175" fontId="64" fillId="0" borderId="0" xfId="0" applyNumberFormat="1" applyFont="1" applyAlignment="1">
      <alignment wrapText="1"/>
    </xf>
    <xf numFmtId="0" fontId="52" fillId="0" borderId="0" xfId="0" applyFont="1" applyAlignment="1"/>
    <xf numFmtId="4" fontId="52" fillId="0" borderId="0" xfId="0" applyNumberFormat="1" applyFont="1" applyAlignment="1">
      <alignment wrapText="1"/>
    </xf>
    <xf numFmtId="0" fontId="59" fillId="0" borderId="0" xfId="0" applyFont="1" applyAlignment="1"/>
    <xf numFmtId="4" fontId="59" fillId="0" borderId="31" xfId="0" applyNumberFormat="1" applyFont="1" applyBorder="1" applyAlignment="1">
      <alignment horizontal="center" wrapText="1"/>
    </xf>
    <xf numFmtId="2" fontId="59" fillId="13" borderId="31" xfId="0" applyNumberFormat="1" applyFont="1" applyFill="1" applyBorder="1" applyAlignment="1"/>
    <xf numFmtId="0" fontId="59" fillId="13" borderId="31" xfId="0" applyFont="1" applyFill="1" applyBorder="1" applyAlignment="1">
      <alignment horizontal="center" wrapText="1"/>
    </xf>
    <xf numFmtId="4" fontId="59" fillId="13" borderId="31" xfId="0" applyNumberFormat="1" applyFont="1" applyFill="1" applyBorder="1" applyAlignment="1">
      <alignment horizontal="center" wrapText="1"/>
    </xf>
    <xf numFmtId="2" fontId="52" fillId="0" borderId="0" xfId="0" applyNumberFormat="1" applyFont="1" applyAlignment="1">
      <alignment wrapText="1"/>
    </xf>
    <xf numFmtId="0" fontId="59" fillId="0" borderId="0" xfId="0" applyFont="1"/>
    <xf numFmtId="4" fontId="59" fillId="0" borderId="0" xfId="1" applyNumberFormat="1" applyFont="1"/>
    <xf numFmtId="43" fontId="52" fillId="0" borderId="0" xfId="1" applyFont="1" applyFill="1" applyBorder="1"/>
    <xf numFmtId="4" fontId="52" fillId="0" borderId="0" xfId="1" applyNumberFormat="1" applyFont="1" applyFill="1" applyBorder="1"/>
    <xf numFmtId="43" fontId="52" fillId="0" borderId="0" xfId="0" applyNumberFormat="1" applyFont="1" applyFill="1" applyBorder="1"/>
    <xf numFmtId="0" fontId="59" fillId="0" borderId="0" xfId="0" applyFont="1" applyFill="1" applyBorder="1"/>
    <xf numFmtId="4" fontId="59" fillId="0" borderId="0" xfId="1" applyNumberFormat="1" applyFont="1" applyFill="1" applyBorder="1"/>
    <xf numFmtId="0" fontId="52" fillId="0" borderId="0" xfId="0" applyFont="1" applyBorder="1"/>
    <xf numFmtId="43" fontId="52" fillId="0" borderId="0" xfId="1" applyFont="1" applyBorder="1"/>
    <xf numFmtId="0" fontId="59" fillId="13" borderId="0" xfId="0" applyFont="1" applyFill="1" applyBorder="1"/>
    <xf numFmtId="43" fontId="59" fillId="13" borderId="0" xfId="1" applyFont="1" applyFill="1" applyBorder="1"/>
    <xf numFmtId="4" fontId="59" fillId="13" borderId="0" xfId="1" applyNumberFormat="1" applyFont="1" applyFill="1" applyBorder="1"/>
    <xf numFmtId="0" fontId="59" fillId="0" borderId="0" xfId="0" applyFont="1" applyBorder="1"/>
    <xf numFmtId="4" fontId="52" fillId="0" borderId="0" xfId="1" applyNumberFormat="1" applyFont="1" applyBorder="1"/>
    <xf numFmtId="4" fontId="52" fillId="0" borderId="0" xfId="0" applyNumberFormat="1" applyFont="1" applyBorder="1"/>
    <xf numFmtId="4" fontId="52" fillId="0" borderId="0" xfId="0" applyNumberFormat="1" applyFont="1"/>
    <xf numFmtId="4" fontId="50" fillId="0" borderId="0" xfId="1" applyNumberFormat="1" applyFont="1"/>
    <xf numFmtId="40" fontId="49" fillId="0" borderId="0" xfId="1" applyNumberFormat="1" applyFont="1" applyFill="1" applyBorder="1"/>
    <xf numFmtId="4" fontId="49" fillId="0" borderId="0" xfId="1" applyNumberFormat="1" applyFont="1" applyFill="1" applyBorder="1"/>
    <xf numFmtId="4" fontId="50" fillId="0" borderId="0" xfId="1" applyNumberFormat="1" applyFont="1" applyFill="1" applyBorder="1"/>
    <xf numFmtId="0" fontId="50" fillId="0" borderId="0" xfId="0" applyFont="1" applyFill="1" applyBorder="1" applyAlignment="1">
      <alignment horizontal="center" wrapText="1"/>
    </xf>
    <xf numFmtId="4" fontId="49" fillId="0" borderId="0" xfId="0" applyNumberFormat="1" applyFont="1" applyFill="1" applyBorder="1" applyAlignment="1">
      <alignment horizontal="right" wrapText="1"/>
    </xf>
    <xf numFmtId="2" fontId="49" fillId="0" borderId="0" xfId="0" applyNumberFormat="1" applyFont="1" applyFill="1" applyBorder="1" applyAlignment="1">
      <alignment wrapText="1"/>
    </xf>
    <xf numFmtId="0" fontId="50" fillId="13" borderId="0" xfId="0" applyFont="1" applyFill="1" applyAlignment="1">
      <alignment wrapText="1"/>
    </xf>
    <xf numFmtId="0" fontId="50" fillId="13" borderId="0" xfId="0" applyFont="1" applyFill="1"/>
    <xf numFmtId="49" fontId="25" fillId="0" borderId="0" xfId="0" applyNumberFormat="1" applyFont="1" applyFill="1" applyBorder="1" applyAlignment="1">
      <alignment horizontal="left"/>
    </xf>
    <xf numFmtId="49" fontId="25" fillId="6" borderId="53" xfId="0" applyNumberFormat="1" applyFont="1" applyFill="1" applyBorder="1" applyAlignment="1">
      <alignment horizontal="left" vertical="top"/>
    </xf>
    <xf numFmtId="43" fontId="48" fillId="0" borderId="0" xfId="1" applyFont="1" applyBorder="1"/>
    <xf numFmtId="43" fontId="25" fillId="6" borderId="53" xfId="1" applyFont="1" applyFill="1" applyBorder="1" applyAlignment="1">
      <alignment horizontal="left" vertical="top"/>
    </xf>
    <xf numFmtId="0" fontId="56" fillId="0" borderId="0" xfId="0" applyFont="1" applyAlignment="1"/>
    <xf numFmtId="49" fontId="25" fillId="6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3" fontId="1" fillId="0" borderId="0" xfId="1" applyFont="1" applyFill="1" applyBorder="1"/>
    <xf numFmtId="0" fontId="78" fillId="0" borderId="0" xfId="0" applyFont="1"/>
    <xf numFmtId="49" fontId="25" fillId="0" borderId="53" xfId="0" applyNumberFormat="1" applyFont="1" applyFill="1" applyBorder="1" applyAlignment="1">
      <alignment horizontal="left" vertical="top"/>
    </xf>
    <xf numFmtId="4" fontId="25" fillId="0" borderId="28" xfId="0" applyNumberFormat="1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justify" vertical="center"/>
    </xf>
    <xf numFmtId="0" fontId="0" fillId="0" borderId="0" xfId="0" applyFont="1"/>
    <xf numFmtId="43" fontId="0" fillId="0" borderId="0" xfId="1" applyFont="1" applyFill="1"/>
    <xf numFmtId="43" fontId="0" fillId="0" borderId="0" xfId="0" applyNumberFormat="1" applyFill="1"/>
    <xf numFmtId="0" fontId="50" fillId="0" borderId="54" xfId="0" applyFont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50" fillId="0" borderId="0" xfId="0" applyFont="1" applyBorder="1" applyAlignment="1">
      <alignment wrapText="1"/>
    </xf>
    <xf numFmtId="4" fontId="62" fillId="0" borderId="0" xfId="0" applyNumberFormat="1" applyFont="1" applyFill="1" applyBorder="1" applyAlignment="1">
      <alignment horizontal="right" vertical="top"/>
    </xf>
    <xf numFmtId="4" fontId="62" fillId="6" borderId="28" xfId="0" applyNumberFormat="1" applyFont="1" applyFill="1" applyBorder="1" applyAlignment="1">
      <alignment horizontal="right" vertical="top"/>
    </xf>
    <xf numFmtId="49" fontId="25" fillId="6" borderId="28" xfId="0" quotePrefix="1" applyNumberFormat="1" applyFont="1" applyFill="1" applyBorder="1" applyAlignment="1">
      <alignment horizontal="left" vertical="top"/>
    </xf>
    <xf numFmtId="0" fontId="79" fillId="0" borderId="0" xfId="0" applyFont="1"/>
    <xf numFmtId="0" fontId="14" fillId="0" borderId="0" xfId="0" applyFont="1" applyFill="1" applyBorder="1" applyAlignment="1"/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right"/>
    </xf>
    <xf numFmtId="0" fontId="14" fillId="3" borderId="55" xfId="0" applyFont="1" applyFill="1" applyBorder="1" applyAlignment="1" applyProtection="1">
      <alignment horizontal="center" vertical="center" wrapText="1"/>
    </xf>
    <xf numFmtId="0" fontId="14" fillId="3" borderId="56" xfId="0" applyFont="1" applyFill="1" applyBorder="1" applyAlignment="1" applyProtection="1">
      <alignment horizontal="center" vertical="center" wrapText="1"/>
    </xf>
    <xf numFmtId="0" fontId="14" fillId="3" borderId="57" xfId="0" applyFont="1" applyFill="1" applyBorder="1" applyAlignment="1" applyProtection="1">
      <alignment horizontal="center" vertical="center" wrapText="1"/>
    </xf>
    <xf numFmtId="0" fontId="14" fillId="3" borderId="58" xfId="0" applyFont="1" applyFill="1" applyBorder="1" applyAlignment="1" applyProtection="1">
      <alignment horizontal="center" vertical="center" wrapText="1"/>
    </xf>
    <xf numFmtId="0" fontId="14" fillId="3" borderId="59" xfId="0" applyFont="1" applyFill="1" applyBorder="1" applyAlignment="1" applyProtection="1">
      <alignment horizontal="center" vertical="center" wrapText="1"/>
    </xf>
    <xf numFmtId="0" fontId="13" fillId="0" borderId="0" xfId="0" applyFont="1" applyFill="1"/>
    <xf numFmtId="3" fontId="14" fillId="2" borderId="60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3" fillId="2" borderId="5" xfId="0" applyNumberFormat="1" applyFont="1" applyFill="1" applyBorder="1" applyProtection="1"/>
    <xf numFmtId="3" fontId="13" fillId="2" borderId="61" xfId="0" applyNumberFormat="1" applyFont="1" applyFill="1" applyBorder="1" applyAlignment="1" applyProtection="1">
      <alignment wrapText="1"/>
    </xf>
    <xf numFmtId="3" fontId="13" fillId="2" borderId="62" xfId="0" applyNumberFormat="1" applyFont="1" applyFill="1" applyBorder="1" applyAlignment="1" applyProtection="1">
      <alignment wrapText="1"/>
    </xf>
    <xf numFmtId="3" fontId="14" fillId="2" borderId="21" xfId="0" applyNumberFormat="1" applyFont="1" applyFill="1" applyBorder="1" applyAlignment="1" applyProtection="1">
      <alignment vertical="center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3" xfId="0" applyNumberFormat="1" applyFont="1" applyFill="1" applyBorder="1" applyAlignment="1" applyProtection="1">
      <alignment wrapText="1"/>
    </xf>
    <xf numFmtId="3" fontId="13" fillId="2" borderId="21" xfId="0" applyNumberFormat="1" applyFont="1" applyFill="1" applyBorder="1" applyProtection="1"/>
    <xf numFmtId="3" fontId="13" fillId="16" borderId="5" xfId="0" applyNumberFormat="1" applyFont="1" applyFill="1" applyBorder="1" applyAlignment="1" applyProtection="1">
      <alignment vertical="center" wrapText="1"/>
    </xf>
    <xf numFmtId="3" fontId="13" fillId="16" borderId="63" xfId="0" applyNumberFormat="1" applyFont="1" applyFill="1" applyBorder="1" applyAlignment="1" applyProtection="1">
      <alignment vertical="center" wrapText="1"/>
    </xf>
    <xf numFmtId="3" fontId="13" fillId="2" borderId="21" xfId="0" applyNumberFormat="1" applyFont="1" applyFill="1" applyBorder="1" applyAlignment="1" applyProtection="1">
      <alignment wrapText="1"/>
    </xf>
    <xf numFmtId="3" fontId="13" fillId="2" borderId="0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Alignment="1" applyProtection="1">
      <alignment wrapText="1"/>
    </xf>
    <xf numFmtId="3" fontId="13" fillId="2" borderId="21" xfId="0" applyNumberFormat="1" applyFont="1" applyFill="1" applyBorder="1" applyAlignment="1" applyProtection="1">
      <alignment vertical="center"/>
    </xf>
    <xf numFmtId="3" fontId="13" fillId="2" borderId="0" xfId="0" applyNumberFormat="1" applyFont="1" applyFill="1" applyBorder="1" applyAlignment="1" applyProtection="1">
      <alignment vertical="center"/>
    </xf>
    <xf numFmtId="3" fontId="13" fillId="0" borderId="61" xfId="0" applyNumberFormat="1" applyFont="1" applyFill="1" applyBorder="1" applyProtection="1"/>
    <xf numFmtId="3" fontId="13" fillId="0" borderId="63" xfId="0" applyNumberFormat="1" applyFont="1" applyFill="1" applyBorder="1" applyAlignment="1" applyProtection="1">
      <alignment vertical="center" wrapText="1"/>
    </xf>
    <xf numFmtId="3" fontId="14" fillId="2" borderId="5" xfId="0" applyNumberFormat="1" applyFont="1" applyFill="1" applyBorder="1" applyProtection="1"/>
    <xf numFmtId="3" fontId="14" fillId="2" borderId="61" xfId="0" applyNumberFormat="1" applyFont="1" applyFill="1" applyBorder="1" applyProtection="1"/>
    <xf numFmtId="3" fontId="14" fillId="2" borderId="63" xfId="0" applyNumberFormat="1" applyFont="1" applyFill="1" applyBorder="1" applyProtection="1"/>
    <xf numFmtId="3" fontId="13" fillId="16" borderId="5" xfId="0" applyNumberFormat="1" applyFont="1" applyFill="1" applyBorder="1" applyProtection="1"/>
    <xf numFmtId="3" fontId="13" fillId="16" borderId="61" xfId="0" applyNumberFormat="1" applyFont="1" applyFill="1" applyBorder="1" applyAlignment="1" applyProtection="1">
      <alignment vertical="center" wrapText="1"/>
    </xf>
    <xf numFmtId="3" fontId="13" fillId="0" borderId="61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Protection="1"/>
    <xf numFmtId="3" fontId="14" fillId="0" borderId="63" xfId="0" applyNumberFormat="1" applyFont="1" applyFill="1" applyBorder="1" applyProtection="1"/>
    <xf numFmtId="3" fontId="13" fillId="2" borderId="21" xfId="0" applyNumberFormat="1" applyFont="1" applyFill="1" applyBorder="1"/>
    <xf numFmtId="3" fontId="13" fillId="0" borderId="5" xfId="0" applyNumberFormat="1" applyFont="1" applyFill="1" applyBorder="1" applyAlignment="1" applyProtection="1">
      <alignment wrapText="1"/>
      <protection locked="0"/>
    </xf>
    <xf numFmtId="3" fontId="13" fillId="0" borderId="63" xfId="0" applyNumberFormat="1" applyFont="1" applyFill="1" applyBorder="1" applyAlignment="1" applyProtection="1">
      <alignment wrapText="1"/>
      <protection locked="0"/>
    </xf>
    <xf numFmtId="3" fontId="13" fillId="0" borderId="5" xfId="0" applyNumberFormat="1" applyFont="1" applyFill="1" applyBorder="1" applyProtection="1">
      <protection locked="0"/>
    </xf>
    <xf numFmtId="3" fontId="13" fillId="0" borderId="63" xfId="0" applyNumberFormat="1" applyFont="1" applyFill="1" applyBorder="1" applyProtection="1">
      <protection locked="0"/>
    </xf>
    <xf numFmtId="3" fontId="13" fillId="2" borderId="21" xfId="0" applyNumberFormat="1" applyFont="1" applyFill="1" applyBorder="1" applyAlignment="1">
      <alignment vertical="center"/>
    </xf>
    <xf numFmtId="3" fontId="13" fillId="2" borderId="0" xfId="0" applyNumberFormat="1" applyFont="1" applyFill="1" applyBorder="1" applyAlignment="1">
      <alignment vertical="center"/>
    </xf>
    <xf numFmtId="3" fontId="13" fillId="2" borderId="61" xfId="0" applyNumberFormat="1" applyFont="1" applyFill="1" applyBorder="1" applyProtection="1"/>
    <xf numFmtId="3" fontId="13" fillId="2" borderId="63" xfId="0" applyNumberFormat="1" applyFont="1" applyFill="1" applyBorder="1" applyAlignment="1" applyProtection="1">
      <alignment wrapText="1"/>
    </xf>
    <xf numFmtId="3" fontId="14" fillId="2" borderId="21" xfId="0" applyNumberFormat="1" applyFont="1" applyFill="1" applyBorder="1" applyAlignment="1">
      <alignment vertical="center"/>
    </xf>
    <xf numFmtId="3" fontId="14" fillId="2" borderId="0" xfId="0" applyNumberFormat="1" applyFont="1" applyFill="1" applyBorder="1" applyAlignment="1">
      <alignment vertical="center"/>
    </xf>
    <xf numFmtId="3" fontId="13" fillId="0" borderId="0" xfId="0" applyNumberFormat="1" applyFont="1"/>
    <xf numFmtId="3" fontId="14" fillId="3" borderId="64" xfId="0" applyNumberFormat="1" applyFont="1" applyFill="1" applyBorder="1" applyAlignment="1">
      <alignment horizontal="center" vertical="center" wrapText="1"/>
    </xf>
    <xf numFmtId="3" fontId="14" fillId="3" borderId="3" xfId="0" applyNumberFormat="1" applyFont="1" applyFill="1" applyBorder="1" applyAlignment="1">
      <alignment horizontal="center" vertical="center" wrapText="1"/>
    </xf>
    <xf numFmtId="3" fontId="14" fillId="3" borderId="2" xfId="0" applyNumberFormat="1" applyFont="1" applyFill="1" applyBorder="1" applyAlignment="1" applyProtection="1">
      <alignment horizontal="center" vertical="center" wrapText="1"/>
    </xf>
    <xf numFmtId="3" fontId="14" fillId="3" borderId="31" xfId="0" applyNumberFormat="1" applyFont="1" applyFill="1" applyBorder="1" applyAlignment="1" applyProtection="1">
      <alignment horizontal="center" vertical="center" wrapText="1"/>
    </xf>
    <xf numFmtId="3" fontId="14" fillId="3" borderId="65" xfId="0" applyNumberFormat="1" applyFont="1" applyFill="1" applyBorder="1" applyAlignment="1" applyProtection="1">
      <alignment horizontal="center" vertical="center" wrapText="1"/>
    </xf>
    <xf numFmtId="3" fontId="13" fillId="2" borderId="21" xfId="0" applyNumberFormat="1" applyFont="1" applyFill="1" applyBorder="1" applyAlignment="1">
      <alignment vertical="center" wrapText="1"/>
    </xf>
    <xf numFmtId="3" fontId="13" fillId="2" borderId="0" xfId="0" applyNumberFormat="1" applyFont="1" applyFill="1" applyBorder="1" applyAlignment="1">
      <alignment vertical="center" wrapText="1"/>
    </xf>
    <xf numFmtId="3" fontId="13" fillId="2" borderId="63" xfId="0" applyNumberFormat="1" applyFont="1" applyFill="1" applyBorder="1" applyProtection="1"/>
    <xf numFmtId="0" fontId="13" fillId="2" borderId="0" xfId="0" applyFont="1" applyFill="1" applyAlignment="1">
      <alignment vertical="center"/>
    </xf>
    <xf numFmtId="3" fontId="14" fillId="2" borderId="21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 applyProtection="1">
      <alignment vertical="center" wrapText="1"/>
    </xf>
    <xf numFmtId="3" fontId="14" fillId="2" borderId="63" xfId="0" applyNumberFormat="1" applyFont="1" applyFill="1" applyBorder="1" applyAlignment="1" applyProtection="1">
      <alignment vertical="center" wrapText="1"/>
    </xf>
    <xf numFmtId="0" fontId="13" fillId="0" borderId="0" xfId="0" applyFont="1" applyAlignment="1">
      <alignment vertical="center"/>
    </xf>
    <xf numFmtId="3" fontId="14" fillId="2" borderId="61" xfId="0" applyNumberFormat="1" applyFont="1" applyFill="1" applyBorder="1" applyAlignment="1" applyProtection="1">
      <alignment vertical="center" wrapText="1"/>
    </xf>
    <xf numFmtId="3" fontId="13" fillId="4" borderId="5" xfId="0" applyNumberFormat="1" applyFont="1" applyFill="1" applyBorder="1" applyAlignment="1" applyProtection="1">
      <alignment vertical="center" wrapText="1"/>
      <protection locked="0"/>
    </xf>
    <xf numFmtId="3" fontId="13" fillId="4" borderId="61" xfId="0" applyNumberFormat="1" applyFont="1" applyFill="1" applyBorder="1" applyAlignment="1" applyProtection="1">
      <alignment vertical="center" wrapText="1"/>
      <protection locked="0"/>
    </xf>
    <xf numFmtId="3" fontId="13" fillId="4" borderId="63" xfId="0" applyNumberFormat="1" applyFont="1" applyFill="1" applyBorder="1" applyAlignment="1" applyProtection="1">
      <alignment wrapText="1"/>
      <protection locked="0"/>
    </xf>
    <xf numFmtId="3" fontId="13" fillId="4" borderId="5" xfId="0" applyNumberFormat="1" applyFont="1" applyFill="1" applyBorder="1" applyProtection="1">
      <protection locked="0"/>
    </xf>
    <xf numFmtId="3" fontId="13" fillId="4" borderId="61" xfId="0" applyNumberFormat="1" applyFont="1" applyFill="1" applyBorder="1" applyProtection="1">
      <protection locked="0"/>
    </xf>
    <xf numFmtId="3" fontId="13" fillId="4" borderId="63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 applyProtection="1">
      <alignment vertical="center" wrapText="1"/>
    </xf>
    <xf numFmtId="3" fontId="13" fillId="2" borderId="61" xfId="0" applyNumberFormat="1" applyFont="1" applyFill="1" applyBorder="1" applyAlignment="1" applyProtection="1">
      <alignment vertical="center" wrapText="1"/>
    </xf>
    <xf numFmtId="3" fontId="13" fillId="2" borderId="21" xfId="0" applyNumberFormat="1" applyFont="1" applyFill="1" applyBorder="1" applyAlignment="1">
      <alignment wrapText="1"/>
    </xf>
    <xf numFmtId="3" fontId="13" fillId="2" borderId="0" xfId="0" applyNumberFormat="1" applyFont="1" applyFill="1" applyBorder="1" applyAlignment="1">
      <alignment wrapText="1"/>
    </xf>
    <xf numFmtId="3" fontId="13" fillId="2" borderId="63" xfId="0" applyNumberFormat="1" applyFont="1" applyFill="1" applyBorder="1" applyAlignment="1" applyProtection="1">
      <alignment vertical="center" wrapText="1"/>
    </xf>
    <xf numFmtId="3" fontId="13" fillId="2" borderId="63" xfId="0" applyNumberFormat="1" applyFont="1" applyFill="1" applyBorder="1" applyAlignment="1" applyProtection="1">
      <alignment vertical="center"/>
    </xf>
    <xf numFmtId="3" fontId="14" fillId="2" borderId="66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Protection="1"/>
    <xf numFmtId="3" fontId="14" fillId="2" borderId="67" xfId="0" applyNumberFormat="1" applyFont="1" applyFill="1" applyBorder="1" applyProtection="1"/>
    <xf numFmtId="3" fontId="14" fillId="2" borderId="60" xfId="0" applyNumberFormat="1" applyFont="1" applyFill="1" applyBorder="1" applyAlignment="1"/>
    <xf numFmtId="3" fontId="14" fillId="2" borderId="9" xfId="0" applyNumberFormat="1" applyFont="1" applyFill="1" applyBorder="1" applyAlignment="1"/>
    <xf numFmtId="3" fontId="14" fillId="2" borderId="11" xfId="0" applyNumberFormat="1" applyFont="1" applyFill="1" applyBorder="1" applyAlignment="1" applyProtection="1"/>
    <xf numFmtId="3" fontId="14" fillId="2" borderId="29" xfId="0" applyNumberFormat="1" applyFont="1" applyFill="1" applyBorder="1" applyAlignment="1" applyProtection="1"/>
    <xf numFmtId="3" fontId="14" fillId="2" borderId="62" xfId="0" applyNumberFormat="1" applyFont="1" applyFill="1" applyBorder="1" applyAlignment="1" applyProtection="1"/>
    <xf numFmtId="3" fontId="13" fillId="0" borderId="63" xfId="0" applyNumberFormat="1" applyFont="1" applyFill="1" applyBorder="1" applyAlignment="1" applyProtection="1">
      <alignment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22" xfId="0" applyNumberFormat="1" applyFont="1" applyFill="1" applyBorder="1"/>
    <xf numFmtId="3" fontId="13" fillId="2" borderId="23" xfId="0" applyNumberFormat="1" applyFont="1" applyFill="1" applyBorder="1"/>
    <xf numFmtId="3" fontId="13" fillId="2" borderId="68" xfId="0" applyNumberFormat="1" applyFont="1" applyFill="1" applyBorder="1" applyProtection="1"/>
    <xf numFmtId="3" fontId="13" fillId="2" borderId="69" xfId="0" applyNumberFormat="1" applyFont="1" applyFill="1" applyBorder="1" applyProtection="1"/>
    <xf numFmtId="3" fontId="13" fillId="2" borderId="20" xfId="0" applyNumberFormat="1" applyFont="1" applyFill="1" applyBorder="1" applyAlignment="1" applyProtection="1">
      <alignment vertical="center"/>
    </xf>
    <xf numFmtId="0" fontId="1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4" fillId="2" borderId="23" xfId="0" applyFont="1" applyFill="1" applyBorder="1"/>
    <xf numFmtId="0" fontId="43" fillId="0" borderId="18" xfId="0" applyFont="1" applyBorder="1" applyAlignment="1">
      <alignment horizontal="center" vertical="center"/>
    </xf>
    <xf numFmtId="0" fontId="43" fillId="0" borderId="21" xfId="0" applyFont="1" applyBorder="1" applyAlignment="1">
      <alignment horizontal="left" vertical="center"/>
    </xf>
    <xf numFmtId="43" fontId="43" fillId="0" borderId="18" xfId="1" applyFont="1" applyBorder="1" applyAlignment="1">
      <alignment horizontal="right" vertical="center"/>
    </xf>
    <xf numFmtId="43" fontId="43" fillId="0" borderId="18" xfId="1" applyFont="1" applyBorder="1" applyAlignment="1">
      <alignment horizontal="center" vertical="center"/>
    </xf>
    <xf numFmtId="43" fontId="43" fillId="0" borderId="18" xfId="0" applyNumberFormat="1" applyFont="1" applyBorder="1" applyAlignment="1">
      <alignment horizontal="center" vertical="center"/>
    </xf>
    <xf numFmtId="43" fontId="43" fillId="0" borderId="70" xfId="1" applyFont="1" applyBorder="1" applyAlignment="1">
      <alignment horizontal="center" vertical="center"/>
    </xf>
    <xf numFmtId="43" fontId="43" fillId="0" borderId="70" xfId="1" applyFont="1" applyBorder="1" applyAlignment="1">
      <alignment vertical="center"/>
    </xf>
    <xf numFmtId="43" fontId="43" fillId="0" borderId="17" xfId="1" applyFont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43" fillId="0" borderId="35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43" fontId="43" fillId="0" borderId="71" xfId="1" applyFont="1" applyBorder="1" applyAlignment="1">
      <alignment horizontal="center" vertical="center"/>
    </xf>
    <xf numFmtId="43" fontId="43" fillId="0" borderId="38" xfId="1" applyFont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43" fillId="0" borderId="16" xfId="0" applyFont="1" applyBorder="1" applyAlignment="1">
      <alignment horizontal="left" vertical="center"/>
    </xf>
    <xf numFmtId="43" fontId="43" fillId="0" borderId="15" xfId="0" applyNumberFormat="1" applyFont="1" applyBorder="1" applyAlignment="1">
      <alignment horizontal="center" vertical="center"/>
    </xf>
    <xf numFmtId="43" fontId="43" fillId="0" borderId="15" xfId="1" applyFont="1" applyBorder="1" applyAlignment="1">
      <alignment horizontal="center" vertical="center"/>
    </xf>
    <xf numFmtId="43" fontId="43" fillId="0" borderId="13" xfId="1" applyFont="1" applyBorder="1" applyAlignment="1">
      <alignment horizontal="center" vertical="center"/>
    </xf>
    <xf numFmtId="0" fontId="43" fillId="0" borderId="18" xfId="0" applyFont="1" applyBorder="1" applyAlignment="1">
      <alignment horizontal="right" vertical="center"/>
    </xf>
    <xf numFmtId="43" fontId="43" fillId="0" borderId="70" xfId="0" applyNumberFormat="1" applyFont="1" applyBorder="1" applyAlignment="1">
      <alignment vertical="center"/>
    </xf>
    <xf numFmtId="0" fontId="43" fillId="0" borderId="70" xfId="0" applyFont="1" applyBorder="1" applyAlignment="1">
      <alignment vertical="center"/>
    </xf>
    <xf numFmtId="0" fontId="43" fillId="17" borderId="18" xfId="0" applyFont="1" applyFill="1" applyBorder="1" applyAlignment="1">
      <alignment horizontal="center" vertical="center"/>
    </xf>
    <xf numFmtId="0" fontId="43" fillId="0" borderId="18" xfId="0" applyFont="1" applyBorder="1" applyAlignment="1">
      <alignment horizontal="justify" vertical="center"/>
    </xf>
    <xf numFmtId="0" fontId="43" fillId="0" borderId="35" xfId="0" applyFont="1" applyBorder="1" applyAlignment="1">
      <alignment horizontal="left" vertical="center" wrapText="1"/>
    </xf>
    <xf numFmtId="0" fontId="43" fillId="0" borderId="18" xfId="0" applyFont="1" applyBorder="1" applyAlignment="1">
      <alignment horizontal="left" vertical="center"/>
    </xf>
    <xf numFmtId="43" fontId="43" fillId="0" borderId="18" xfId="0" applyNumberFormat="1" applyFont="1" applyBorder="1" applyAlignment="1">
      <alignment horizontal="justify" vertical="center"/>
    </xf>
    <xf numFmtId="43" fontId="42" fillId="0" borderId="18" xfId="0" applyNumberFormat="1" applyFont="1" applyBorder="1" applyAlignment="1">
      <alignment horizontal="center" vertical="center"/>
    </xf>
    <xf numFmtId="0" fontId="43" fillId="0" borderId="20" xfId="0" applyFont="1" applyBorder="1" applyAlignment="1">
      <alignment horizontal="justify" vertical="center"/>
    </xf>
    <xf numFmtId="0" fontId="14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wrapText="1"/>
    </xf>
    <xf numFmtId="43" fontId="18" fillId="0" borderId="0" xfId="0" applyNumberFormat="1" applyFont="1"/>
    <xf numFmtId="0" fontId="13" fillId="2" borderId="0" xfId="0" applyFont="1" applyFill="1" applyBorder="1" applyAlignment="1">
      <alignment horizontal="left"/>
    </xf>
    <xf numFmtId="0" fontId="14" fillId="2" borderId="0" xfId="0" applyFont="1" applyFill="1" applyBorder="1" applyAlignment="1" applyProtection="1">
      <alignment horizontal="left"/>
    </xf>
    <xf numFmtId="0" fontId="14" fillId="2" borderId="1" xfId="0" applyFont="1" applyFill="1" applyBorder="1" applyAlignment="1" applyProtection="1"/>
    <xf numFmtId="0" fontId="14" fillId="0" borderId="0" xfId="0" applyFont="1" applyFill="1" applyBorder="1" applyAlignment="1" applyProtection="1"/>
    <xf numFmtId="0" fontId="13" fillId="2" borderId="0" xfId="0" applyFont="1" applyFill="1" applyBorder="1" applyAlignment="1" applyProtection="1">
      <alignment horizontal="left"/>
    </xf>
    <xf numFmtId="0" fontId="13" fillId="2" borderId="0" xfId="0" applyFont="1" applyFill="1" applyBorder="1" applyAlignment="1" applyProtection="1">
      <alignment horizontal="center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1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13" fillId="0" borderId="5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/>
    </xf>
    <xf numFmtId="169" fontId="13" fillId="0" borderId="5" xfId="0" applyNumberFormat="1" applyFont="1" applyFill="1" applyBorder="1" applyProtection="1"/>
    <xf numFmtId="169" fontId="13" fillId="0" borderId="61" xfId="0" applyNumberFormat="1" applyFont="1" applyFill="1" applyBorder="1" applyProtection="1"/>
    <xf numFmtId="169" fontId="13" fillId="0" borderId="6" xfId="0" applyNumberFormat="1" applyFont="1" applyFill="1" applyBorder="1" applyProtection="1"/>
    <xf numFmtId="0" fontId="14" fillId="0" borderId="5" xfId="0" applyFont="1" applyFill="1" applyBorder="1" applyAlignment="1" applyProtection="1">
      <alignment horizontal="left" wrapText="1"/>
    </xf>
    <xf numFmtId="0" fontId="14" fillId="0" borderId="0" xfId="0" applyFont="1" applyFill="1" applyBorder="1" applyAlignment="1" applyProtection="1">
      <alignment horizontal="left" wrapText="1"/>
    </xf>
    <xf numFmtId="169" fontId="14" fillId="0" borderId="5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wrapText="1"/>
    </xf>
    <xf numFmtId="166" fontId="14" fillId="0" borderId="61" xfId="0" applyNumberFormat="1" applyFont="1" applyFill="1" applyBorder="1" applyAlignment="1" applyProtection="1">
      <alignment wrapText="1"/>
    </xf>
    <xf numFmtId="0" fontId="14" fillId="0" borderId="0" xfId="0" applyFont="1" applyFill="1"/>
    <xf numFmtId="166" fontId="13" fillId="0" borderId="5" xfId="0" applyNumberFormat="1" applyFont="1" applyFill="1" applyBorder="1" applyAlignment="1" applyProtection="1">
      <alignment horizontal="left"/>
    </xf>
    <xf numFmtId="166" fontId="13" fillId="0" borderId="5" xfId="0" applyNumberFormat="1" applyFont="1" applyFill="1" applyBorder="1" applyProtection="1"/>
    <xf numFmtId="166" fontId="13" fillId="0" borderId="61" xfId="0" applyNumberFormat="1" applyFont="1" applyFill="1" applyBorder="1" applyProtection="1"/>
    <xf numFmtId="166" fontId="13" fillId="0" borderId="6" xfId="0" applyNumberFormat="1" applyFont="1" applyFill="1" applyBorder="1" applyProtection="1"/>
    <xf numFmtId="169" fontId="13" fillId="0" borderId="61" xfId="0" applyNumberFormat="1" applyFont="1" applyFill="1" applyBorder="1" applyAlignment="1" applyProtection="1">
      <alignment wrapText="1"/>
    </xf>
    <xf numFmtId="166" fontId="13" fillId="0" borderId="5" xfId="0" applyNumberFormat="1" applyFont="1" applyFill="1" applyBorder="1" applyAlignment="1" applyProtection="1">
      <alignment horizontal="left" wrapText="1"/>
    </xf>
    <xf numFmtId="166" fontId="13" fillId="0" borderId="0" xfId="0" applyNumberFormat="1" applyFont="1" applyFill="1" applyBorder="1" applyProtection="1"/>
    <xf numFmtId="166" fontId="14" fillId="0" borderId="5" xfId="0" applyNumberFormat="1" applyFont="1" applyFill="1" applyBorder="1" applyAlignment="1" applyProtection="1">
      <alignment horizontal="left"/>
    </xf>
    <xf numFmtId="166" fontId="14" fillId="0" borderId="0" xfId="0" applyNumberFormat="1" applyFont="1" applyFill="1" applyBorder="1" applyAlignment="1" applyProtection="1">
      <alignment horizontal="left"/>
    </xf>
    <xf numFmtId="166" fontId="14" fillId="0" borderId="0" xfId="0" applyNumberFormat="1" applyFont="1" applyFill="1" applyBorder="1" applyAlignment="1" applyProtection="1">
      <alignment wrapText="1"/>
    </xf>
    <xf numFmtId="0" fontId="14" fillId="0" borderId="0" xfId="0" applyFont="1"/>
    <xf numFmtId="4" fontId="13" fillId="0" borderId="0" xfId="0" applyNumberFormat="1" applyFont="1" applyFill="1" applyBorder="1" applyAlignment="1">
      <alignment wrapText="1"/>
    </xf>
    <xf numFmtId="169" fontId="13" fillId="0" borderId="6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horizontal="right"/>
    </xf>
    <xf numFmtId="166" fontId="14" fillId="0" borderId="61" xfId="0" applyNumberFormat="1" applyFont="1" applyFill="1" applyBorder="1" applyAlignment="1" applyProtection="1">
      <alignment horizontal="right"/>
    </xf>
    <xf numFmtId="166" fontId="13" fillId="0" borderId="0" xfId="0" applyNumberFormat="1" applyFont="1"/>
    <xf numFmtId="166" fontId="14" fillId="0" borderId="5" xfId="0" applyNumberFormat="1" applyFont="1" applyFill="1" applyBorder="1" applyAlignment="1" applyProtection="1">
      <alignment horizontal="right" wrapText="1"/>
    </xf>
    <xf numFmtId="166" fontId="14" fillId="0" borderId="61" xfId="0" applyNumberFormat="1" applyFont="1" applyFill="1" applyBorder="1" applyAlignment="1" applyProtection="1">
      <alignment horizontal="right" wrapText="1"/>
    </xf>
    <xf numFmtId="166" fontId="14" fillId="0" borderId="6" xfId="0" applyNumberFormat="1" applyFont="1" applyFill="1" applyBorder="1" applyAlignment="1" applyProtection="1">
      <alignment wrapText="1"/>
    </xf>
    <xf numFmtId="166" fontId="14" fillId="0" borderId="6" xfId="0" applyNumberFormat="1" applyFont="1" applyFill="1" applyBorder="1" applyAlignment="1" applyProtection="1">
      <alignment horizontal="right"/>
    </xf>
    <xf numFmtId="166" fontId="14" fillId="0" borderId="5" xfId="0" applyNumberFormat="1" applyFont="1" applyFill="1" applyBorder="1" applyProtection="1"/>
    <xf numFmtId="166" fontId="14" fillId="0" borderId="61" xfId="0" applyNumberFormat="1" applyFont="1" applyFill="1" applyBorder="1" applyProtection="1"/>
    <xf numFmtId="166" fontId="14" fillId="0" borderId="6" xfId="0" applyNumberFormat="1" applyFont="1" applyFill="1" applyBorder="1" applyProtection="1"/>
    <xf numFmtId="166" fontId="13" fillId="2" borderId="7" xfId="0" applyNumberFormat="1" applyFont="1" applyFill="1" applyBorder="1" applyAlignment="1" applyProtection="1">
      <alignment horizontal="left"/>
    </xf>
    <xf numFmtId="166" fontId="13" fillId="2" borderId="1" xfId="0" applyNumberFormat="1" applyFont="1" applyFill="1" applyBorder="1" applyAlignment="1" applyProtection="1">
      <alignment horizontal="left"/>
    </xf>
    <xf numFmtId="166" fontId="13" fillId="2" borderId="7" xfId="0" applyNumberFormat="1" applyFont="1" applyFill="1" applyBorder="1" applyProtection="1"/>
    <xf numFmtId="166" fontId="13" fillId="0" borderId="7" xfId="0" applyNumberFormat="1" applyFont="1" applyFill="1" applyBorder="1" applyProtection="1"/>
    <xf numFmtId="166" fontId="13" fillId="0" borderId="30" xfId="0" applyNumberFormat="1" applyFont="1" applyFill="1" applyBorder="1" applyProtection="1"/>
    <xf numFmtId="166" fontId="13" fillId="0" borderId="8" xfId="0" applyNumberFormat="1" applyFont="1" applyFill="1" applyBorder="1" applyProtection="1"/>
    <xf numFmtId="166" fontId="13" fillId="0" borderId="8" xfId="0" applyNumberFormat="1" applyFont="1" applyFill="1" applyBorder="1" applyAlignment="1" applyProtection="1">
      <alignment wrapText="1"/>
    </xf>
    <xf numFmtId="166" fontId="13" fillId="2" borderId="0" xfId="0" applyNumberFormat="1" applyFont="1" applyFill="1" applyAlignment="1" applyProtection="1">
      <alignment horizontal="left"/>
    </xf>
    <xf numFmtId="166" fontId="13" fillId="2" borderId="0" xfId="0" applyNumberFormat="1" applyFont="1" applyFill="1" applyProtection="1"/>
    <xf numFmtId="166" fontId="13" fillId="0" borderId="0" xfId="0" applyNumberFormat="1" applyFont="1" applyFill="1" applyProtection="1"/>
    <xf numFmtId="166" fontId="13" fillId="0" borderId="0" xfId="0" applyNumberFormat="1" applyFont="1" applyAlignment="1" applyProtection="1">
      <alignment horizontal="left"/>
    </xf>
    <xf numFmtId="166" fontId="13" fillId="0" borderId="0" xfId="0" applyNumberFormat="1" applyFont="1" applyProtection="1"/>
    <xf numFmtId="166" fontId="14" fillId="2" borderId="0" xfId="0" applyNumberFormat="1" applyFont="1" applyFill="1" applyBorder="1" applyAlignment="1" applyProtection="1">
      <alignment horizontal="left"/>
    </xf>
    <xf numFmtId="166" fontId="14" fillId="2" borderId="0" xfId="0" applyNumberFormat="1" applyFont="1" applyFill="1" applyBorder="1" applyProtection="1"/>
    <xf numFmtId="166" fontId="14" fillId="2" borderId="0" xfId="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Alignment="1" applyProtection="1">
      <alignment horizontal="right"/>
    </xf>
    <xf numFmtId="166" fontId="13" fillId="2" borderId="0" xfId="0" applyNumberFormat="1" applyFont="1" applyFill="1" applyBorder="1" applyAlignment="1" applyProtection="1">
      <alignment horizontal="left"/>
    </xf>
    <xf numFmtId="166" fontId="13" fillId="2" borderId="0" xfId="0" applyNumberFormat="1" applyFont="1" applyFill="1" applyBorder="1" applyAlignment="1" applyProtection="1">
      <alignment horizontal="center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1" xfId="0" applyNumberFormat="1" applyFont="1" applyFill="1" applyBorder="1" applyAlignment="1" applyProtection="1">
      <alignment horizontal="center" vertical="center" wrapText="1"/>
    </xf>
    <xf numFmtId="166" fontId="14" fillId="3" borderId="4" xfId="0" applyNumberFormat="1" applyFont="1" applyFill="1" applyBorder="1" applyAlignment="1" applyProtection="1">
      <alignment horizontal="center" vertical="center" wrapText="1"/>
    </xf>
    <xf numFmtId="166" fontId="13" fillId="2" borderId="5" xfId="0" applyNumberFormat="1" applyFont="1" applyFill="1" applyBorder="1" applyAlignment="1" applyProtection="1">
      <alignment horizontal="left"/>
    </xf>
    <xf numFmtId="166" fontId="13" fillId="2" borderId="5" xfId="0" applyNumberFormat="1" applyFont="1" applyFill="1" applyBorder="1" applyAlignment="1" applyProtection="1">
      <alignment horizontal="center"/>
    </xf>
    <xf numFmtId="166" fontId="13" fillId="2" borderId="61" xfId="0" applyNumberFormat="1" applyFont="1" applyFill="1" applyBorder="1" applyAlignment="1" applyProtection="1">
      <alignment horizontal="center"/>
    </xf>
    <xf numFmtId="166" fontId="13" fillId="2" borderId="6" xfId="0" applyNumberFormat="1" applyFont="1" applyFill="1" applyBorder="1" applyAlignment="1" applyProtection="1">
      <alignment horizontal="center"/>
    </xf>
    <xf numFmtId="166" fontId="13" fillId="2" borderId="29" xfId="0" applyNumberFormat="1" applyFont="1" applyFill="1" applyBorder="1" applyAlignment="1" applyProtection="1">
      <alignment horizontal="center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5" xfId="0" applyNumberFormat="1" applyFont="1" applyFill="1" applyBorder="1" applyProtection="1"/>
    <xf numFmtId="166" fontId="14" fillId="2" borderId="61" xfId="0" applyNumberFormat="1" applyFont="1" applyFill="1" applyBorder="1" applyProtection="1"/>
    <xf numFmtId="166" fontId="14" fillId="2" borderId="61" xfId="0" applyNumberFormat="1" applyFont="1" applyFill="1" applyBorder="1" applyAlignment="1" applyProtection="1">
      <alignment wrapText="1"/>
    </xf>
    <xf numFmtId="166" fontId="13" fillId="2" borderId="5" xfId="0" applyNumberFormat="1" applyFont="1" applyFill="1" applyBorder="1" applyProtection="1"/>
    <xf numFmtId="166" fontId="13" fillId="2" borderId="61" xfId="0" applyNumberFormat="1" applyFont="1" applyFill="1" applyBorder="1" applyProtection="1"/>
    <xf numFmtId="168" fontId="13" fillId="2" borderId="61" xfId="0" applyNumberFormat="1" applyFont="1" applyFill="1" applyBorder="1" applyAlignment="1" applyProtection="1">
      <alignment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0" xfId="0" applyNumberFormat="1" applyFont="1" applyFill="1" applyBorder="1" applyAlignment="1" applyProtection="1">
      <alignment horizontal="left" wrapText="1"/>
    </xf>
    <xf numFmtId="166" fontId="14" fillId="2" borderId="61" xfId="0" applyNumberFormat="1" applyFont="1" applyFill="1" applyBorder="1" applyAlignment="1" applyProtection="1">
      <alignment horizontal="right"/>
    </xf>
    <xf numFmtId="0" fontId="14" fillId="0" borderId="0" xfId="0" applyFont="1" applyBorder="1"/>
    <xf numFmtId="166" fontId="14" fillId="2" borderId="5" xfId="0" applyNumberFormat="1" applyFont="1" applyFill="1" applyBorder="1" applyAlignment="1" applyProtection="1">
      <alignment horizontal="right"/>
    </xf>
    <xf numFmtId="168" fontId="13" fillId="2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/>
    <xf numFmtId="166" fontId="14" fillId="2" borderId="61" xfId="0" applyNumberFormat="1" applyFont="1" applyFill="1" applyBorder="1" applyAlignment="1" applyProtection="1"/>
    <xf numFmtId="166" fontId="14" fillId="2" borderId="6" xfId="0" applyNumberFormat="1" applyFont="1" applyFill="1" applyBorder="1" applyAlignment="1" applyProtection="1">
      <alignment wrapText="1"/>
    </xf>
    <xf numFmtId="166" fontId="13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0" xfId="0" applyNumberFormat="1" applyFont="1" applyFill="1" applyBorder="1" applyAlignment="1" applyProtection="1">
      <alignment horizontal="left" wrapText="1"/>
    </xf>
    <xf numFmtId="169" fontId="13" fillId="2" borderId="5" xfId="0" applyNumberFormat="1" applyFont="1" applyFill="1" applyBorder="1" applyProtection="1"/>
    <xf numFmtId="169" fontId="13" fillId="2" borderId="61" xfId="0" applyNumberFormat="1" applyFont="1" applyFill="1" applyBorder="1" applyProtection="1"/>
    <xf numFmtId="169" fontId="13" fillId="2" borderId="6" xfId="0" applyNumberFormat="1" applyFont="1" applyFill="1" applyBorder="1" applyAlignment="1" applyProtection="1">
      <alignment wrapText="1"/>
    </xf>
    <xf numFmtId="169" fontId="14" fillId="2" borderId="5" xfId="0" applyNumberFormat="1" applyFont="1" applyFill="1" applyBorder="1" applyAlignment="1" applyProtection="1">
      <alignment horizontal="left"/>
    </xf>
    <xf numFmtId="169" fontId="14" fillId="2" borderId="0" xfId="0" applyNumberFormat="1" applyFont="1" applyFill="1" applyBorder="1" applyAlignment="1" applyProtection="1">
      <alignment horizontal="left"/>
    </xf>
    <xf numFmtId="169" fontId="14" fillId="2" borderId="5" xfId="0" applyNumberFormat="1" applyFont="1" applyFill="1" applyBorder="1" applyProtection="1"/>
    <xf numFmtId="169" fontId="14" fillId="2" borderId="61" xfId="0" applyNumberFormat="1" applyFont="1" applyFill="1" applyBorder="1" applyProtection="1"/>
    <xf numFmtId="169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/>
    </xf>
    <xf numFmtId="169" fontId="13" fillId="2" borderId="0" xfId="0" applyNumberFormat="1" applyFont="1" applyFill="1" applyBorder="1" applyAlignment="1" applyProtection="1">
      <alignment horizontal="left"/>
    </xf>
    <xf numFmtId="0" fontId="14" fillId="0" borderId="0" xfId="0" applyFont="1" applyFill="1" applyAlignment="1">
      <alignment horizontal="left"/>
    </xf>
    <xf numFmtId="169" fontId="14" fillId="2" borderId="5" xfId="0" applyNumberFormat="1" applyFont="1" applyFill="1" applyBorder="1" applyAlignment="1" applyProtection="1">
      <alignment horizontal="right"/>
    </xf>
    <xf numFmtId="169" fontId="14" fillId="2" borderId="61" xfId="0" applyNumberFormat="1" applyFont="1" applyFill="1" applyBorder="1" applyAlignment="1" applyProtection="1">
      <alignment horizontal="right"/>
    </xf>
    <xf numFmtId="169" fontId="14" fillId="2" borderId="6" xfId="0" applyNumberFormat="1" applyFont="1" applyFill="1" applyBorder="1" applyAlignment="1" applyProtection="1">
      <alignment horizontal="right" wrapText="1"/>
    </xf>
    <xf numFmtId="0" fontId="14" fillId="0" borderId="0" xfId="0" applyFont="1" applyAlignment="1">
      <alignment horizontal="left"/>
    </xf>
    <xf numFmtId="0" fontId="13" fillId="0" borderId="0" xfId="0" applyFont="1" applyFill="1" applyAlignment="1">
      <alignment horizontal="left"/>
    </xf>
    <xf numFmtId="169" fontId="13" fillId="2" borderId="6" xfId="0" applyNumberFormat="1" applyFont="1" applyFill="1" applyBorder="1" applyAlignment="1" applyProtection="1">
      <alignment horizontal="right" wrapText="1"/>
    </xf>
    <xf numFmtId="0" fontId="13" fillId="0" borderId="0" xfId="0" applyFont="1" applyAlignment="1">
      <alignment horizontal="left"/>
    </xf>
    <xf numFmtId="166" fontId="13" fillId="2" borderId="6" xfId="0" applyNumberFormat="1" applyFont="1" applyFill="1" applyBorder="1" applyProtection="1"/>
    <xf numFmtId="169" fontId="13" fillId="2" borderId="6" xfId="0" applyNumberFormat="1" applyFont="1" applyFill="1" applyBorder="1" applyProtection="1"/>
    <xf numFmtId="169" fontId="13" fillId="2" borderId="61" xfId="0" applyNumberFormat="1" applyFont="1" applyFill="1" applyBorder="1" applyAlignment="1" applyProtection="1">
      <alignment wrapText="1"/>
    </xf>
    <xf numFmtId="2" fontId="13" fillId="0" borderId="0" xfId="0" applyNumberFormat="1" applyFont="1"/>
    <xf numFmtId="169" fontId="13" fillId="2" borderId="7" xfId="0" applyNumberFormat="1" applyFont="1" applyFill="1" applyBorder="1" applyAlignment="1" applyProtection="1">
      <alignment horizontal="left"/>
    </xf>
    <xf numFmtId="169" fontId="13" fillId="2" borderId="1" xfId="0" applyNumberFormat="1" applyFont="1" applyFill="1" applyBorder="1" applyAlignment="1" applyProtection="1">
      <alignment horizontal="left"/>
    </xf>
    <xf numFmtId="169" fontId="13" fillId="2" borderId="7" xfId="0" applyNumberFormat="1" applyFont="1" applyFill="1" applyBorder="1" applyProtection="1"/>
    <xf numFmtId="169" fontId="13" fillId="2" borderId="30" xfId="0" applyNumberFormat="1" applyFont="1" applyFill="1" applyBorder="1" applyProtection="1"/>
    <xf numFmtId="169" fontId="13" fillId="2" borderId="8" xfId="0" applyNumberFormat="1" applyFont="1" applyFill="1" applyBorder="1" applyProtection="1"/>
    <xf numFmtId="169" fontId="13" fillId="2" borderId="0" xfId="0" applyNumberFormat="1" applyFont="1" applyFill="1" applyBorder="1" applyProtection="1"/>
    <xf numFmtId="0" fontId="15" fillId="2" borderId="0" xfId="0" applyFont="1" applyFill="1" applyBorder="1" applyAlignment="1" applyProtection="1">
      <alignment horizontal="left" vertical="top" wrapText="1"/>
    </xf>
    <xf numFmtId="169" fontId="15" fillId="2" borderId="0" xfId="0" applyNumberFormat="1" applyFont="1" applyFill="1" applyBorder="1" applyAlignment="1" applyProtection="1">
      <alignment horizontal="left" vertical="top" wrapText="1"/>
    </xf>
    <xf numFmtId="0" fontId="13" fillId="2" borderId="0" xfId="0" applyFont="1" applyFill="1" applyAlignment="1">
      <alignment horizontal="left"/>
    </xf>
    <xf numFmtId="43" fontId="13" fillId="0" borderId="0" xfId="1" applyFont="1"/>
    <xf numFmtId="0" fontId="12" fillId="0" borderId="0" xfId="2" applyFont="1" applyFill="1" applyAlignment="1" applyProtection="1"/>
    <xf numFmtId="0" fontId="14" fillId="3" borderId="31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3" fontId="13" fillId="2" borderId="11" xfId="0" applyNumberFormat="1" applyFont="1" applyFill="1" applyBorder="1"/>
    <xf numFmtId="3" fontId="13" fillId="2" borderId="29" xfId="0" applyNumberFormat="1" applyFont="1" applyFill="1" applyBorder="1"/>
    <xf numFmtId="3" fontId="13" fillId="2" borderId="12" xfId="0" applyNumberFormat="1" applyFont="1" applyFill="1" applyBorder="1"/>
    <xf numFmtId="0" fontId="14" fillId="0" borderId="5" xfId="0" applyFont="1" applyFill="1" applyBorder="1" applyAlignment="1">
      <alignment wrapText="1"/>
    </xf>
    <xf numFmtId="0" fontId="13" fillId="0" borderId="5" xfId="0" applyFont="1" applyFill="1" applyBorder="1"/>
    <xf numFmtId="3" fontId="13" fillId="0" borderId="5" xfId="0" applyNumberFormat="1" applyFont="1" applyFill="1" applyBorder="1"/>
    <xf numFmtId="3" fontId="13" fillId="0" borderId="61" xfId="0" applyNumberFormat="1" applyFont="1" applyFill="1" applyBorder="1"/>
    <xf numFmtId="3" fontId="13" fillId="0" borderId="6" xfId="0" applyNumberFormat="1" applyFont="1" applyFill="1" applyBorder="1"/>
    <xf numFmtId="3" fontId="13" fillId="0" borderId="5" xfId="0" applyNumberFormat="1" applyFont="1" applyFill="1" applyBorder="1" applyAlignment="1">
      <alignment wrapText="1"/>
    </xf>
    <xf numFmtId="3" fontId="13" fillId="0" borderId="61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 applyProtection="1">
      <alignment wrapText="1"/>
    </xf>
    <xf numFmtId="0" fontId="13" fillId="0" borderId="5" xfId="0" applyFont="1" applyFill="1" applyBorder="1" applyAlignment="1">
      <alignment wrapText="1"/>
    </xf>
    <xf numFmtId="3" fontId="13" fillId="2" borderId="6" xfId="0" applyNumberFormat="1" applyFont="1" applyFill="1" applyBorder="1" applyAlignment="1">
      <alignment wrapText="1"/>
    </xf>
    <xf numFmtId="3" fontId="13" fillId="2" borderId="61" xfId="0" applyNumberFormat="1" applyFont="1" applyFill="1" applyBorder="1"/>
    <xf numFmtId="0" fontId="13" fillId="2" borderId="7" xfId="0" applyFont="1" applyFill="1" applyBorder="1"/>
    <xf numFmtId="0" fontId="13" fillId="2" borderId="30" xfId="0" applyFont="1" applyFill="1" applyBorder="1"/>
    <xf numFmtId="0" fontId="13" fillId="2" borderId="8" xfId="0" applyFont="1" applyFill="1" applyBorder="1"/>
    <xf numFmtId="3" fontId="14" fillId="2" borderId="0" xfId="0" applyNumberFormat="1" applyFont="1" applyFill="1" applyBorder="1" applyAlignment="1">
      <alignment horizontal="center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2" borderId="29" xfId="0" applyNumberFormat="1" applyFont="1" applyFill="1" applyBorder="1" applyAlignment="1" applyProtection="1">
      <alignment wrapText="1"/>
    </xf>
    <xf numFmtId="3" fontId="14" fillId="2" borderId="61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Protection="1"/>
    <xf numFmtId="3" fontId="13" fillId="0" borderId="6" xfId="0" applyNumberFormat="1" applyFont="1" applyFill="1" applyBorder="1" applyProtection="1"/>
    <xf numFmtId="0" fontId="14" fillId="2" borderId="0" xfId="0" applyFont="1" applyFill="1"/>
    <xf numFmtId="3" fontId="14" fillId="2" borderId="5" xfId="0" applyNumberFormat="1" applyFont="1" applyFill="1" applyBorder="1" applyAlignment="1" applyProtection="1">
      <alignment horizontal="right"/>
    </xf>
    <xf numFmtId="3" fontId="14" fillId="2" borderId="61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 wrapText="1"/>
    </xf>
    <xf numFmtId="3" fontId="14" fillId="2" borderId="5" xfId="0" applyNumberFormat="1" applyFont="1" applyFill="1" applyBorder="1" applyAlignment="1" applyProtection="1"/>
    <xf numFmtId="3" fontId="14" fillId="2" borderId="0" xfId="0" applyNumberFormat="1" applyFont="1" applyFill="1" applyBorder="1" applyAlignment="1" applyProtection="1"/>
    <xf numFmtId="3" fontId="14" fillId="2" borderId="1" xfId="0" applyNumberFormat="1" applyFont="1" applyFill="1" applyBorder="1" applyProtection="1"/>
    <xf numFmtId="3" fontId="13" fillId="2" borderId="7" xfId="0" applyNumberFormat="1" applyFont="1" applyFill="1" applyBorder="1" applyProtection="1"/>
    <xf numFmtId="3" fontId="13" fillId="2" borderId="30" xfId="0" applyNumberFormat="1" applyFont="1" applyFill="1" applyBorder="1" applyProtection="1"/>
    <xf numFmtId="3" fontId="13" fillId="2" borderId="8" xfId="0" applyNumberFormat="1" applyFont="1" applyFill="1" applyBorder="1" applyProtection="1"/>
    <xf numFmtId="0" fontId="14" fillId="9" borderId="31" xfId="0" applyFont="1" applyFill="1" applyBorder="1" applyAlignment="1">
      <alignment horizontal="center" vertical="center" wrapText="1"/>
    </xf>
    <xf numFmtId="0" fontId="13" fillId="2" borderId="11" xfId="0" applyFont="1" applyFill="1" applyBorder="1"/>
    <xf numFmtId="3" fontId="13" fillId="2" borderId="11" xfId="0" applyNumberFormat="1" applyFont="1" applyFill="1" applyBorder="1" applyProtection="1"/>
    <xf numFmtId="3" fontId="13" fillId="2" borderId="29" xfId="0" applyNumberFormat="1" applyFont="1" applyFill="1" applyBorder="1" applyProtection="1"/>
    <xf numFmtId="3" fontId="13" fillId="2" borderId="9" xfId="0" applyNumberFormat="1" applyFont="1" applyFill="1" applyBorder="1" applyProtection="1"/>
    <xf numFmtId="3" fontId="13" fillId="2" borderId="12" xfId="0" applyNumberFormat="1" applyFont="1" applyFill="1" applyBorder="1" applyProtection="1"/>
    <xf numFmtId="0" fontId="14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wrapText="1"/>
    </xf>
    <xf numFmtId="3" fontId="14" fillId="0" borderId="61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vertical="center"/>
    </xf>
    <xf numFmtId="3" fontId="13" fillId="0" borderId="61" xfId="0" applyNumberFormat="1" applyFont="1" applyFill="1" applyBorder="1" applyProtection="1">
      <protection locked="0"/>
    </xf>
    <xf numFmtId="166" fontId="13" fillId="0" borderId="6" xfId="0" applyNumberFormat="1" applyFont="1" applyFill="1" applyBorder="1" applyAlignment="1" applyProtection="1">
      <alignment wrapText="1"/>
    </xf>
    <xf numFmtId="3" fontId="13" fillId="0" borderId="6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/>
    <xf numFmtId="3" fontId="14" fillId="0" borderId="0" xfId="0" applyNumberFormat="1" applyFont="1" applyFill="1" applyBorder="1" applyAlignment="1" applyProtection="1">
      <alignment wrapText="1"/>
    </xf>
    <xf numFmtId="3" fontId="14" fillId="0" borderId="6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vertical="center" wrapText="1"/>
    </xf>
    <xf numFmtId="3" fontId="14" fillId="0" borderId="61" xfId="0" applyNumberFormat="1" applyFont="1" applyFill="1" applyBorder="1" applyAlignment="1" applyProtection="1">
      <alignment vertical="center" wrapText="1"/>
    </xf>
    <xf numFmtId="0" fontId="13" fillId="2" borderId="7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68" fontId="13" fillId="0" borderId="7" xfId="0" applyNumberFormat="1" applyFont="1" applyFill="1" applyBorder="1" applyProtection="1"/>
    <xf numFmtId="168" fontId="13" fillId="0" borderId="30" xfId="0" applyNumberFormat="1" applyFont="1" applyFill="1" applyBorder="1" applyProtection="1"/>
    <xf numFmtId="168" fontId="13" fillId="0" borderId="1" xfId="0" applyNumberFormat="1" applyFont="1" applyFill="1" applyBorder="1" applyProtection="1"/>
    <xf numFmtId="168" fontId="13" fillId="2" borderId="7" xfId="0" applyNumberFormat="1" applyFont="1" applyFill="1" applyBorder="1" applyProtection="1"/>
    <xf numFmtId="168" fontId="13" fillId="2" borderId="30" xfId="0" applyNumberFormat="1" applyFont="1" applyFill="1" applyBorder="1" applyProtection="1"/>
    <xf numFmtId="168" fontId="13" fillId="2" borderId="8" xfId="0" applyNumberFormat="1" applyFont="1" applyFill="1" applyBorder="1" applyProtection="1"/>
    <xf numFmtId="168" fontId="13" fillId="2" borderId="0" xfId="0" applyNumberFormat="1" applyFont="1" applyFill="1" applyBorder="1"/>
    <xf numFmtId="0" fontId="14" fillId="2" borderId="1" xfId="0" applyFont="1" applyFill="1" applyBorder="1"/>
    <xf numFmtId="0" fontId="14" fillId="0" borderId="0" xfId="0" applyFont="1" applyFill="1" applyBorder="1" applyAlignment="1">
      <alignment vertical="center"/>
    </xf>
    <xf numFmtId="168" fontId="14" fillId="0" borderId="0" xfId="0" applyNumberFormat="1" applyFont="1" applyFill="1" applyBorder="1"/>
    <xf numFmtId="0" fontId="16" fillId="9" borderId="11" xfId="0" applyFont="1" applyFill="1" applyBorder="1"/>
    <xf numFmtId="0" fontId="15" fillId="9" borderId="12" xfId="0" applyFont="1" applyFill="1" applyBorder="1" applyAlignment="1">
      <alignment wrapText="1"/>
    </xf>
    <xf numFmtId="0" fontId="16" fillId="9" borderId="5" xfId="0" applyFont="1" applyFill="1" applyBorder="1"/>
    <xf numFmtId="0" fontId="15" fillId="9" borderId="6" xfId="0" applyFont="1" applyFill="1" applyBorder="1" applyAlignment="1">
      <alignment wrapText="1"/>
    </xf>
    <xf numFmtId="0" fontId="15" fillId="9" borderId="2" xfId="0" applyFont="1" applyFill="1" applyBorder="1"/>
    <xf numFmtId="0" fontId="15" fillId="9" borderId="4" xfId="0" applyFont="1" applyFill="1" applyBorder="1"/>
    <xf numFmtId="0" fontId="12" fillId="9" borderId="6" xfId="0" applyFont="1" applyFill="1" applyBorder="1" applyAlignment="1">
      <alignment horizontal="center" vertical="top" wrapText="1"/>
    </xf>
    <xf numFmtId="0" fontId="15" fillId="9" borderId="12" xfId="0" applyFont="1" applyFill="1" applyBorder="1"/>
    <xf numFmtId="0" fontId="15" fillId="9" borderId="61" xfId="0" applyFont="1" applyFill="1" applyBorder="1" applyAlignment="1">
      <alignment horizontal="center" vertical="top"/>
    </xf>
    <xf numFmtId="0" fontId="15" fillId="9" borderId="29" xfId="0" applyFont="1" applyFill="1" applyBorder="1" applyAlignment="1">
      <alignment horizontal="center" vertical="center"/>
    </xf>
    <xf numFmtId="0" fontId="15" fillId="9" borderId="29" xfId="0" applyFont="1" applyFill="1" applyBorder="1" applyAlignment="1">
      <alignment horizontal="center" vertical="center" wrapText="1"/>
    </xf>
    <xf numFmtId="0" fontId="13" fillId="18" borderId="5" xfId="0" applyFont="1" applyFill="1" applyBorder="1"/>
    <xf numFmtId="0" fontId="81" fillId="18" borderId="0" xfId="0" applyFont="1" applyFill="1" applyBorder="1" applyAlignment="1">
      <alignment horizontal="left" vertical="top" wrapText="1"/>
    </xf>
    <xf numFmtId="0" fontId="13" fillId="18" borderId="0" xfId="0" applyFont="1" applyFill="1" applyBorder="1"/>
    <xf numFmtId="0" fontId="13" fillId="18" borderId="0" xfId="0" applyFont="1" applyFill="1" applyBorder="1" applyAlignment="1">
      <alignment wrapText="1"/>
    </xf>
    <xf numFmtId="0" fontId="13" fillId="18" borderId="6" xfId="0" applyFont="1" applyFill="1" applyBorder="1"/>
    <xf numFmtId="0" fontId="82" fillId="9" borderId="2" xfId="0" applyFont="1" applyFill="1" applyBorder="1" applyAlignment="1">
      <alignment horizontal="left" vertical="top"/>
    </xf>
    <xf numFmtId="0" fontId="81" fillId="9" borderId="3" xfId="0" applyFont="1" applyFill="1" applyBorder="1" applyAlignment="1">
      <alignment horizontal="left" vertical="top" wrapText="1"/>
    </xf>
    <xf numFmtId="0" fontId="13" fillId="9" borderId="3" xfId="0" applyFont="1" applyFill="1" applyBorder="1"/>
    <xf numFmtId="0" fontId="13" fillId="9" borderId="3" xfId="0" applyFont="1" applyFill="1" applyBorder="1" applyAlignment="1">
      <alignment wrapText="1"/>
    </xf>
    <xf numFmtId="0" fontId="13" fillId="9" borderId="4" xfId="0" applyFont="1" applyFill="1" applyBorder="1"/>
    <xf numFmtId="0" fontId="13" fillId="16" borderId="7" xfId="0" applyFont="1" applyFill="1" applyBorder="1"/>
    <xf numFmtId="0" fontId="81" fillId="16" borderId="1" xfId="0" applyFont="1" applyFill="1" applyBorder="1" applyAlignment="1">
      <alignment horizontal="left" vertical="top" wrapText="1"/>
    </xf>
    <xf numFmtId="0" fontId="13" fillId="16" borderId="1" xfId="0" applyFont="1" applyFill="1" applyBorder="1"/>
    <xf numFmtId="0" fontId="13" fillId="16" borderId="1" xfId="0" applyFont="1" applyFill="1" applyBorder="1" applyAlignment="1">
      <alignment wrapText="1"/>
    </xf>
    <xf numFmtId="0" fontId="13" fillId="16" borderId="8" xfId="0" applyFont="1" applyFill="1" applyBorder="1"/>
    <xf numFmtId="0" fontId="13" fillId="0" borderId="2" xfId="0" applyFont="1" applyBorder="1"/>
    <xf numFmtId="0" fontId="83" fillId="0" borderId="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/>
    </xf>
    <xf numFmtId="0" fontId="82" fillId="0" borderId="31" xfId="0" applyFont="1" applyBorder="1" applyAlignment="1">
      <alignment horizontal="center" vertical="center" wrapText="1"/>
    </xf>
    <xf numFmtId="14" fontId="13" fillId="0" borderId="31" xfId="0" applyNumberFormat="1" applyFont="1" applyBorder="1" applyAlignment="1" applyProtection="1">
      <alignment vertical="center"/>
      <protection locked="0"/>
    </xf>
    <xf numFmtId="3" fontId="13" fillId="0" borderId="31" xfId="0" applyNumberFormat="1" applyFont="1" applyBorder="1" applyProtection="1">
      <protection locked="0"/>
    </xf>
    <xf numFmtId="0" fontId="13" fillId="0" borderId="3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 wrapText="1"/>
    </xf>
    <xf numFmtId="0" fontId="13" fillId="0" borderId="31" xfId="0" applyFont="1" applyBorder="1" applyProtection="1">
      <protection locked="0"/>
    </xf>
    <xf numFmtId="0" fontId="83" fillId="0" borderId="4" xfId="0" applyFont="1" applyBorder="1" applyAlignment="1">
      <alignment horizontal="left" vertical="top" wrapText="1"/>
    </xf>
    <xf numFmtId="0" fontId="13" fillId="16" borderId="5" xfId="0" applyFont="1" applyFill="1" applyBorder="1"/>
    <xf numFmtId="0" fontId="81" fillId="16" borderId="0" xfId="0" applyFont="1" applyFill="1" applyBorder="1" applyAlignment="1">
      <alignment horizontal="left" vertical="top" wrapText="1"/>
    </xf>
    <xf numFmtId="0" fontId="13" fillId="16" borderId="0" xfId="0" applyFont="1" applyFill="1" applyBorder="1"/>
    <xf numFmtId="0" fontId="13" fillId="16" borderId="0" xfId="0" applyFont="1" applyFill="1" applyBorder="1" applyAlignment="1">
      <alignment wrapText="1"/>
    </xf>
    <xf numFmtId="0" fontId="13" fillId="16" borderId="6" xfId="0" applyFont="1" applyFill="1" applyBorder="1"/>
    <xf numFmtId="0" fontId="82" fillId="16" borderId="0" xfId="0" applyFont="1" applyFill="1" applyBorder="1" applyAlignment="1">
      <alignment horizontal="left" vertical="top" wrapText="1"/>
    </xf>
    <xf numFmtId="0" fontId="83" fillId="0" borderId="4" xfId="0" applyFont="1" applyBorder="1" applyAlignment="1">
      <alignment horizontal="center" vertical="top" wrapText="1"/>
    </xf>
    <xf numFmtId="14" fontId="13" fillId="0" borderId="31" xfId="0" applyNumberFormat="1" applyFont="1" applyBorder="1" applyProtection="1">
      <protection locked="0"/>
    </xf>
    <xf numFmtId="0" fontId="13" fillId="16" borderId="2" xfId="0" applyFont="1" applyFill="1" applyBorder="1"/>
    <xf numFmtId="0" fontId="81" fillId="16" borderId="3" xfId="0" applyFont="1" applyFill="1" applyBorder="1" applyAlignment="1">
      <alignment horizontal="left" vertical="top" wrapText="1"/>
    </xf>
    <xf numFmtId="0" fontId="13" fillId="16" borderId="3" xfId="0" applyFont="1" applyFill="1" applyBorder="1"/>
    <xf numFmtId="0" fontId="13" fillId="16" borderId="3" xfId="0" applyFont="1" applyFill="1" applyBorder="1" applyAlignment="1">
      <alignment wrapText="1"/>
    </xf>
    <xf numFmtId="0" fontId="13" fillId="16" borderId="4" xfId="0" applyFont="1" applyFill="1" applyBorder="1"/>
    <xf numFmtId="0" fontId="13" fillId="0" borderId="31" xfId="0" applyFont="1" applyBorder="1"/>
    <xf numFmtId="0" fontId="14" fillId="16" borderId="0" xfId="0" applyFont="1" applyFill="1" applyBorder="1" applyAlignment="1">
      <alignment wrapText="1"/>
    </xf>
    <xf numFmtId="0" fontId="82" fillId="16" borderId="31" xfId="0" applyFont="1" applyFill="1" applyBorder="1" applyAlignment="1">
      <alignment horizontal="center" vertical="center" wrapText="1"/>
    </xf>
    <xf numFmtId="0" fontId="13" fillId="16" borderId="31" xfId="0" applyFont="1" applyFill="1" applyBorder="1"/>
    <xf numFmtId="0" fontId="13" fillId="16" borderId="31" xfId="0" applyFont="1" applyFill="1" applyBorder="1" applyAlignment="1">
      <alignment horizontal="center" vertical="center"/>
    </xf>
    <xf numFmtId="0" fontId="13" fillId="16" borderId="31" xfId="0" applyFont="1" applyFill="1" applyBorder="1" applyAlignment="1">
      <alignment horizontal="center" vertical="center" wrapText="1"/>
    </xf>
    <xf numFmtId="0" fontId="13" fillId="0" borderId="7" xfId="0" applyFont="1" applyBorder="1"/>
    <xf numFmtId="0" fontId="83" fillId="0" borderId="8" xfId="0" applyFont="1" applyBorder="1" applyAlignment="1">
      <alignment vertical="center" wrapText="1"/>
    </xf>
    <xf numFmtId="0" fontId="13" fillId="9" borderId="2" xfId="0" applyFont="1" applyFill="1" applyBorder="1"/>
    <xf numFmtId="0" fontId="13" fillId="0" borderId="5" xfId="0" applyFont="1" applyBorder="1"/>
    <xf numFmtId="0" fontId="83" fillId="0" borderId="0" xfId="0" applyFont="1" applyBorder="1" applyAlignment="1">
      <alignment horizontal="left" vertical="center" wrapText="1"/>
    </xf>
    <xf numFmtId="0" fontId="83" fillId="0" borderId="4" xfId="0" applyFont="1" applyBorder="1" applyAlignment="1">
      <alignment vertical="center" wrapText="1"/>
    </xf>
    <xf numFmtId="166" fontId="13" fillId="0" borderId="31" xfId="0" applyNumberFormat="1" applyFont="1" applyBorder="1"/>
    <xf numFmtId="166" fontId="13" fillId="0" borderId="31" xfId="0" applyNumberFormat="1" applyFont="1" applyFill="1" applyBorder="1" applyProtection="1"/>
    <xf numFmtId="4" fontId="13" fillId="0" borderId="4" xfId="0" applyNumberFormat="1" applyFont="1" applyBorder="1" applyProtection="1">
      <protection locked="0"/>
    </xf>
    <xf numFmtId="0" fontId="13" fillId="0" borderId="0" xfId="0" applyFont="1" applyBorder="1"/>
    <xf numFmtId="0" fontId="84" fillId="16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0" fontId="14" fillId="0" borderId="1" xfId="0" applyFont="1" applyFill="1" applyBorder="1"/>
    <xf numFmtId="0" fontId="13" fillId="0" borderId="1" xfId="0" applyFont="1" applyFill="1" applyBorder="1"/>
    <xf numFmtId="0" fontId="13" fillId="0" borderId="1" xfId="0" applyFont="1" applyFill="1" applyBorder="1" applyAlignment="1">
      <alignment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justify" vertical="top" wrapText="1"/>
    </xf>
    <xf numFmtId="0" fontId="4" fillId="2" borderId="0" xfId="0" applyFont="1" applyFill="1" applyBorder="1" applyAlignment="1" applyProtection="1">
      <alignment vertical="top" wrapText="1"/>
    </xf>
    <xf numFmtId="0" fontId="8" fillId="3" borderId="3" xfId="4" applyFont="1" applyFill="1" applyBorder="1" applyAlignment="1" applyProtection="1">
      <alignment horizontal="center" vertical="center"/>
    </xf>
    <xf numFmtId="0" fontId="12" fillId="2" borderId="0" xfId="2" applyFont="1" applyFill="1" applyAlignment="1" applyProtection="1">
      <alignment horizontal="center"/>
      <protection locked="0"/>
    </xf>
    <xf numFmtId="0" fontId="4" fillId="2" borderId="0" xfId="4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2" borderId="0" xfId="2" applyFont="1" applyFill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left" vertical="top"/>
    </xf>
    <xf numFmtId="0" fontId="4" fillId="2" borderId="1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 wrapText="1"/>
    </xf>
    <xf numFmtId="0" fontId="6" fillId="2" borderId="1" xfId="0" applyFont="1" applyFill="1" applyBorder="1" applyAlignment="1" applyProtection="1">
      <alignment horizontal="left" vertical="top" wrapText="1"/>
    </xf>
    <xf numFmtId="0" fontId="6" fillId="2" borderId="0" xfId="4" applyFont="1" applyFill="1" applyBorder="1" applyAlignment="1" applyProtection="1">
      <alignment horizontal="left" vertical="top" wrapText="1"/>
    </xf>
    <xf numFmtId="0" fontId="4" fillId="2" borderId="0" xfId="4" applyFont="1" applyFill="1" applyBorder="1" applyAlignment="1" applyProtection="1">
      <alignment horizontal="left" vertical="top" wrapText="1"/>
    </xf>
    <xf numFmtId="0" fontId="4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/>
    </xf>
    <xf numFmtId="0" fontId="4" fillId="3" borderId="3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right"/>
    </xf>
    <xf numFmtId="0" fontId="2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8" xfId="0" applyFont="1" applyFill="1" applyBorder="1" applyAlignment="1" applyProtection="1">
      <alignment horizontal="center" vertical="top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6" xfId="3" applyNumberFormat="1" applyFont="1" applyFill="1" applyBorder="1" applyAlignment="1" applyProtection="1">
      <alignment horizontal="center" vertical="center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6" xfId="3" applyNumberFormat="1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24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/>
    </xf>
    <xf numFmtId="0" fontId="4" fillId="5" borderId="13" xfId="4" applyFont="1" applyFill="1" applyBorder="1" applyAlignment="1">
      <alignment horizontal="center"/>
    </xf>
    <xf numFmtId="0" fontId="4" fillId="5" borderId="17" xfId="4" applyFont="1" applyFill="1" applyBorder="1" applyAlignment="1">
      <alignment horizontal="center"/>
    </xf>
    <xf numFmtId="4" fontId="4" fillId="5" borderId="14" xfId="4" applyNumberFormat="1" applyFont="1" applyFill="1" applyBorder="1" applyAlignment="1">
      <alignment horizontal="center"/>
    </xf>
    <xf numFmtId="4" fontId="4" fillId="5" borderId="15" xfId="4" applyNumberFormat="1" applyFont="1" applyFill="1" applyBorder="1" applyAlignment="1">
      <alignment horizontal="center"/>
    </xf>
    <xf numFmtId="4" fontId="4" fillId="5" borderId="16" xfId="4" applyNumberFormat="1" applyFont="1" applyFill="1" applyBorder="1" applyAlignment="1">
      <alignment horizontal="center"/>
    </xf>
    <xf numFmtId="0" fontId="33" fillId="0" borderId="31" xfId="8" applyFont="1" applyBorder="1" applyAlignment="1">
      <alignment horizontal="right"/>
    </xf>
    <xf numFmtId="49" fontId="26" fillId="6" borderId="2" xfId="8" applyNumberFormat="1" applyFont="1" applyFill="1" applyBorder="1" applyAlignment="1">
      <alignment horizontal="left" vertical="top" wrapText="1"/>
    </xf>
    <xf numFmtId="49" fontId="26" fillId="6" borderId="4" xfId="8" applyNumberFormat="1" applyFont="1" applyFill="1" applyBorder="1" applyAlignment="1">
      <alignment horizontal="left" vertical="top" wrapText="1"/>
    </xf>
    <xf numFmtId="0" fontId="31" fillId="0" borderId="0" xfId="8" applyBorder="1" applyAlignment="1">
      <alignment horizontal="center"/>
    </xf>
    <xf numFmtId="49" fontId="31" fillId="0" borderId="0" xfId="8" applyNumberFormat="1" applyBorder="1" applyAlignment="1">
      <alignment horizontal="center" vertical="center"/>
    </xf>
    <xf numFmtId="0" fontId="4" fillId="2" borderId="0" xfId="8" applyFont="1" applyFill="1" applyBorder="1" applyAlignment="1" applyProtection="1">
      <alignment horizontal="center"/>
    </xf>
    <xf numFmtId="0" fontId="4" fillId="2" borderId="0" xfId="8" applyFont="1" applyFill="1" applyBorder="1" applyAlignment="1" applyProtection="1">
      <alignment horizontal="center" vertical="top"/>
    </xf>
    <xf numFmtId="49" fontId="26" fillId="6" borderId="31" xfId="8" applyNumberFormat="1" applyFont="1" applyFill="1" applyBorder="1" applyAlignment="1">
      <alignment horizontal="left" vertical="top"/>
    </xf>
    <xf numFmtId="0" fontId="32" fillId="0" borderId="29" xfId="8" applyFont="1" applyBorder="1" applyAlignment="1">
      <alignment horizontal="center" vertical="center"/>
    </xf>
    <xf numFmtId="0" fontId="32" fillId="0" borderId="30" xfId="8" applyFont="1" applyBorder="1" applyAlignment="1">
      <alignment horizontal="center" vertical="center"/>
    </xf>
    <xf numFmtId="0" fontId="32" fillId="0" borderId="2" xfId="8" applyFont="1" applyBorder="1" applyAlignment="1">
      <alignment horizontal="center"/>
    </xf>
    <xf numFmtId="0" fontId="32" fillId="0" borderId="3" xfId="8" applyFont="1" applyBorder="1" applyAlignment="1">
      <alignment horizontal="center"/>
    </xf>
    <xf numFmtId="0" fontId="32" fillId="0" borderId="4" xfId="8" applyFont="1" applyBorder="1" applyAlignment="1">
      <alignment horizontal="center"/>
    </xf>
    <xf numFmtId="1" fontId="33" fillId="0" borderId="31" xfId="8" applyNumberFormat="1" applyFont="1" applyBorder="1" applyAlignment="1">
      <alignment horizontal="right"/>
    </xf>
    <xf numFmtId="0" fontId="34" fillId="0" borderId="11" xfId="8" applyFont="1" applyBorder="1" applyAlignment="1">
      <alignment horizontal="center" vertical="center"/>
    </xf>
    <xf numFmtId="0" fontId="34" fillId="0" borderId="9" xfId="8" applyFont="1" applyBorder="1" applyAlignment="1">
      <alignment horizontal="center" vertical="center"/>
    </xf>
    <xf numFmtId="0" fontId="34" fillId="0" borderId="12" xfId="8" applyFont="1" applyBorder="1" applyAlignment="1">
      <alignment horizontal="center" vertical="center"/>
    </xf>
    <xf numFmtId="0" fontId="34" fillId="0" borderId="5" xfId="8" applyFont="1" applyBorder="1" applyAlignment="1">
      <alignment horizontal="center" vertical="center"/>
    </xf>
    <xf numFmtId="0" fontId="34" fillId="0" borderId="0" xfId="8" applyFont="1" applyBorder="1" applyAlignment="1">
      <alignment horizontal="center" vertical="center"/>
    </xf>
    <xf numFmtId="0" fontId="34" fillId="0" borderId="6" xfId="8" applyFont="1" applyBorder="1" applyAlignment="1">
      <alignment horizontal="center" vertical="center"/>
    </xf>
    <xf numFmtId="0" fontId="34" fillId="0" borderId="7" xfId="8" applyFont="1" applyBorder="1" applyAlignment="1">
      <alignment horizontal="center" vertical="center"/>
    </xf>
    <xf numFmtId="0" fontId="34" fillId="0" borderId="1" xfId="8" applyFont="1" applyBorder="1" applyAlignment="1">
      <alignment horizontal="center" vertical="center"/>
    </xf>
    <xf numFmtId="0" fontId="34" fillId="0" borderId="8" xfId="8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right"/>
    </xf>
    <xf numFmtId="0" fontId="37" fillId="0" borderId="11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47" fillId="0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166" fontId="8" fillId="2" borderId="0" xfId="0" applyNumberFormat="1" applyFont="1" applyFill="1" applyAlignment="1" applyProtection="1">
      <alignment horizontal="center" vertical="center"/>
    </xf>
    <xf numFmtId="166" fontId="8" fillId="2" borderId="1" xfId="0" applyNumberFormat="1" applyFont="1" applyFill="1" applyBorder="1" applyAlignment="1" applyProtection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4" fillId="2" borderId="1" xfId="0" applyFont="1" applyFill="1" applyBorder="1" applyAlignment="1" applyProtection="1">
      <alignment horizontal="center"/>
    </xf>
    <xf numFmtId="0" fontId="18" fillId="2" borderId="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 applyProtection="1">
      <alignment horizontal="left" vertical="top" wrapText="1" indent="26"/>
    </xf>
    <xf numFmtId="0" fontId="13" fillId="2" borderId="0" xfId="0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2" fillId="9" borderId="24" xfId="0" applyFont="1" applyFill="1" applyBorder="1" applyAlignment="1">
      <alignment horizontal="center" vertical="center"/>
    </xf>
    <xf numFmtId="0" fontId="42" fillId="9" borderId="25" xfId="0" applyFont="1" applyFill="1" applyBorder="1" applyAlignment="1">
      <alignment horizontal="center" vertical="center"/>
    </xf>
    <xf numFmtId="0" fontId="42" fillId="9" borderId="26" xfId="0" applyFont="1" applyFill="1" applyBorder="1" applyAlignment="1">
      <alignment horizontal="center" vertical="center"/>
    </xf>
    <xf numFmtId="0" fontId="42" fillId="9" borderId="24" xfId="0" applyFont="1" applyFill="1" applyBorder="1" applyAlignment="1">
      <alignment horizontal="center" vertical="center" wrapText="1"/>
    </xf>
    <xf numFmtId="0" fontId="42" fillId="9" borderId="25" xfId="0" applyFont="1" applyFill="1" applyBorder="1" applyAlignment="1">
      <alignment horizontal="center" vertical="center" wrapText="1"/>
    </xf>
    <xf numFmtId="0" fontId="42" fillId="9" borderId="26" xfId="0" applyFont="1" applyFill="1" applyBorder="1" applyAlignment="1">
      <alignment horizontal="center" vertical="center" wrapText="1"/>
    </xf>
    <xf numFmtId="0" fontId="39" fillId="0" borderId="0" xfId="9" applyFont="1" applyAlignment="1">
      <alignment horizontal="center"/>
    </xf>
    <xf numFmtId="0" fontId="38" fillId="0" borderId="0" xfId="9" applyFont="1" applyAlignment="1">
      <alignment horizontal="center"/>
    </xf>
    <xf numFmtId="0" fontId="49" fillId="12" borderId="21" xfId="9" applyFont="1" applyFill="1" applyBorder="1" applyAlignment="1">
      <alignment horizontal="left" vertical="center" wrapText="1"/>
    </xf>
    <xf numFmtId="0" fontId="49" fillId="12" borderId="0" xfId="9" applyFont="1" applyFill="1" applyBorder="1" applyAlignment="1">
      <alignment horizontal="left" vertical="center" wrapText="1"/>
    </xf>
    <xf numFmtId="0" fontId="49" fillId="12" borderId="21" xfId="9" applyFont="1" applyFill="1" applyBorder="1" applyAlignment="1">
      <alignment horizontal="justify" vertical="center" wrapText="1"/>
    </xf>
    <xf numFmtId="0" fontId="49" fillId="12" borderId="0" xfId="9" applyFont="1" applyFill="1" applyBorder="1" applyAlignment="1">
      <alignment horizontal="justify" vertical="center" wrapText="1"/>
    </xf>
    <xf numFmtId="0" fontId="49" fillId="12" borderId="35" xfId="9" applyFont="1" applyFill="1" applyBorder="1" applyAlignment="1">
      <alignment horizontal="justify" vertical="center" wrapText="1"/>
    </xf>
    <xf numFmtId="44" fontId="50" fillId="12" borderId="15" xfId="9" applyNumberFormat="1" applyFont="1" applyFill="1" applyBorder="1" applyAlignment="1">
      <alignment horizontal="justify" vertical="center"/>
    </xf>
    <xf numFmtId="44" fontId="50" fillId="12" borderId="38" xfId="9" applyNumberFormat="1" applyFont="1" applyFill="1" applyBorder="1" applyAlignment="1">
      <alignment horizontal="justify" vertical="center"/>
    </xf>
    <xf numFmtId="44" fontId="50" fillId="0" borderId="24" xfId="9" applyNumberFormat="1" applyFont="1" applyBorder="1" applyAlignment="1">
      <alignment horizontal="justify" vertical="center" wrapText="1"/>
    </xf>
    <xf numFmtId="44" fontId="50" fillId="0" borderId="37" xfId="9" applyNumberFormat="1" applyFont="1" applyBorder="1" applyAlignment="1">
      <alignment horizontal="justify" vertical="center" wrapText="1"/>
    </xf>
    <xf numFmtId="0" fontId="49" fillId="0" borderId="0" xfId="9" applyFont="1" applyAlignment="1">
      <alignment horizontal="justify" vertical="center" wrapText="1"/>
    </xf>
    <xf numFmtId="0" fontId="51" fillId="0" borderId="0" xfId="9" applyFont="1" applyAlignment="1">
      <alignment horizontal="justify" vertical="center"/>
    </xf>
    <xf numFmtId="0" fontId="49" fillId="12" borderId="0" xfId="9" applyFont="1" applyFill="1" applyAlignment="1">
      <alignment horizontal="justify" vertical="center" wrapText="1"/>
    </xf>
    <xf numFmtId="0" fontId="38" fillId="12" borderId="16" xfId="9" applyFont="1" applyFill="1" applyBorder="1" applyAlignment="1">
      <alignment horizontal="justify" vertical="center" wrapText="1"/>
    </xf>
    <xf numFmtId="0" fontId="38" fillId="12" borderId="14" xfId="9" applyFont="1" applyFill="1" applyBorder="1" applyAlignment="1">
      <alignment horizontal="justify" vertical="center" wrapText="1"/>
    </xf>
    <xf numFmtId="0" fontId="38" fillId="12" borderId="34" xfId="9" applyFont="1" applyFill="1" applyBorder="1" applyAlignment="1">
      <alignment horizontal="justify" vertical="center" wrapText="1"/>
    </xf>
    <xf numFmtId="0" fontId="38" fillId="12" borderId="21" xfId="9" applyFont="1" applyFill="1" applyBorder="1" applyAlignment="1">
      <alignment horizontal="justify" vertical="center" wrapText="1"/>
    </xf>
    <xf numFmtId="0" fontId="38" fillId="12" borderId="0" xfId="9" applyFont="1" applyFill="1" applyBorder="1" applyAlignment="1">
      <alignment horizontal="justify" vertical="center" wrapText="1"/>
    </xf>
    <xf numFmtId="0" fontId="38" fillId="12" borderId="35" xfId="9" applyFont="1" applyFill="1" applyBorder="1" applyAlignment="1">
      <alignment horizontal="justify" vertical="center" wrapText="1"/>
    </xf>
    <xf numFmtId="0" fontId="39" fillId="11" borderId="16" xfId="9" applyFont="1" applyFill="1" applyBorder="1" applyAlignment="1">
      <alignment horizontal="center" vertical="center"/>
    </xf>
    <xf numFmtId="0" fontId="39" fillId="11" borderId="14" xfId="9" applyFont="1" applyFill="1" applyBorder="1" applyAlignment="1">
      <alignment horizontal="center" vertical="center"/>
    </xf>
    <xf numFmtId="0" fontId="39" fillId="11" borderId="34" xfId="9" applyFont="1" applyFill="1" applyBorder="1" applyAlignment="1">
      <alignment horizontal="center" vertical="center"/>
    </xf>
    <xf numFmtId="0" fontId="39" fillId="11" borderId="21" xfId="9" applyFont="1" applyFill="1" applyBorder="1" applyAlignment="1">
      <alignment horizontal="center" vertical="center"/>
    </xf>
    <xf numFmtId="0" fontId="39" fillId="11" borderId="0" xfId="9" applyFont="1" applyFill="1" applyBorder="1" applyAlignment="1">
      <alignment horizontal="center" vertical="center"/>
    </xf>
    <xf numFmtId="0" fontId="39" fillId="11" borderId="35" xfId="9" applyFont="1" applyFill="1" applyBorder="1" applyAlignment="1">
      <alignment horizontal="center" vertical="center"/>
    </xf>
    <xf numFmtId="0" fontId="39" fillId="11" borderId="22" xfId="9" applyFont="1" applyFill="1" applyBorder="1" applyAlignment="1">
      <alignment horizontal="center" vertical="center"/>
    </xf>
    <xf numFmtId="0" fontId="39" fillId="11" borderId="23" xfId="9" applyFont="1" applyFill="1" applyBorder="1" applyAlignment="1">
      <alignment horizontal="center" vertical="center"/>
    </xf>
    <xf numFmtId="0" fontId="39" fillId="11" borderId="36" xfId="9" applyFont="1" applyFill="1" applyBorder="1" applyAlignment="1">
      <alignment horizontal="center" vertical="center"/>
    </xf>
    <xf numFmtId="0" fontId="39" fillId="11" borderId="15" xfId="9" applyFont="1" applyFill="1" applyBorder="1" applyAlignment="1">
      <alignment horizontal="center" vertical="center"/>
    </xf>
    <xf numFmtId="0" fontId="39" fillId="11" borderId="18" xfId="9" applyFont="1" applyFill="1" applyBorder="1" applyAlignment="1">
      <alignment horizontal="center" vertical="center"/>
    </xf>
    <xf numFmtId="0" fontId="39" fillId="11" borderId="20" xfId="9" applyFont="1" applyFill="1" applyBorder="1" applyAlignment="1">
      <alignment horizontal="center" vertical="center"/>
    </xf>
    <xf numFmtId="0" fontId="39" fillId="11" borderId="24" xfId="9" applyFont="1" applyFill="1" applyBorder="1" applyAlignment="1">
      <alignment horizontal="center" vertical="center"/>
    </xf>
    <xf numFmtId="0" fontId="39" fillId="11" borderId="25" xfId="9" applyFont="1" applyFill="1" applyBorder="1" applyAlignment="1">
      <alignment horizontal="center" vertical="center"/>
    </xf>
    <xf numFmtId="0" fontId="39" fillId="11" borderId="26" xfId="9" applyFont="1" applyFill="1" applyBorder="1" applyAlignment="1">
      <alignment horizontal="center" vertical="center"/>
    </xf>
    <xf numFmtId="0" fontId="39" fillId="11" borderId="13" xfId="9" applyFont="1" applyFill="1" applyBorder="1" applyAlignment="1">
      <alignment horizontal="center" vertical="center" wrapText="1"/>
    </xf>
    <xf numFmtId="0" fontId="39" fillId="11" borderId="19" xfId="9" applyFont="1" applyFill="1" applyBorder="1" applyAlignment="1">
      <alignment horizontal="center" vertical="center" wrapText="1"/>
    </xf>
    <xf numFmtId="0" fontId="50" fillId="12" borderId="21" xfId="9" applyFont="1" applyFill="1" applyBorder="1" applyAlignment="1">
      <alignment horizontal="justify" vertical="center"/>
    </xf>
    <xf numFmtId="0" fontId="50" fillId="12" borderId="0" xfId="9" applyFont="1" applyFill="1" applyBorder="1" applyAlignment="1">
      <alignment horizontal="justify" vertical="center"/>
    </xf>
    <xf numFmtId="0" fontId="50" fillId="12" borderId="35" xfId="9" applyFont="1" applyFill="1" applyBorder="1" applyAlignment="1">
      <alignment horizontal="justify" vertical="center"/>
    </xf>
    <xf numFmtId="0" fontId="49" fillId="12" borderId="23" xfId="9" applyFont="1" applyFill="1" applyBorder="1" applyAlignment="1">
      <alignment horizontal="justify" vertical="center"/>
    </xf>
    <xf numFmtId="0" fontId="49" fillId="12" borderId="20" xfId="9" applyFont="1" applyFill="1" applyBorder="1" applyAlignment="1">
      <alignment horizontal="justify" vertical="center"/>
    </xf>
    <xf numFmtId="0" fontId="52" fillId="0" borderId="0" xfId="9" applyFont="1" applyAlignment="1">
      <alignment horizontal="left" wrapText="1"/>
    </xf>
    <xf numFmtId="0" fontId="49" fillId="0" borderId="0" xfId="9" applyFont="1" applyAlignment="1">
      <alignment horizontal="justify" vertical="center"/>
    </xf>
    <xf numFmtId="0" fontId="49" fillId="0" borderId="18" xfId="9" applyFont="1" applyBorder="1" applyAlignment="1">
      <alignment horizontal="justify" vertical="center"/>
    </xf>
    <xf numFmtId="0" fontId="50" fillId="12" borderId="16" xfId="9" applyFont="1" applyFill="1" applyBorder="1" applyAlignment="1">
      <alignment horizontal="justify" vertical="center"/>
    </xf>
    <xf numFmtId="0" fontId="50" fillId="12" borderId="14" xfId="9" applyFont="1" applyFill="1" applyBorder="1" applyAlignment="1">
      <alignment horizontal="justify" vertical="center"/>
    </xf>
    <xf numFmtId="0" fontId="50" fillId="12" borderId="15" xfId="9" applyFont="1" applyFill="1" applyBorder="1" applyAlignment="1">
      <alignment horizontal="justify" vertical="center"/>
    </xf>
    <xf numFmtId="0" fontId="39" fillId="11" borderId="21" xfId="9" applyFont="1" applyFill="1" applyBorder="1" applyAlignment="1">
      <alignment horizontal="center" vertical="center" wrapText="1"/>
    </xf>
    <xf numFmtId="0" fontId="39" fillId="11" borderId="0" xfId="9" applyFont="1" applyFill="1" applyBorder="1" applyAlignment="1">
      <alignment horizontal="center" vertical="center" wrapText="1"/>
    </xf>
    <xf numFmtId="0" fontId="39" fillId="11" borderId="18" xfId="9" applyFont="1" applyFill="1" applyBorder="1" applyAlignment="1">
      <alignment horizontal="center" vertical="center" wrapText="1"/>
    </xf>
    <xf numFmtId="0" fontId="39" fillId="11" borderId="22" xfId="9" applyFont="1" applyFill="1" applyBorder="1" applyAlignment="1">
      <alignment horizontal="center" vertical="center" wrapText="1"/>
    </xf>
    <xf numFmtId="0" fontId="39" fillId="11" borderId="23" xfId="9" applyFont="1" applyFill="1" applyBorder="1" applyAlignment="1">
      <alignment horizontal="center" vertical="center" wrapText="1"/>
    </xf>
    <xf numFmtId="0" fontId="39" fillId="11" borderId="20" xfId="9" applyFont="1" applyFill="1" applyBorder="1" applyAlignment="1">
      <alignment horizontal="center" vertical="center" wrapText="1"/>
    </xf>
    <xf numFmtId="0" fontId="39" fillId="11" borderId="17" xfId="9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4" fillId="11" borderId="16" xfId="9" applyFont="1" applyFill="1" applyBorder="1" applyAlignment="1">
      <alignment horizontal="center" vertical="center"/>
    </xf>
    <xf numFmtId="0" fontId="54" fillId="11" borderId="14" xfId="9" applyFont="1" applyFill="1" applyBorder="1" applyAlignment="1">
      <alignment horizontal="center" vertical="center"/>
    </xf>
    <xf numFmtId="0" fontId="54" fillId="11" borderId="34" xfId="9" applyFont="1" applyFill="1" applyBorder="1" applyAlignment="1">
      <alignment horizontal="center" vertical="center"/>
    </xf>
    <xf numFmtId="0" fontId="54" fillId="11" borderId="21" xfId="9" applyFont="1" applyFill="1" applyBorder="1" applyAlignment="1">
      <alignment horizontal="center" vertical="center"/>
    </xf>
    <xf numFmtId="0" fontId="54" fillId="11" borderId="0" xfId="9" applyFont="1" applyFill="1" applyBorder="1" applyAlignment="1">
      <alignment horizontal="center" vertical="center"/>
    </xf>
    <xf numFmtId="0" fontId="54" fillId="11" borderId="35" xfId="9" applyFont="1" applyFill="1" applyBorder="1" applyAlignment="1">
      <alignment horizontal="center" vertical="center"/>
    </xf>
    <xf numFmtId="0" fontId="54" fillId="9" borderId="21" xfId="9" applyFont="1" applyFill="1" applyBorder="1" applyAlignment="1">
      <alignment horizontal="center" vertical="center"/>
    </xf>
    <xf numFmtId="0" fontId="54" fillId="9" borderId="0" xfId="9" applyFont="1" applyFill="1" applyBorder="1" applyAlignment="1">
      <alignment horizontal="center" vertical="center"/>
    </xf>
    <xf numFmtId="0" fontId="54" fillId="9" borderId="35" xfId="9" applyFont="1" applyFill="1" applyBorder="1" applyAlignment="1">
      <alignment horizontal="center" vertical="center"/>
    </xf>
    <xf numFmtId="0" fontId="54" fillId="9" borderId="31" xfId="9" applyFont="1" applyFill="1" applyBorder="1" applyAlignment="1">
      <alignment horizontal="center" vertical="center"/>
    </xf>
    <xf numFmtId="0" fontId="56" fillId="9" borderId="31" xfId="9" applyFont="1" applyFill="1" applyBorder="1" applyAlignment="1">
      <alignment horizontal="center" vertical="center"/>
    </xf>
    <xf numFmtId="0" fontId="54" fillId="9" borderId="31" xfId="9" applyFont="1" applyFill="1" applyBorder="1" applyAlignment="1">
      <alignment horizontal="center" vertical="center" wrapText="1"/>
    </xf>
    <xf numFmtId="0" fontId="39" fillId="14" borderId="16" xfId="9" applyFont="1" applyFill="1" applyBorder="1" applyAlignment="1">
      <alignment horizontal="center" vertical="center"/>
    </xf>
    <xf numFmtId="0" fontId="39" fillId="14" borderId="34" xfId="9" applyFont="1" applyFill="1" applyBorder="1" applyAlignment="1">
      <alignment horizontal="center" vertical="center"/>
    </xf>
    <xf numFmtId="0" fontId="39" fillId="14" borderId="21" xfId="9" applyFont="1" applyFill="1" applyBorder="1" applyAlignment="1">
      <alignment horizontal="center" vertical="center"/>
    </xf>
    <xf numFmtId="0" fontId="39" fillId="14" borderId="35" xfId="9" applyFont="1" applyFill="1" applyBorder="1" applyAlignment="1">
      <alignment horizontal="center" vertical="center"/>
    </xf>
    <xf numFmtId="0" fontId="39" fillId="14" borderId="48" xfId="9" applyFont="1" applyFill="1" applyBorder="1" applyAlignment="1">
      <alignment horizontal="center" vertical="center"/>
    </xf>
    <xf numFmtId="0" fontId="39" fillId="14" borderId="49" xfId="9" applyFont="1" applyFill="1" applyBorder="1" applyAlignment="1">
      <alignment horizontal="center" vertical="center"/>
    </xf>
    <xf numFmtId="0" fontId="39" fillId="14" borderId="47" xfId="9" applyFont="1" applyFill="1" applyBorder="1" applyAlignment="1">
      <alignment horizontal="center" vertical="center" wrapText="1"/>
    </xf>
    <xf numFmtId="0" fontId="39" fillId="14" borderId="25" xfId="9" applyFont="1" applyFill="1" applyBorder="1" applyAlignment="1">
      <alignment horizontal="center" vertical="center" wrapText="1"/>
    </xf>
    <xf numFmtId="0" fontId="39" fillId="14" borderId="26" xfId="9" applyFont="1" applyFill="1" applyBorder="1" applyAlignment="1">
      <alignment horizontal="center" vertical="center" wrapText="1"/>
    </xf>
    <xf numFmtId="0" fontId="39" fillId="14" borderId="13" xfId="9" applyFont="1" applyFill="1" applyBorder="1" applyAlignment="1">
      <alignment horizontal="center" vertical="center" wrapText="1"/>
    </xf>
    <xf numFmtId="0" fontId="39" fillId="14" borderId="19" xfId="9" applyFont="1" applyFill="1" applyBorder="1" applyAlignment="1">
      <alignment horizontal="center" vertical="center" wrapText="1"/>
    </xf>
    <xf numFmtId="0" fontId="39" fillId="11" borderId="16" xfId="9" applyFont="1" applyFill="1" applyBorder="1" applyAlignment="1">
      <alignment horizontal="center" vertical="center" wrapText="1"/>
    </xf>
    <xf numFmtId="0" fontId="39" fillId="11" borderId="14" xfId="9" applyFont="1" applyFill="1" applyBorder="1" applyAlignment="1">
      <alignment horizontal="center" vertical="center" wrapText="1"/>
    </xf>
    <xf numFmtId="0" fontId="39" fillId="11" borderId="15" xfId="9" applyFont="1" applyFill="1" applyBorder="1" applyAlignment="1">
      <alignment horizontal="center" vertical="center" wrapText="1"/>
    </xf>
    <xf numFmtId="0" fontId="38" fillId="0" borderId="25" xfId="9" applyFont="1" applyBorder="1" applyAlignment="1">
      <alignment horizontal="justify" vertical="center" wrapText="1"/>
    </xf>
    <xf numFmtId="0" fontId="39" fillId="14" borderId="17" xfId="9" applyFont="1" applyFill="1" applyBorder="1" applyAlignment="1">
      <alignment horizontal="center" vertical="center" wrapText="1"/>
    </xf>
    <xf numFmtId="0" fontId="39" fillId="14" borderId="24" xfId="9" applyFont="1" applyFill="1" applyBorder="1" applyAlignment="1">
      <alignment horizontal="center" vertical="center" wrapText="1"/>
    </xf>
    <xf numFmtId="0" fontId="54" fillId="12" borderId="21" xfId="9" applyFont="1" applyFill="1" applyBorder="1" applyAlignment="1">
      <alignment horizontal="justify" vertical="center" wrapText="1"/>
    </xf>
    <xf numFmtId="0" fontId="54" fillId="12" borderId="35" xfId="9" applyFont="1" applyFill="1" applyBorder="1" applyAlignment="1">
      <alignment horizontal="justify" vertical="center" wrapText="1"/>
    </xf>
    <xf numFmtId="0" fontId="54" fillId="11" borderId="22" xfId="9" applyFont="1" applyFill="1" applyBorder="1" applyAlignment="1">
      <alignment horizontal="center" vertical="center"/>
    </xf>
    <xf numFmtId="0" fontId="54" fillId="11" borderId="23" xfId="9" applyFont="1" applyFill="1" applyBorder="1" applyAlignment="1">
      <alignment horizontal="center" vertical="center"/>
    </xf>
    <xf numFmtId="0" fontId="54" fillId="11" borderId="36" xfId="9" applyFont="1" applyFill="1" applyBorder="1" applyAlignment="1">
      <alignment horizontal="center" vertical="center"/>
    </xf>
    <xf numFmtId="0" fontId="54" fillId="11" borderId="15" xfId="9" applyFont="1" applyFill="1" applyBorder="1" applyAlignment="1">
      <alignment horizontal="center" vertical="center"/>
    </xf>
    <xf numFmtId="0" fontId="54" fillId="11" borderId="18" xfId="9" applyFont="1" applyFill="1" applyBorder="1" applyAlignment="1">
      <alignment horizontal="center" vertical="center"/>
    </xf>
    <xf numFmtId="0" fontId="54" fillId="11" borderId="20" xfId="9" applyFont="1" applyFill="1" applyBorder="1" applyAlignment="1">
      <alignment horizontal="center" vertical="center"/>
    </xf>
    <xf numFmtId="0" fontId="54" fillId="11" borderId="24" xfId="9" applyFont="1" applyFill="1" applyBorder="1" applyAlignment="1">
      <alignment horizontal="center" vertical="center" wrapText="1"/>
    </xf>
    <xf numFmtId="0" fontId="54" fillId="11" borderId="25" xfId="9" applyFont="1" applyFill="1" applyBorder="1" applyAlignment="1">
      <alignment horizontal="center" vertical="center" wrapText="1"/>
    </xf>
    <xf numFmtId="0" fontId="54" fillId="11" borderId="26" xfId="9" applyFont="1" applyFill="1" applyBorder="1" applyAlignment="1">
      <alignment horizontal="center" vertical="center" wrapText="1"/>
    </xf>
    <xf numFmtId="0" fontId="54" fillId="11" borderId="13" xfId="9" applyFont="1" applyFill="1" applyBorder="1" applyAlignment="1">
      <alignment horizontal="center" vertical="center" wrapText="1"/>
    </xf>
    <xf numFmtId="0" fontId="54" fillId="11" borderId="19" xfId="9" applyFont="1" applyFill="1" applyBorder="1" applyAlignment="1">
      <alignment horizontal="center" vertical="center" wrapText="1"/>
    </xf>
    <xf numFmtId="0" fontId="39" fillId="12" borderId="16" xfId="9" applyFont="1" applyFill="1" applyBorder="1" applyAlignment="1">
      <alignment horizontal="center" vertical="center"/>
    </xf>
    <xf numFmtId="0" fontId="55" fillId="12" borderId="14" xfId="9" applyFont="1" applyFill="1" applyBorder="1" applyAlignment="1">
      <alignment horizontal="center" vertical="center"/>
    </xf>
    <xf numFmtId="0" fontId="55" fillId="12" borderId="15" xfId="9" applyFont="1" applyFill="1" applyBorder="1" applyAlignment="1">
      <alignment horizontal="center" vertical="center"/>
    </xf>
    <xf numFmtId="0" fontId="55" fillId="12" borderId="21" xfId="9" applyFont="1" applyFill="1" applyBorder="1" applyAlignment="1">
      <alignment horizontal="center" vertical="center"/>
    </xf>
    <xf numFmtId="0" fontId="55" fillId="12" borderId="0" xfId="9" applyFont="1" applyFill="1" applyBorder="1" applyAlignment="1">
      <alignment horizontal="center" vertical="center"/>
    </xf>
    <xf numFmtId="0" fontId="55" fillId="12" borderId="18" xfId="9" applyFont="1" applyFill="1" applyBorder="1" applyAlignment="1">
      <alignment horizontal="center" vertical="center"/>
    </xf>
    <xf numFmtId="0" fontId="55" fillId="12" borderId="22" xfId="9" applyFont="1" applyFill="1" applyBorder="1" applyAlignment="1">
      <alignment horizontal="center" vertical="center"/>
    </xf>
    <xf numFmtId="0" fontId="55" fillId="12" borderId="23" xfId="9" applyFont="1" applyFill="1" applyBorder="1" applyAlignment="1">
      <alignment horizontal="center" vertical="center"/>
    </xf>
    <xf numFmtId="0" fontId="55" fillId="12" borderId="20" xfId="9" applyFont="1" applyFill="1" applyBorder="1" applyAlignment="1">
      <alignment horizontal="center" vertical="center"/>
    </xf>
    <xf numFmtId="0" fontId="54" fillId="11" borderId="24" xfId="9" applyFont="1" applyFill="1" applyBorder="1" applyAlignment="1">
      <alignment horizontal="center" vertical="center"/>
    </xf>
    <xf numFmtId="0" fontId="54" fillId="11" borderId="25" xfId="9" applyFont="1" applyFill="1" applyBorder="1" applyAlignment="1">
      <alignment horizontal="center" vertical="center"/>
    </xf>
    <xf numFmtId="0" fontId="54" fillId="11" borderId="37" xfId="9" applyFont="1" applyFill="1" applyBorder="1" applyAlignment="1">
      <alignment horizontal="center" vertical="center"/>
    </xf>
    <xf numFmtId="0" fontId="55" fillId="12" borderId="25" xfId="9" applyFont="1" applyFill="1" applyBorder="1" applyAlignment="1">
      <alignment horizontal="center" vertical="center"/>
    </xf>
    <xf numFmtId="0" fontId="54" fillId="11" borderId="13" xfId="9" applyFont="1" applyFill="1" applyBorder="1" applyAlignment="1">
      <alignment horizontal="center" vertical="center"/>
    </xf>
    <xf numFmtId="0" fontId="54" fillId="11" borderId="19" xfId="9" applyFont="1" applyFill="1" applyBorder="1" applyAlignment="1">
      <alignment horizontal="center" vertical="center"/>
    </xf>
    <xf numFmtId="0" fontId="39" fillId="12" borderId="16" xfId="9" applyFont="1" applyFill="1" applyBorder="1" applyAlignment="1">
      <alignment horizontal="center" vertical="center" textRotation="91"/>
    </xf>
    <xf numFmtId="0" fontId="55" fillId="12" borderId="14" xfId="9" applyFont="1" applyFill="1" applyBorder="1" applyAlignment="1">
      <alignment horizontal="center" vertical="center" textRotation="91"/>
    </xf>
    <xf numFmtId="0" fontId="55" fillId="12" borderId="15" xfId="9" applyFont="1" applyFill="1" applyBorder="1" applyAlignment="1">
      <alignment horizontal="center" vertical="center" textRotation="91"/>
    </xf>
    <xf numFmtId="0" fontId="55" fillId="12" borderId="21" xfId="9" applyFont="1" applyFill="1" applyBorder="1" applyAlignment="1">
      <alignment horizontal="center" vertical="center" textRotation="91"/>
    </xf>
    <xf numFmtId="0" fontId="55" fillId="12" borderId="0" xfId="9" applyFont="1" applyFill="1" applyBorder="1" applyAlignment="1">
      <alignment horizontal="center" vertical="center" textRotation="91"/>
    </xf>
    <xf numFmtId="0" fontId="55" fillId="12" borderId="18" xfId="9" applyFont="1" applyFill="1" applyBorder="1" applyAlignment="1">
      <alignment horizontal="center" vertical="center" textRotation="91"/>
    </xf>
    <xf numFmtId="0" fontId="55" fillId="12" borderId="22" xfId="9" applyFont="1" applyFill="1" applyBorder="1" applyAlignment="1">
      <alignment horizontal="center" vertical="center" textRotation="91"/>
    </xf>
    <xf numFmtId="0" fontId="55" fillId="12" borderId="23" xfId="9" applyFont="1" applyFill="1" applyBorder="1" applyAlignment="1">
      <alignment horizontal="center" vertical="center" textRotation="91"/>
    </xf>
    <xf numFmtId="0" fontId="55" fillId="12" borderId="20" xfId="9" applyFont="1" applyFill="1" applyBorder="1" applyAlignment="1">
      <alignment horizontal="center" vertical="center" textRotation="91"/>
    </xf>
    <xf numFmtId="0" fontId="39" fillId="0" borderId="0" xfId="11" applyFont="1" applyAlignment="1">
      <alignment horizontal="center"/>
    </xf>
    <xf numFmtId="0" fontId="38" fillId="0" borderId="0" xfId="11" applyFont="1" applyAlignment="1">
      <alignment horizontal="center"/>
    </xf>
    <xf numFmtId="0" fontId="55" fillId="12" borderId="0" xfId="11" applyFont="1" applyFill="1" applyAlignment="1">
      <alignment horizontal="justify" vertical="center" wrapText="1"/>
    </xf>
    <xf numFmtId="0" fontId="55" fillId="12" borderId="35" xfId="11" applyFont="1" applyFill="1" applyBorder="1" applyAlignment="1">
      <alignment horizontal="justify" vertical="center" wrapText="1"/>
    </xf>
    <xf numFmtId="0" fontId="55" fillId="12" borderId="21" xfId="11" applyFont="1" applyFill="1" applyBorder="1" applyAlignment="1">
      <alignment horizontal="justify" vertical="center" wrapText="1"/>
    </xf>
    <xf numFmtId="0" fontId="55" fillId="12" borderId="0" xfId="11" applyFont="1" applyFill="1" applyBorder="1" applyAlignment="1">
      <alignment horizontal="justify" vertical="center" wrapText="1"/>
    </xf>
    <xf numFmtId="0" fontId="54" fillId="12" borderId="25" xfId="11" applyFont="1" applyFill="1" applyBorder="1" applyAlignment="1">
      <alignment horizontal="justify" vertical="center" wrapText="1"/>
    </xf>
    <xf numFmtId="0" fontId="54" fillId="12" borderId="37" xfId="11" applyFont="1" applyFill="1" applyBorder="1" applyAlignment="1">
      <alignment horizontal="justify" vertical="center" wrapText="1"/>
    </xf>
    <xf numFmtId="0" fontId="54" fillId="11" borderId="16" xfId="11" applyFont="1" applyFill="1" applyBorder="1" applyAlignment="1">
      <alignment horizontal="center" vertical="center"/>
    </xf>
    <xf numFmtId="0" fontId="54" fillId="11" borderId="14" xfId="11" applyFont="1" applyFill="1" applyBorder="1" applyAlignment="1">
      <alignment horizontal="center" vertical="center"/>
    </xf>
    <xf numFmtId="0" fontId="54" fillId="11" borderId="34" xfId="11" applyFont="1" applyFill="1" applyBorder="1" applyAlignment="1">
      <alignment horizontal="center" vertical="center"/>
    </xf>
    <xf numFmtId="0" fontId="54" fillId="11" borderId="21" xfId="11" applyFont="1" applyFill="1" applyBorder="1" applyAlignment="1">
      <alignment horizontal="center" vertical="center"/>
    </xf>
    <xf numFmtId="0" fontId="54" fillId="11" borderId="0" xfId="11" applyFont="1" applyFill="1" applyBorder="1" applyAlignment="1">
      <alignment horizontal="center" vertical="center"/>
    </xf>
    <xf numFmtId="0" fontId="54" fillId="11" borderId="35" xfId="11" applyFont="1" applyFill="1" applyBorder="1" applyAlignment="1">
      <alignment horizontal="center" vertical="center"/>
    </xf>
    <xf numFmtId="0" fontId="54" fillId="11" borderId="22" xfId="11" applyFont="1" applyFill="1" applyBorder="1" applyAlignment="1">
      <alignment horizontal="center" vertical="center"/>
    </xf>
    <xf numFmtId="0" fontId="54" fillId="11" borderId="23" xfId="11" applyFont="1" applyFill="1" applyBorder="1" applyAlignment="1">
      <alignment horizontal="center" vertical="center"/>
    </xf>
    <xf numFmtId="0" fontId="54" fillId="11" borderId="36" xfId="11" applyFont="1" applyFill="1" applyBorder="1" applyAlignment="1">
      <alignment horizontal="center" vertical="center"/>
    </xf>
    <xf numFmtId="0" fontId="54" fillId="11" borderId="48" xfId="11" applyFont="1" applyFill="1" applyBorder="1" applyAlignment="1">
      <alignment horizontal="center" vertical="center"/>
    </xf>
    <xf numFmtId="0" fontId="54" fillId="11" borderId="52" xfId="11" applyFont="1" applyFill="1" applyBorder="1" applyAlignment="1">
      <alignment horizontal="center" vertical="center"/>
    </xf>
    <xf numFmtId="0" fontId="54" fillId="11" borderId="49" xfId="11" applyFont="1" applyFill="1" applyBorder="1" applyAlignment="1">
      <alignment horizontal="center" vertical="center"/>
    </xf>
    <xf numFmtId="0" fontId="54" fillId="11" borderId="47" xfId="11" applyFont="1" applyFill="1" applyBorder="1" applyAlignment="1">
      <alignment horizontal="center" vertical="center" wrapText="1"/>
    </xf>
    <xf numFmtId="0" fontId="54" fillId="11" borderId="25" xfId="11" applyFont="1" applyFill="1" applyBorder="1" applyAlignment="1">
      <alignment horizontal="center" vertical="center" wrapText="1"/>
    </xf>
    <xf numFmtId="0" fontId="54" fillId="11" borderId="26" xfId="11" applyFont="1" applyFill="1" applyBorder="1" applyAlignment="1">
      <alignment horizontal="center" vertical="center" wrapText="1"/>
    </xf>
    <xf numFmtId="0" fontId="54" fillId="11" borderId="13" xfId="11" applyFont="1" applyFill="1" applyBorder="1" applyAlignment="1">
      <alignment horizontal="center" vertical="center" wrapText="1"/>
    </xf>
    <xf numFmtId="0" fontId="54" fillId="11" borderId="19" xfId="1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9" fillId="0" borderId="0" xfId="11" applyFont="1" applyAlignment="1">
      <alignment horizontal="center"/>
    </xf>
    <xf numFmtId="0" fontId="52" fillId="0" borderId="0" xfId="11" applyFont="1" applyAlignment="1">
      <alignment horizontal="center"/>
    </xf>
    <xf numFmtId="0" fontId="66" fillId="0" borderId="29" xfId="0" applyFont="1" applyBorder="1" applyAlignment="1">
      <alignment horizontal="center" vertical="center"/>
    </xf>
    <xf numFmtId="0" fontId="66" fillId="0" borderId="30" xfId="0" applyFont="1" applyBorder="1" applyAlignment="1">
      <alignment horizontal="center" vertical="center"/>
    </xf>
    <xf numFmtId="0" fontId="67" fillId="0" borderId="29" xfId="0" applyFont="1" applyBorder="1" applyAlignment="1">
      <alignment horizontal="left" vertical="center" wrapText="1"/>
    </xf>
    <xf numFmtId="0" fontId="67" fillId="0" borderId="30" xfId="0" applyFont="1" applyBorder="1" applyAlignment="1">
      <alignment horizontal="left" vertical="center" wrapText="1"/>
    </xf>
    <xf numFmtId="0" fontId="14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73" fillId="2" borderId="31" xfId="13" applyFont="1" applyFill="1" applyBorder="1" applyAlignment="1">
      <alignment horizontal="left" vertical="center" wrapText="1"/>
    </xf>
    <xf numFmtId="0" fontId="73" fillId="0" borderId="0" xfId="13" applyFont="1" applyAlignment="1">
      <alignment horizontal="justify" wrapText="1"/>
    </xf>
    <xf numFmtId="165" fontId="72" fillId="9" borderId="31" xfId="12" applyNumberFormat="1" applyFont="1" applyFill="1" applyBorder="1" applyAlignment="1" applyProtection="1">
      <alignment horizontal="center"/>
    </xf>
    <xf numFmtId="0" fontId="41" fillId="2" borderId="31" xfId="13" applyFont="1" applyFill="1" applyBorder="1" applyAlignment="1">
      <alignment horizontal="left" vertical="center" wrapText="1"/>
    </xf>
    <xf numFmtId="165" fontId="72" fillId="9" borderId="0" xfId="12" applyNumberFormat="1" applyFont="1" applyFill="1" applyBorder="1" applyAlignment="1" applyProtection="1">
      <alignment horizontal="center"/>
      <protection locked="0"/>
    </xf>
    <xf numFmtId="165" fontId="72" fillId="9" borderId="0" xfId="12" applyNumberFormat="1" applyFont="1" applyFill="1" applyBorder="1" applyAlignment="1" applyProtection="1">
      <alignment horizontal="center"/>
    </xf>
    <xf numFmtId="0" fontId="73" fillId="2" borderId="31" xfId="13" applyFont="1" applyFill="1" applyBorder="1" applyAlignment="1" applyProtection="1">
      <alignment horizontal="left" vertical="center" wrapText="1"/>
    </xf>
    <xf numFmtId="0" fontId="56" fillId="0" borderId="0" xfId="0" applyFont="1" applyAlignment="1">
      <alignment horizontal="center" wrapText="1"/>
    </xf>
    <xf numFmtId="175" fontId="56" fillId="0" borderId="0" xfId="0" applyNumberFormat="1" applyFont="1" applyAlignment="1">
      <alignment horizontal="center" wrapText="1"/>
    </xf>
    <xf numFmtId="0" fontId="5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4" fontId="50" fillId="0" borderId="2" xfId="0" applyNumberFormat="1" applyFont="1" applyBorder="1" applyAlignment="1">
      <alignment horizontal="center" wrapText="1"/>
    </xf>
    <xf numFmtId="4" fontId="50" fillId="0" borderId="4" xfId="0" applyNumberFormat="1" applyFont="1" applyBorder="1" applyAlignment="1">
      <alignment horizontal="center" wrapText="1"/>
    </xf>
    <xf numFmtId="0" fontId="0" fillId="0" borderId="0" xfId="0"/>
    <xf numFmtId="0" fontId="64" fillId="0" borderId="0" xfId="0" applyFont="1" applyAlignment="1">
      <alignment horizontal="center" wrapText="1"/>
    </xf>
    <xf numFmtId="175" fontId="64" fillId="0" borderId="0" xfId="0" applyNumberFormat="1" applyFont="1" applyAlignment="1">
      <alignment horizontal="center" wrapText="1"/>
    </xf>
    <xf numFmtId="4" fontId="50" fillId="0" borderId="2" xfId="0" applyNumberFormat="1" applyFont="1" applyBorder="1" applyAlignment="1">
      <alignment horizontal="left" wrapText="1"/>
    </xf>
    <xf numFmtId="4" fontId="50" fillId="0" borderId="4" xfId="0" applyNumberFormat="1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left" wrapText="1"/>
    </xf>
    <xf numFmtId="3" fontId="13" fillId="2" borderId="6" xfId="0" applyNumberFormat="1" applyFont="1" applyFill="1" applyBorder="1" applyAlignment="1">
      <alignment horizontal="left" wrapText="1"/>
    </xf>
    <xf numFmtId="0" fontId="15" fillId="2" borderId="0" xfId="0" applyFont="1" applyFill="1" applyBorder="1" applyAlignment="1" applyProtection="1">
      <alignment horizontal="left" vertical="top" wrapText="1"/>
    </xf>
    <xf numFmtId="0" fontId="14" fillId="2" borderId="23" xfId="0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left" vertical="center" wrapText="1"/>
    </xf>
    <xf numFmtId="3" fontId="13" fillId="2" borderId="6" xfId="0" applyNumberFormat="1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wrapText="1"/>
    </xf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3" fontId="13" fillId="2" borderId="21" xfId="0" applyNumberFormat="1" applyFont="1" applyFill="1" applyBorder="1" applyAlignment="1" applyProtection="1">
      <alignment horizontal="left" wrapText="1"/>
    </xf>
    <xf numFmtId="3" fontId="13" fillId="2" borderId="6" xfId="0" applyNumberFormat="1" applyFont="1" applyFill="1" applyBorder="1" applyAlignment="1" applyProtection="1">
      <alignment horizontal="left" wrapText="1"/>
    </xf>
    <xf numFmtId="0" fontId="43" fillId="0" borderId="23" xfId="0" applyFont="1" applyBorder="1" applyAlignment="1">
      <alignment horizontal="left" vertical="center"/>
    </xf>
    <xf numFmtId="0" fontId="43" fillId="0" borderId="36" xfId="0" applyFont="1" applyBorder="1" applyAlignment="1">
      <alignment horizontal="left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0" borderId="35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35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3" fillId="0" borderId="14" xfId="0" applyFont="1" applyBorder="1" applyAlignment="1">
      <alignment horizontal="left" vertical="center"/>
    </xf>
    <xf numFmtId="0" fontId="43" fillId="0" borderId="34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2" fillId="9" borderId="13" xfId="0" applyFont="1" applyFill="1" applyBorder="1" applyAlignment="1">
      <alignment horizontal="center" vertical="center"/>
    </xf>
    <xf numFmtId="0" fontId="42" fillId="9" borderId="19" xfId="0" applyFont="1" applyFill="1" applyBorder="1" applyAlignment="1">
      <alignment horizontal="center" vertical="center"/>
    </xf>
    <xf numFmtId="0" fontId="42" fillId="9" borderId="22" xfId="0" applyFont="1" applyFill="1" applyBorder="1" applyAlignment="1">
      <alignment horizontal="center" vertical="center"/>
    </xf>
    <xf numFmtId="0" fontId="42" fillId="9" borderId="23" xfId="0" applyFont="1" applyFill="1" applyBorder="1" applyAlignment="1">
      <alignment horizontal="center" vertical="center"/>
    </xf>
    <xf numFmtId="0" fontId="42" fillId="9" borderId="20" xfId="0" applyFont="1" applyFill="1" applyBorder="1" applyAlignment="1">
      <alignment horizontal="center" vertical="center"/>
    </xf>
    <xf numFmtId="0" fontId="43" fillId="0" borderId="16" xfId="0" applyFont="1" applyBorder="1" applyAlignment="1">
      <alignment horizontal="justify" vertical="center"/>
    </xf>
    <xf numFmtId="0" fontId="43" fillId="0" borderId="14" xfId="0" applyFont="1" applyBorder="1" applyAlignment="1">
      <alignment horizontal="justify" vertical="center"/>
    </xf>
    <xf numFmtId="0" fontId="43" fillId="0" borderId="15" xfId="0" applyFont="1" applyBorder="1" applyAlignment="1">
      <alignment horizontal="justify" vertical="center"/>
    </xf>
    <xf numFmtId="0" fontId="42" fillId="0" borderId="18" xfId="0" applyFont="1" applyBorder="1" applyAlignment="1">
      <alignment horizontal="left" vertical="center"/>
    </xf>
    <xf numFmtId="0" fontId="42" fillId="9" borderId="16" xfId="0" applyFont="1" applyFill="1" applyBorder="1" applyAlignment="1">
      <alignment horizontal="center" vertical="center"/>
    </xf>
    <xf numFmtId="0" fontId="42" fillId="9" borderId="14" xfId="0" applyFont="1" applyFill="1" applyBorder="1" applyAlignment="1">
      <alignment horizontal="center" vertical="center"/>
    </xf>
    <xf numFmtId="0" fontId="42" fillId="9" borderId="15" xfId="0" applyFont="1" applyFill="1" applyBorder="1" applyAlignment="1">
      <alignment horizontal="center" vertical="center"/>
    </xf>
    <xf numFmtId="0" fontId="42" fillId="9" borderId="21" xfId="0" applyFont="1" applyFill="1" applyBorder="1" applyAlignment="1">
      <alignment horizontal="center" vertical="center"/>
    </xf>
    <xf numFmtId="0" fontId="42" fillId="9" borderId="0" xfId="0" applyFont="1" applyFill="1" applyBorder="1" applyAlignment="1">
      <alignment horizontal="center" vertical="center"/>
    </xf>
    <xf numFmtId="0" fontId="42" fillId="9" borderId="18" xfId="0" applyFont="1" applyFill="1" applyBorder="1" applyAlignment="1">
      <alignment horizontal="center" vertical="center"/>
    </xf>
    <xf numFmtId="0" fontId="42" fillId="9" borderId="17" xfId="0" applyFont="1" applyFill="1" applyBorder="1" applyAlignment="1">
      <alignment horizontal="center" vertical="center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horizontal="left"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6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left" wrapText="1"/>
    </xf>
    <xf numFmtId="169" fontId="14" fillId="2" borderId="6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6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center"/>
    </xf>
    <xf numFmtId="166" fontId="14" fillId="2" borderId="1" xfId="0" applyNumberFormat="1" applyFont="1" applyFill="1" applyBorder="1" applyAlignment="1" applyProtection="1">
      <alignment horizontal="center"/>
    </xf>
    <xf numFmtId="166" fontId="14" fillId="3" borderId="11" xfId="0" applyNumberFormat="1" applyFont="1" applyFill="1" applyBorder="1" applyAlignment="1" applyProtection="1">
      <alignment horizontal="left" vertical="center" wrapText="1"/>
    </xf>
    <xf numFmtId="166" fontId="14" fillId="3" borderId="12" xfId="0" applyNumberFormat="1" applyFont="1" applyFill="1" applyBorder="1" applyAlignment="1" applyProtection="1">
      <alignment horizontal="left" vertical="center" wrapText="1"/>
    </xf>
    <xf numFmtId="166" fontId="14" fillId="3" borderId="7" xfId="0" applyNumberFormat="1" applyFont="1" applyFill="1" applyBorder="1" applyAlignment="1" applyProtection="1">
      <alignment horizontal="left" vertical="center" wrapText="1"/>
    </xf>
    <xf numFmtId="166" fontId="14" fillId="3" borderId="8" xfId="0" applyNumberFormat="1" applyFont="1" applyFill="1" applyBorder="1" applyAlignment="1" applyProtection="1">
      <alignment horizontal="left" vertical="center" wrapText="1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" xfId="0" applyNumberFormat="1" applyFont="1" applyFill="1" applyBorder="1" applyAlignment="1" applyProtection="1">
      <alignment horizontal="center" vertical="center" wrapText="1"/>
    </xf>
    <xf numFmtId="166" fontId="14" fillId="3" borderId="29" xfId="0" applyNumberFormat="1" applyFont="1" applyFill="1" applyBorder="1" applyAlignment="1" applyProtection="1">
      <alignment horizontal="center" vertical="center" wrapText="1"/>
    </xf>
    <xf numFmtId="166" fontId="14" fillId="3" borderId="8" xfId="0" applyNumberFormat="1" applyFont="1" applyFill="1" applyBorder="1" applyAlignment="1" applyProtection="1">
      <alignment horizontal="center" vertical="center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6" xfId="0" applyNumberFormat="1" applyFont="1" applyFill="1" applyBorder="1" applyAlignment="1" applyProtection="1">
      <alignment horizontal="left"/>
    </xf>
    <xf numFmtId="166" fontId="13" fillId="0" borderId="5" xfId="0" applyNumberFormat="1" applyFont="1" applyFill="1" applyBorder="1" applyAlignment="1" applyProtection="1">
      <alignment horizontal="left" wrapText="1"/>
    </xf>
    <xf numFmtId="166" fontId="13" fillId="0" borderId="6" xfId="0" applyNumberFormat="1" applyFont="1" applyFill="1" applyBorder="1" applyAlignment="1" applyProtection="1">
      <alignment horizontal="left" wrapText="1"/>
    </xf>
    <xf numFmtId="166" fontId="14" fillId="0" borderId="5" xfId="0" applyNumberFormat="1" applyFont="1" applyFill="1" applyBorder="1" applyAlignment="1" applyProtection="1">
      <alignment horizontal="left" wrapText="1"/>
    </xf>
    <xf numFmtId="166" fontId="14" fillId="0" borderId="6" xfId="0" applyNumberFormat="1" applyFont="1" applyFill="1" applyBorder="1" applyAlignment="1" applyProtection="1">
      <alignment horizontal="left" wrapText="1"/>
    </xf>
    <xf numFmtId="166" fontId="12" fillId="2" borderId="0" xfId="2" applyNumberFormat="1" applyFont="1" applyFill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7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29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0" borderId="61" xfId="0" applyNumberFormat="1" applyFont="1" applyFill="1" applyBorder="1" applyAlignment="1">
      <alignment horizontal="right" wrapText="1"/>
    </xf>
    <xf numFmtId="0" fontId="14" fillId="3" borderId="29" xfId="0" applyFont="1" applyFill="1" applyBorder="1" applyAlignment="1">
      <alignment horizontal="center" vertical="center" wrapText="1"/>
    </xf>
    <xf numFmtId="0" fontId="14" fillId="3" borderId="30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2" fillId="2" borderId="0" xfId="2" applyFont="1" applyFill="1" applyAlignment="1" applyProtection="1">
      <alignment horizontal="center"/>
    </xf>
    <xf numFmtId="3" fontId="13" fillId="2" borderId="5" xfId="0" applyNumberFormat="1" applyFont="1" applyFill="1" applyBorder="1" applyAlignment="1" applyProtection="1">
      <alignment horizontal="left" wrapText="1"/>
    </xf>
    <xf numFmtId="3" fontId="14" fillId="2" borderId="5" xfId="0" applyNumberFormat="1" applyFont="1" applyFill="1" applyBorder="1" applyAlignment="1" applyProtection="1">
      <alignment horizontal="left" wrapText="1"/>
    </xf>
    <xf numFmtId="3" fontId="14" fillId="2" borderId="6" xfId="0" applyNumberFormat="1" applyFont="1" applyFill="1" applyBorder="1" applyAlignment="1" applyProtection="1">
      <alignment horizontal="left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0" fontId="14" fillId="3" borderId="31" xfId="0" applyFont="1" applyFill="1" applyBorder="1" applyAlignment="1" applyProtection="1">
      <alignment horizontal="center" vertical="center" wrapText="1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 wrapText="1"/>
    </xf>
    <xf numFmtId="0" fontId="14" fillId="9" borderId="12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4" fillId="9" borderId="31" xfId="0" applyFont="1" applyFill="1" applyBorder="1" applyAlignment="1">
      <alignment horizontal="center" vertical="center" wrapText="1"/>
    </xf>
    <xf numFmtId="0" fontId="15" fillId="9" borderId="11" xfId="0" applyFont="1" applyFill="1" applyBorder="1" applyAlignment="1">
      <alignment horizontal="center" vertical="top" wrapText="1"/>
    </xf>
    <xf numFmtId="0" fontId="15" fillId="9" borderId="12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0" fontId="12" fillId="0" borderId="12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Fill="1" applyBorder="1" applyAlignment="1" applyProtection="1">
      <alignment horizontal="center" vertical="top" wrapText="1"/>
      <protection locked="0"/>
    </xf>
    <xf numFmtId="0" fontId="12" fillId="0" borderId="6" xfId="0" applyFont="1" applyFill="1" applyBorder="1" applyAlignment="1" applyProtection="1">
      <alignment horizontal="center" vertical="top" wrapText="1"/>
      <protection locked="0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top"/>
    </xf>
    <xf numFmtId="0" fontId="12" fillId="9" borderId="3" xfId="0" applyFont="1" applyFill="1" applyBorder="1" applyAlignment="1">
      <alignment horizontal="center" vertical="top"/>
    </xf>
    <xf numFmtId="0" fontId="12" fillId="9" borderId="4" xfId="0" applyFont="1" applyFill="1" applyBorder="1" applyAlignment="1">
      <alignment horizontal="center" vertical="top"/>
    </xf>
    <xf numFmtId="0" fontId="12" fillId="9" borderId="2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5" fillId="9" borderId="29" xfId="0" applyFont="1" applyFill="1" applyBorder="1" applyAlignment="1">
      <alignment horizontal="center" vertical="center" wrapText="1"/>
    </xf>
    <xf numFmtId="0" fontId="15" fillId="9" borderId="61" xfId="0" applyFont="1" applyFill="1" applyBorder="1" applyAlignment="1">
      <alignment horizontal="center" vertical="center" wrapText="1"/>
    </xf>
    <xf numFmtId="0" fontId="15" fillId="9" borderId="29" xfId="0" applyFont="1" applyFill="1" applyBorder="1" applyAlignment="1">
      <alignment horizontal="center" vertical="center"/>
    </xf>
    <xf numFmtId="0" fontId="15" fillId="9" borderId="61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/>
    </xf>
  </cellXfs>
  <cellStyles count="18">
    <cellStyle name="=C:\WINNT\SYSTEM32\COMMAND.COM" xfId="3"/>
    <cellStyle name="Hipervínculo" xfId="2" builtinId="8"/>
    <cellStyle name="Millares" xfId="1" builtinId="3"/>
    <cellStyle name="Millares 10" xfId="15"/>
    <cellStyle name="Millares 19" xfId="14"/>
    <cellStyle name="Millares 2" xfId="12"/>
    <cellStyle name="Millares 2 2" xfId="6"/>
    <cellStyle name="Moneda" xfId="16" builtinId="4"/>
    <cellStyle name="Moneda 2" xfId="7"/>
    <cellStyle name="Normal" xfId="0" builtinId="0"/>
    <cellStyle name="Normal 16" xfId="9"/>
    <cellStyle name="Normal 17" xfId="11"/>
    <cellStyle name="Normal 2" xfId="4"/>
    <cellStyle name="Normal 2 2" xfId="10"/>
    <cellStyle name="Normal 2 9" xfId="13"/>
    <cellStyle name="Normal 3" xfId="5"/>
    <cellStyle name="Normal 4" xfId="8"/>
    <cellStyle name="Porcentaje" xfId="17" builtinId="5"/>
  </cellStyles>
  <dxfs count="23"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numFmt numFmtId="176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numFmt numFmtId="4" formatCode="#,##0.00"/>
    </dxf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7.xml"/><Relationship Id="rId68" Type="http://schemas.openxmlformats.org/officeDocument/2006/relationships/externalLink" Target="externalLinks/externalLink12.xml"/><Relationship Id="rId76" Type="http://schemas.openxmlformats.org/officeDocument/2006/relationships/externalLink" Target="externalLinks/externalLink20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externalLink" Target="externalLinks/externalLink10.xml"/><Relationship Id="rId74" Type="http://schemas.openxmlformats.org/officeDocument/2006/relationships/externalLink" Target="externalLinks/externalLink18.xml"/><Relationship Id="rId79" Type="http://schemas.openxmlformats.org/officeDocument/2006/relationships/externalLink" Target="externalLinks/externalLink2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.xml"/><Relationship Id="rId82" Type="http://schemas.openxmlformats.org/officeDocument/2006/relationships/pivotCacheDefinition" Target="pivotCache/pivotCacheDefinition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8.xml"/><Relationship Id="rId69" Type="http://schemas.openxmlformats.org/officeDocument/2006/relationships/externalLink" Target="externalLinks/externalLink13.xml"/><Relationship Id="rId77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6.xml"/><Relationship Id="rId80" Type="http://schemas.openxmlformats.org/officeDocument/2006/relationships/externalLink" Target="externalLinks/externalLink24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externalLink" Target="externalLinks/externalLink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Relationship Id="rId70" Type="http://schemas.openxmlformats.org/officeDocument/2006/relationships/externalLink" Target="externalLinks/externalLink14.xml"/><Relationship Id="rId75" Type="http://schemas.openxmlformats.org/officeDocument/2006/relationships/externalLink" Target="externalLinks/externalLink19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73" Type="http://schemas.openxmlformats.org/officeDocument/2006/relationships/externalLink" Target="externalLinks/externalLink17.xml"/><Relationship Id="rId78" Type="http://schemas.openxmlformats.org/officeDocument/2006/relationships/externalLink" Target="externalLinks/externalLink22.xml"/><Relationship Id="rId81" Type="http://schemas.openxmlformats.org/officeDocument/2006/relationships/externalLink" Target="externalLinks/externalLink25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654844</xdr:colOff>
      <xdr:row>1</xdr:row>
      <xdr:rowOff>142874</xdr:rowOff>
    </xdr:from>
    <xdr:to>
      <xdr:col>3</xdr:col>
      <xdr:colOff>1166812</xdr:colOff>
      <xdr:row>5</xdr:row>
      <xdr:rowOff>23812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4" y="295274"/>
          <a:ext cx="2131218" cy="4905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61911</xdr:colOff>
      <xdr:row>0</xdr:row>
      <xdr:rowOff>28575</xdr:rowOff>
    </xdr:from>
    <xdr:to>
      <xdr:col>3</xdr:col>
      <xdr:colOff>2381250</xdr:colOff>
      <xdr:row>1</xdr:row>
      <xdr:rowOff>323850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6" y="28575"/>
          <a:ext cx="2319339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557211</xdr:colOff>
      <xdr:row>1</xdr:row>
      <xdr:rowOff>219075</xdr:rowOff>
    </xdr:from>
    <xdr:to>
      <xdr:col>3</xdr:col>
      <xdr:colOff>381000</xdr:colOff>
      <xdr:row>4</xdr:row>
      <xdr:rowOff>209550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1" y="400050"/>
          <a:ext cx="231933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0</xdr:row>
      <xdr:rowOff>0</xdr:rowOff>
    </xdr:from>
    <xdr:to>
      <xdr:col>3</xdr:col>
      <xdr:colOff>133351</xdr:colOff>
      <xdr:row>3</xdr:row>
      <xdr:rowOff>85725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" y="0"/>
          <a:ext cx="2309814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695324</xdr:colOff>
      <xdr:row>46</xdr:row>
      <xdr:rowOff>123825</xdr:rowOff>
    </xdr:from>
    <xdr:to>
      <xdr:col>2</xdr:col>
      <xdr:colOff>3695699</xdr:colOff>
      <xdr:row>53</xdr:row>
      <xdr:rowOff>66675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3152774" y="11306175"/>
          <a:ext cx="3000375" cy="1276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 EN A. GONZALO FERREIRA MARTÍNEZ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171450</xdr:colOff>
      <xdr:row>2</xdr:row>
      <xdr:rowOff>47626</xdr:rowOff>
    </xdr:from>
    <xdr:to>
      <xdr:col>1</xdr:col>
      <xdr:colOff>2143125</xdr:colOff>
      <xdr:row>4</xdr:row>
      <xdr:rowOff>104775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6726"/>
          <a:ext cx="1971675" cy="4952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19050</xdr:rowOff>
    </xdr:from>
    <xdr:to>
      <xdr:col>2</xdr:col>
      <xdr:colOff>28576</xdr:colOff>
      <xdr:row>2</xdr:row>
      <xdr:rowOff>276225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09550"/>
          <a:ext cx="1638300" cy="714375"/>
        </a:xfrm>
        <a:prstGeom prst="rect">
          <a:avLst/>
        </a:prstGeom>
      </xdr:spPr>
    </xdr:pic>
    <xdr:clientData/>
  </xdr:twoCellAnchor>
  <xdr:twoCellAnchor>
    <xdr:from>
      <xdr:col>2</xdr:col>
      <xdr:colOff>704850</xdr:colOff>
      <xdr:row>15814</xdr:row>
      <xdr:rowOff>142875</xdr:rowOff>
    </xdr:from>
    <xdr:to>
      <xdr:col>2</xdr:col>
      <xdr:colOff>3600450</xdr:colOff>
      <xdr:row>15819</xdr:row>
      <xdr:rowOff>76200</xdr:rowOff>
    </xdr:to>
    <xdr:sp macro="" textlink="">
      <xdr:nvSpPr>
        <xdr:cNvPr id="3" name="1 CuadroTexto"/>
        <xdr:cNvSpPr txBox="1"/>
      </xdr:nvSpPr>
      <xdr:spPr>
        <a:xfrm>
          <a:off x="3095625" y="3054257925"/>
          <a:ext cx="28956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>
    <xdr:from>
      <xdr:col>7</xdr:col>
      <xdr:colOff>142875</xdr:colOff>
      <xdr:row>40</xdr:row>
      <xdr:rowOff>9525</xdr:rowOff>
    </xdr:from>
    <xdr:to>
      <xdr:col>8</xdr:col>
      <xdr:colOff>66675</xdr:colOff>
      <xdr:row>55</xdr:row>
      <xdr:rowOff>352425</xdr:rowOff>
    </xdr:to>
    <xdr:sp macro="" textlink="">
      <xdr:nvSpPr>
        <xdr:cNvPr id="4" name="Cerrar llave 3"/>
        <xdr:cNvSpPr/>
      </xdr:nvSpPr>
      <xdr:spPr>
        <a:xfrm>
          <a:off x="11087100" y="8505825"/>
          <a:ext cx="685800" cy="40576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161925</xdr:colOff>
      <xdr:row>56</xdr:row>
      <xdr:rowOff>19050</xdr:rowOff>
    </xdr:from>
    <xdr:to>
      <xdr:col>7</xdr:col>
      <xdr:colOff>723900</xdr:colOff>
      <xdr:row>65</xdr:row>
      <xdr:rowOff>342900</xdr:rowOff>
    </xdr:to>
    <xdr:sp macro="" textlink="">
      <xdr:nvSpPr>
        <xdr:cNvPr id="5" name="Cerrar llave 4"/>
        <xdr:cNvSpPr/>
      </xdr:nvSpPr>
      <xdr:spPr>
        <a:xfrm>
          <a:off x="11106150" y="12611100"/>
          <a:ext cx="561975" cy="3581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200025</xdr:colOff>
      <xdr:row>65</xdr:row>
      <xdr:rowOff>352425</xdr:rowOff>
    </xdr:from>
    <xdr:to>
      <xdr:col>7</xdr:col>
      <xdr:colOff>619125</xdr:colOff>
      <xdr:row>71</xdr:row>
      <xdr:rowOff>352425</xdr:rowOff>
    </xdr:to>
    <xdr:sp macro="" textlink="">
      <xdr:nvSpPr>
        <xdr:cNvPr id="6" name="Cerrar llave 5"/>
        <xdr:cNvSpPr/>
      </xdr:nvSpPr>
      <xdr:spPr>
        <a:xfrm>
          <a:off x="11144250" y="16202025"/>
          <a:ext cx="419100" cy="2171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228600</xdr:colOff>
      <xdr:row>72</xdr:row>
      <xdr:rowOff>0</xdr:rowOff>
    </xdr:from>
    <xdr:to>
      <xdr:col>7</xdr:col>
      <xdr:colOff>666750</xdr:colOff>
      <xdr:row>91</xdr:row>
      <xdr:rowOff>9525</xdr:rowOff>
    </xdr:to>
    <xdr:sp macro="" textlink="">
      <xdr:nvSpPr>
        <xdr:cNvPr id="7" name="Cerrar llave 6"/>
        <xdr:cNvSpPr/>
      </xdr:nvSpPr>
      <xdr:spPr>
        <a:xfrm>
          <a:off x="11172825" y="18402300"/>
          <a:ext cx="438150" cy="51720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276225</xdr:colOff>
      <xdr:row>91</xdr:row>
      <xdr:rowOff>9525</xdr:rowOff>
    </xdr:from>
    <xdr:to>
      <xdr:col>7</xdr:col>
      <xdr:colOff>438150</xdr:colOff>
      <xdr:row>94</xdr:row>
      <xdr:rowOff>180975</xdr:rowOff>
    </xdr:to>
    <xdr:sp macro="" textlink="">
      <xdr:nvSpPr>
        <xdr:cNvPr id="8" name="Cerrar llave 7"/>
        <xdr:cNvSpPr/>
      </xdr:nvSpPr>
      <xdr:spPr>
        <a:xfrm>
          <a:off x="11220450" y="23764875"/>
          <a:ext cx="161925" cy="7429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314325</xdr:colOff>
      <xdr:row>94</xdr:row>
      <xdr:rowOff>180975</xdr:rowOff>
    </xdr:from>
    <xdr:to>
      <xdr:col>7</xdr:col>
      <xdr:colOff>381000</xdr:colOff>
      <xdr:row>106</xdr:row>
      <xdr:rowOff>0</xdr:rowOff>
    </xdr:to>
    <xdr:sp macro="" textlink="">
      <xdr:nvSpPr>
        <xdr:cNvPr id="9" name="Cerrar llave 8"/>
        <xdr:cNvSpPr/>
      </xdr:nvSpPr>
      <xdr:spPr>
        <a:xfrm>
          <a:off x="11258550" y="24507825"/>
          <a:ext cx="66675" cy="2276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1</xdr:row>
      <xdr:rowOff>114300</xdr:rowOff>
    </xdr:from>
    <xdr:to>
      <xdr:col>1</xdr:col>
      <xdr:colOff>2390775</xdr:colOff>
      <xdr:row>3</xdr:row>
      <xdr:rowOff>171450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6225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666750</xdr:colOff>
      <xdr:row>58</xdr:row>
      <xdr:rowOff>28575</xdr:rowOff>
    </xdr:from>
    <xdr:to>
      <xdr:col>1</xdr:col>
      <xdr:colOff>2495550</xdr:colOff>
      <xdr:row>60</xdr:row>
      <xdr:rowOff>123825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334750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1308572</xdr:colOff>
      <xdr:row>117</xdr:row>
      <xdr:rowOff>4344</xdr:rowOff>
    </xdr:from>
    <xdr:to>
      <xdr:col>7</xdr:col>
      <xdr:colOff>692796</xdr:colOff>
      <xdr:row>117</xdr:row>
      <xdr:rowOff>4344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CxnSpPr/>
      </xdr:nvCxnSpPr>
      <xdr:spPr>
        <a:xfrm>
          <a:off x="8442797" y="21749919"/>
          <a:ext cx="5289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714375</xdr:colOff>
      <xdr:row>116</xdr:row>
      <xdr:rowOff>142875</xdr:rowOff>
    </xdr:from>
    <xdr:to>
      <xdr:col>3</xdr:col>
      <xdr:colOff>846467</xdr:colOff>
      <xdr:row>116</xdr:row>
      <xdr:rowOff>142875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CxnSpPr/>
      </xdr:nvCxnSpPr>
      <xdr:spPr>
        <a:xfrm>
          <a:off x="809625" y="21726525"/>
          <a:ext cx="53517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142875</xdr:rowOff>
    </xdr:from>
    <xdr:to>
      <xdr:col>1</xdr:col>
      <xdr:colOff>2243137</xdr:colOff>
      <xdr:row>4</xdr:row>
      <xdr:rowOff>83345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47625</xdr:colOff>
      <xdr:row>2</xdr:row>
      <xdr:rowOff>139365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1625" cy="520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881062</xdr:colOff>
      <xdr:row>0</xdr:row>
      <xdr:rowOff>154782</xdr:rowOff>
    </xdr:from>
    <xdr:to>
      <xdr:col>3</xdr:col>
      <xdr:colOff>1416843</xdr:colOff>
      <xdr:row>4</xdr:row>
      <xdr:rowOff>23813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" y="154782"/>
          <a:ext cx="2374106" cy="488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-1</xdr:rowOff>
    </xdr:from>
    <xdr:to>
      <xdr:col>0</xdr:col>
      <xdr:colOff>1773576</xdr:colOff>
      <xdr:row>7</xdr:row>
      <xdr:rowOff>11906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299"/>
          <a:ext cx="1773576" cy="659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36856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2076525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146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497416</xdr:colOff>
      <xdr:row>3</xdr:row>
      <xdr:rowOff>63935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440391" cy="486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1465806</xdr:colOff>
      <xdr:row>3</xdr:row>
      <xdr:rowOff>66675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684881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142875</xdr:rowOff>
    </xdr:from>
    <xdr:to>
      <xdr:col>3</xdr:col>
      <xdr:colOff>1738314</xdr:colOff>
      <xdr:row>4</xdr:row>
      <xdr:rowOff>71438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2875"/>
          <a:ext cx="2519364" cy="547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104775</xdr:rowOff>
    </xdr:from>
    <xdr:to>
      <xdr:col>1</xdr:col>
      <xdr:colOff>428625</xdr:colOff>
      <xdr:row>2</xdr:row>
      <xdr:rowOff>157715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04775"/>
          <a:ext cx="1104899" cy="46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519237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353784</xdr:colOff>
      <xdr:row>1</xdr:row>
      <xdr:rowOff>13607</xdr:rowOff>
    </xdr:from>
    <xdr:to>
      <xdr:col>3</xdr:col>
      <xdr:colOff>830034</xdr:colOff>
      <xdr:row>4</xdr:row>
      <xdr:rowOff>95250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09" y="175532"/>
          <a:ext cx="2124075" cy="5388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2206184</xdr:colOff>
      <xdr:row>3</xdr:row>
      <xdr:rowOff>59532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2106170" cy="457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0</xdr:rowOff>
    </xdr:from>
    <xdr:to>
      <xdr:col>6</xdr:col>
      <xdr:colOff>1143000</xdr:colOff>
      <xdr:row>4</xdr:row>
      <xdr:rowOff>47625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1925"/>
          <a:ext cx="25431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303696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/>
      </xdr:nvSpPr>
      <xdr:spPr>
        <a:xfrm>
          <a:off x="9439275" y="1228725"/>
          <a:ext cx="0" cy="151296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0</xdr:colOff>
      <xdr:row>55</xdr:row>
      <xdr:rowOff>71783</xdr:rowOff>
    </xdr:from>
    <xdr:to>
      <xdr:col>6</xdr:col>
      <xdr:colOff>0</xdr:colOff>
      <xdr:row>59</xdr:row>
      <xdr:rowOff>303696</xdr:rowOff>
    </xdr:to>
    <xdr:sp macro="" textlink="">
      <xdr:nvSpPr>
        <xdr:cNvPr id="3" name="Rectángulo redondeado 2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/>
      </xdr:nvSpPr>
      <xdr:spPr>
        <a:xfrm>
          <a:off x="9439275" y="9101483"/>
          <a:ext cx="0" cy="841513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1177145</xdr:colOff>
      <xdr:row>78</xdr:row>
      <xdr:rowOff>1</xdr:rowOff>
    </xdr:from>
    <xdr:to>
      <xdr:col>2</xdr:col>
      <xdr:colOff>1568209</xdr:colOff>
      <xdr:row>78</xdr:row>
      <xdr:rowOff>1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1358120" y="12887326"/>
          <a:ext cx="315331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288222</xdr:colOff>
      <xdr:row>1</xdr:row>
      <xdr:rowOff>104460</xdr:rowOff>
    </xdr:from>
    <xdr:to>
      <xdr:col>1</xdr:col>
      <xdr:colOff>2064634</xdr:colOff>
      <xdr:row>4</xdr:row>
      <xdr:rowOff>41830</xdr:rowOff>
    </xdr:to>
    <xdr:pic>
      <xdr:nvPicPr>
        <xdr:cNvPr id="5" name="Imagen 4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97" y="256860"/>
          <a:ext cx="1776412" cy="39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2</xdr:col>
      <xdr:colOff>809625</xdr:colOff>
      <xdr:row>3</xdr:row>
      <xdr:rowOff>113772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1333500" cy="59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86</xdr:row>
      <xdr:rowOff>0</xdr:rowOff>
    </xdr:from>
    <xdr:to>
      <xdr:col>7</xdr:col>
      <xdr:colOff>838200</xdr:colOff>
      <xdr:row>86</xdr:row>
      <xdr:rowOff>19050</xdr:rowOff>
    </xdr:to>
    <xdr:cxnSp macro="">
      <xdr:nvCxnSpPr>
        <xdr:cNvPr id="3" name="Conector recto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5381625" y="16697325"/>
          <a:ext cx="2409825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/>
      </xdr:nvSpPr>
      <xdr:spPr>
        <a:xfrm>
          <a:off x="10915650" y="1358633"/>
          <a:ext cx="0" cy="5302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10915650" y="1404238"/>
          <a:ext cx="0" cy="459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295275</xdr:colOff>
      <xdr:row>1</xdr:row>
      <xdr:rowOff>57150</xdr:rowOff>
    </xdr:from>
    <xdr:to>
      <xdr:col>2</xdr:col>
      <xdr:colOff>347662</xdr:colOff>
      <xdr:row>3</xdr:row>
      <xdr:rowOff>150020</xdr:rowOff>
    </xdr:to>
    <xdr:pic>
      <xdr:nvPicPr>
        <xdr:cNvPr id="4" name="Imagen 3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9550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98</xdr:row>
      <xdr:rowOff>47625</xdr:rowOff>
    </xdr:from>
    <xdr:to>
      <xdr:col>2</xdr:col>
      <xdr:colOff>500062</xdr:colOff>
      <xdr:row>100</xdr:row>
      <xdr:rowOff>140495</xdr:rowOff>
    </xdr:to>
    <xdr:pic>
      <xdr:nvPicPr>
        <xdr:cNvPr id="5" name="Imagen 4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640050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190</xdr:row>
      <xdr:rowOff>0</xdr:rowOff>
    </xdr:from>
    <xdr:to>
      <xdr:col>7</xdr:col>
      <xdr:colOff>838200</xdr:colOff>
      <xdr:row>190</xdr:row>
      <xdr:rowOff>19050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6467475" y="30165675"/>
          <a:ext cx="3371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139433</xdr:rowOff>
    </xdr:from>
    <xdr:to>
      <xdr:col>8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>
        <a:xfrm>
          <a:off x="10048875" y="1358633"/>
          <a:ext cx="0" cy="6064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0</xdr:colOff>
      <xdr:row>9</xdr:row>
      <xdr:rowOff>32638</xdr:rowOff>
    </xdr:from>
    <xdr:to>
      <xdr:col>8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10048875" y="1404238"/>
          <a:ext cx="0" cy="5359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66675</xdr:rowOff>
    </xdr:from>
    <xdr:to>
      <xdr:col>1</xdr:col>
      <xdr:colOff>2262187</xdr:colOff>
      <xdr:row>4</xdr:row>
      <xdr:rowOff>7145</xdr:rowOff>
    </xdr:to>
    <xdr:pic>
      <xdr:nvPicPr>
        <xdr:cNvPr id="4" name="Imagen 3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90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43</xdr:row>
      <xdr:rowOff>0</xdr:rowOff>
    </xdr:from>
    <xdr:to>
      <xdr:col>7</xdr:col>
      <xdr:colOff>838200</xdr:colOff>
      <xdr:row>43</xdr:row>
      <xdr:rowOff>19050</xdr:rowOff>
    </xdr:to>
    <xdr:cxnSp macro="">
      <xdr:nvCxnSpPr>
        <xdr:cNvPr id="5" name="Conector recto 4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6715125" y="6896100"/>
          <a:ext cx="2990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0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>
        <a:xfrm>
          <a:off x="15440025" y="1358633"/>
          <a:ext cx="0" cy="527317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15440025" y="1404238"/>
          <a:ext cx="0" cy="4787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28575</xdr:rowOff>
    </xdr:from>
    <xdr:to>
      <xdr:col>2</xdr:col>
      <xdr:colOff>80962</xdr:colOff>
      <xdr:row>3</xdr:row>
      <xdr:rowOff>121445</xdr:rowOff>
    </xdr:to>
    <xdr:pic>
      <xdr:nvPicPr>
        <xdr:cNvPr id="4" name="Imagen 3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09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1474802</xdr:colOff>
      <xdr:row>82</xdr:row>
      <xdr:rowOff>107156</xdr:rowOff>
    </xdr:from>
    <xdr:to>
      <xdr:col>2</xdr:col>
      <xdr:colOff>3083719</xdr:colOff>
      <xdr:row>82</xdr:row>
      <xdr:rowOff>130967</xdr:rowOff>
    </xdr:to>
    <xdr:cxnSp macro="">
      <xdr:nvCxnSpPr>
        <xdr:cNvPr id="5" name="Conector recto 4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1665302" y="12813506"/>
          <a:ext cx="3790142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273844</xdr:colOff>
      <xdr:row>83</xdr:row>
      <xdr:rowOff>0</xdr:rowOff>
    </xdr:from>
    <xdr:to>
      <xdr:col>6</xdr:col>
      <xdr:colOff>1204105</xdr:colOff>
      <xdr:row>83</xdr:row>
      <xdr:rowOff>23811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8246269" y="12858750"/>
          <a:ext cx="3787761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340178</xdr:colOff>
      <xdr:row>1</xdr:row>
      <xdr:rowOff>97194</xdr:rowOff>
    </xdr:from>
    <xdr:to>
      <xdr:col>2</xdr:col>
      <xdr:colOff>794754</xdr:colOff>
      <xdr:row>4</xdr:row>
      <xdr:rowOff>28333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" y="249594"/>
          <a:ext cx="1778551" cy="38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1177145</xdr:colOff>
      <xdr:row>44</xdr:row>
      <xdr:rowOff>1</xdr:rowOff>
    </xdr:from>
    <xdr:to>
      <xdr:col>3</xdr:col>
      <xdr:colOff>1568209</xdr:colOff>
      <xdr:row>44</xdr:row>
      <xdr:rowOff>1</xdr:rowOff>
    </xdr:to>
    <xdr:cxnSp macro="">
      <xdr:nvCxnSpPr>
        <xdr:cNvPr id="3" name="Conector recto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2710670" y="7524751"/>
          <a:ext cx="194363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0</xdr:row>
      <xdr:rowOff>123825</xdr:rowOff>
    </xdr:from>
    <xdr:to>
      <xdr:col>1</xdr:col>
      <xdr:colOff>1619250</xdr:colOff>
      <xdr:row>2</xdr:row>
      <xdr:rowOff>68894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23825"/>
          <a:ext cx="1523999" cy="34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</xdr:row>
      <xdr:rowOff>84667</xdr:rowOff>
    </xdr:from>
    <xdr:to>
      <xdr:col>3</xdr:col>
      <xdr:colOff>1598084</xdr:colOff>
      <xdr:row>4</xdr:row>
      <xdr:rowOff>95251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246592"/>
          <a:ext cx="1966384" cy="4677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1</xdr:row>
      <xdr:rowOff>104775</xdr:rowOff>
    </xdr:from>
    <xdr:to>
      <xdr:col>3</xdr:col>
      <xdr:colOff>904874</xdr:colOff>
      <xdr:row>4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266700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1095375</xdr:colOff>
      <xdr:row>4</xdr:row>
      <xdr:rowOff>19050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4325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38100</xdr:rowOff>
    </xdr:from>
    <xdr:to>
      <xdr:col>0</xdr:col>
      <xdr:colOff>2381250</xdr:colOff>
      <xdr:row>3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0025"/>
          <a:ext cx="1943100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38100</xdr:colOff>
      <xdr:row>18</xdr:row>
      <xdr:rowOff>47625</xdr:rowOff>
    </xdr:from>
    <xdr:to>
      <xdr:col>12</xdr:col>
      <xdr:colOff>85725</xdr:colOff>
      <xdr:row>31</xdr:row>
      <xdr:rowOff>142875</xdr:rowOff>
    </xdr:to>
    <xdr:sp macro="" textlink="">
      <xdr:nvSpPr>
        <xdr:cNvPr id="3" name="Cerrar llave 2"/>
        <xdr:cNvSpPr/>
      </xdr:nvSpPr>
      <xdr:spPr>
        <a:xfrm>
          <a:off x="14268450" y="2886075"/>
          <a:ext cx="809625" cy="22002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95250</xdr:colOff>
      <xdr:row>32</xdr:row>
      <xdr:rowOff>47625</xdr:rowOff>
    </xdr:from>
    <xdr:to>
      <xdr:col>12</xdr:col>
      <xdr:colOff>314325</xdr:colOff>
      <xdr:row>42</xdr:row>
      <xdr:rowOff>133350</xdr:rowOff>
    </xdr:to>
    <xdr:sp macro="" textlink="">
      <xdr:nvSpPr>
        <xdr:cNvPr id="4" name="Cerrar llave 3"/>
        <xdr:cNvSpPr/>
      </xdr:nvSpPr>
      <xdr:spPr>
        <a:xfrm>
          <a:off x="14325600" y="5153025"/>
          <a:ext cx="981075" cy="17049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123825</xdr:colOff>
      <xdr:row>43</xdr:row>
      <xdr:rowOff>28575</xdr:rowOff>
    </xdr:from>
    <xdr:to>
      <xdr:col>11</xdr:col>
      <xdr:colOff>666750</xdr:colOff>
      <xdr:row>48</xdr:row>
      <xdr:rowOff>152400</xdr:rowOff>
    </xdr:to>
    <xdr:sp macro="" textlink="">
      <xdr:nvSpPr>
        <xdr:cNvPr id="5" name="Cerrar llave 4"/>
        <xdr:cNvSpPr/>
      </xdr:nvSpPr>
      <xdr:spPr>
        <a:xfrm>
          <a:off x="14354175" y="6915150"/>
          <a:ext cx="542925" cy="933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190500</xdr:colOff>
      <xdr:row>48</xdr:row>
      <xdr:rowOff>152400</xdr:rowOff>
    </xdr:from>
    <xdr:to>
      <xdr:col>12</xdr:col>
      <xdr:colOff>104775</xdr:colOff>
      <xdr:row>69</xdr:row>
      <xdr:rowOff>152400</xdr:rowOff>
    </xdr:to>
    <xdr:sp macro="" textlink="">
      <xdr:nvSpPr>
        <xdr:cNvPr id="6" name="Cerrar llave 5"/>
        <xdr:cNvSpPr/>
      </xdr:nvSpPr>
      <xdr:spPr>
        <a:xfrm>
          <a:off x="14420850" y="7848600"/>
          <a:ext cx="676275" cy="34004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219075</xdr:colOff>
      <xdr:row>70</xdr:row>
      <xdr:rowOff>0</xdr:rowOff>
    </xdr:from>
    <xdr:to>
      <xdr:col>12</xdr:col>
      <xdr:colOff>95250</xdr:colOff>
      <xdr:row>73</xdr:row>
      <xdr:rowOff>133350</xdr:rowOff>
    </xdr:to>
    <xdr:sp macro="" textlink="">
      <xdr:nvSpPr>
        <xdr:cNvPr id="7" name="Cerrar llave 6"/>
        <xdr:cNvSpPr/>
      </xdr:nvSpPr>
      <xdr:spPr>
        <a:xfrm>
          <a:off x="14449425" y="11258550"/>
          <a:ext cx="638175" cy="6191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s\Info%20Trimestral\Presupuestari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Balan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Diciembre%20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octubre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cuments/presupuesto/ESTADOS%20FINANCIEROS%20CONAC%20JULIO%20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s"/>
      <sheetName val="PRINCIPAL"/>
      <sheetName val="ENTE"/>
      <sheetName val="SCRI"/>
      <sheetName val="EAI"/>
      <sheetName val="SCA"/>
      <sheetName val="CAdmon"/>
      <sheetName val="SCTG"/>
      <sheetName val="CTG"/>
      <sheetName val="SCOG"/>
      <sheetName val="COG"/>
      <sheetName val="SCFG"/>
      <sheetName val="CFG"/>
      <sheetName val="SCP"/>
      <sheetName val="CProg"/>
      <sheetName val="SFF"/>
      <sheetName val="EA (2)"/>
      <sheetName val="ESF (2)"/>
      <sheetName val="CFF"/>
      <sheetName val="Post Fiscal"/>
      <sheetName val="Int"/>
      <sheetName val="End Neto"/>
      <sheetName val="Comprobación"/>
    </sheetNames>
    <sheetDataSet>
      <sheetData sheetId="0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Periodos"/>
      <sheetName val="BALANZA COMPROBACION"/>
      <sheetName val="EA"/>
      <sheetName val="ESF"/>
      <sheetName val="EVHP"/>
      <sheetName val="ECSF"/>
      <sheetName val="EFE"/>
      <sheetName val="IPC"/>
      <sheetName val="EAA"/>
      <sheetName val="CF"/>
      <sheetName val="EB"/>
      <sheetName val="EADP"/>
      <sheetName val="IAODF"/>
      <sheetName val="Comprobación"/>
      <sheetName val="EA (2)"/>
      <sheetName val="ESF (2)"/>
      <sheetName val="ECSF (2)"/>
    </sheetNames>
    <sheetDataSet>
      <sheetData sheetId="0"/>
      <sheetData sheetId="1"/>
      <sheetData sheetId="2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SF1"/>
      <sheetName val="EA2"/>
      <sheetName val="EVHP3"/>
      <sheetName val="ECSF4"/>
      <sheetName val="EFE5"/>
      <sheetName val="EAA6"/>
      <sheetName val="EADP7"/>
      <sheetName val="IPC8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  <row r="10">
          <cell r="D10" t="str">
            <v>M.A.P. BIBIANA RODRÍGUEZ MONTES</v>
          </cell>
        </row>
        <row r="12">
          <cell r="D12" t="str">
            <v>RECTORA</v>
          </cell>
        </row>
        <row r="14">
          <cell r="D14" t="str">
            <v>M. EN A. GONZALO FERREIRA MARTÍNEZ</v>
          </cell>
        </row>
        <row r="16">
          <cell r="D16" t="str">
            <v>DIRECTOR DE ADMINISTRACIÓN Y FINANZAS</v>
          </cell>
        </row>
      </sheetData>
      <sheetData sheetId="2"/>
      <sheetData sheetId="3"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  <cell r="G55">
            <v>0</v>
          </cell>
        </row>
        <row r="58">
          <cell r="D58">
            <v>0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D106">
            <v>0</v>
          </cell>
          <cell r="F106">
            <v>0</v>
          </cell>
        </row>
        <row r="107">
          <cell r="D107">
            <v>0</v>
          </cell>
          <cell r="F107">
            <v>0</v>
          </cell>
        </row>
        <row r="108">
          <cell r="D108">
            <v>0</v>
          </cell>
          <cell r="F108">
            <v>0</v>
          </cell>
        </row>
        <row r="109">
          <cell r="D109">
            <v>0</v>
          </cell>
          <cell r="F109">
            <v>0</v>
          </cell>
        </row>
        <row r="110">
          <cell r="D110">
            <v>0</v>
          </cell>
          <cell r="F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259">
          <cell r="E259">
            <v>0</v>
          </cell>
          <cell r="F259">
            <v>0</v>
          </cell>
        </row>
        <row r="260">
          <cell r="E260">
            <v>0</v>
          </cell>
          <cell r="F260">
            <v>0</v>
          </cell>
        </row>
        <row r="261">
          <cell r="E261">
            <v>0</v>
          </cell>
          <cell r="F261">
            <v>0</v>
          </cell>
        </row>
        <row r="262">
          <cell r="E262">
            <v>0</v>
          </cell>
          <cell r="F262">
            <v>0</v>
          </cell>
        </row>
        <row r="263">
          <cell r="E263">
            <v>0</v>
          </cell>
          <cell r="F263">
            <v>0</v>
          </cell>
        </row>
        <row r="264">
          <cell r="E264">
            <v>0</v>
          </cell>
          <cell r="F264">
            <v>0</v>
          </cell>
        </row>
        <row r="265">
          <cell r="E265">
            <v>0</v>
          </cell>
          <cell r="F265">
            <v>0</v>
          </cell>
        </row>
        <row r="266">
          <cell r="E266">
            <v>0</v>
          </cell>
          <cell r="F266">
            <v>0</v>
          </cell>
        </row>
        <row r="267">
          <cell r="E267">
            <v>0</v>
          </cell>
          <cell r="F267">
            <v>0</v>
          </cell>
        </row>
        <row r="268">
          <cell r="E268">
            <v>0</v>
          </cell>
          <cell r="F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D295">
            <v>0</v>
          </cell>
          <cell r="G295">
            <v>0</v>
          </cell>
        </row>
        <row r="296">
          <cell r="D296">
            <v>0</v>
          </cell>
          <cell r="G296">
            <v>0</v>
          </cell>
        </row>
        <row r="297">
          <cell r="D297">
            <v>0</v>
          </cell>
          <cell r="G297">
            <v>0</v>
          </cell>
        </row>
        <row r="298">
          <cell r="D298">
            <v>0</v>
          </cell>
          <cell r="G298">
            <v>0</v>
          </cell>
        </row>
        <row r="299">
          <cell r="D299">
            <v>0</v>
          </cell>
          <cell r="G299">
            <v>0</v>
          </cell>
        </row>
        <row r="300">
          <cell r="D300">
            <v>0</v>
          </cell>
          <cell r="G300">
            <v>0</v>
          </cell>
        </row>
        <row r="301">
          <cell r="D301">
            <v>0</v>
          </cell>
          <cell r="G301">
            <v>0</v>
          </cell>
        </row>
        <row r="302">
          <cell r="D302">
            <v>0</v>
          </cell>
          <cell r="G302">
            <v>0</v>
          </cell>
        </row>
        <row r="303">
          <cell r="D303">
            <v>0</v>
          </cell>
          <cell r="G303">
            <v>0</v>
          </cell>
        </row>
        <row r="304">
          <cell r="D304">
            <v>0</v>
          </cell>
          <cell r="G304">
            <v>0</v>
          </cell>
        </row>
        <row r="305">
          <cell r="D305">
            <v>0</v>
          </cell>
          <cell r="G305">
            <v>0</v>
          </cell>
        </row>
        <row r="306">
          <cell r="D306">
            <v>0</v>
          </cell>
          <cell r="G306">
            <v>0</v>
          </cell>
        </row>
        <row r="307">
          <cell r="D307">
            <v>0</v>
          </cell>
          <cell r="G307">
            <v>0</v>
          </cell>
        </row>
        <row r="308">
          <cell r="D308">
            <v>0</v>
          </cell>
          <cell r="G308">
            <v>0</v>
          </cell>
        </row>
        <row r="309">
          <cell r="D309">
            <v>0</v>
          </cell>
          <cell r="G309">
            <v>0</v>
          </cell>
        </row>
        <row r="310">
          <cell r="D310">
            <v>0</v>
          </cell>
          <cell r="G310">
            <v>0</v>
          </cell>
        </row>
        <row r="311">
          <cell r="D311">
            <v>0</v>
          </cell>
          <cell r="G311">
            <v>0</v>
          </cell>
        </row>
        <row r="312">
          <cell r="D312">
            <v>0</v>
          </cell>
          <cell r="G312">
            <v>0</v>
          </cell>
        </row>
        <row r="313">
          <cell r="D313">
            <v>0</v>
          </cell>
          <cell r="G313">
            <v>0</v>
          </cell>
        </row>
        <row r="314">
          <cell r="D314">
            <v>0</v>
          </cell>
          <cell r="G314">
            <v>0</v>
          </cell>
        </row>
        <row r="315">
          <cell r="D315">
            <v>0</v>
          </cell>
          <cell r="G315">
            <v>0</v>
          </cell>
        </row>
        <row r="322">
          <cell r="D322">
            <v>0</v>
          </cell>
          <cell r="G322">
            <v>0</v>
          </cell>
        </row>
        <row r="331">
          <cell r="D331">
            <v>0</v>
          </cell>
          <cell r="G331">
            <v>0</v>
          </cell>
        </row>
        <row r="332">
          <cell r="D332">
            <v>0</v>
          </cell>
          <cell r="G332">
            <v>0</v>
          </cell>
        </row>
        <row r="333">
          <cell r="D333">
            <v>0</v>
          </cell>
          <cell r="G333">
            <v>0</v>
          </cell>
        </row>
        <row r="334">
          <cell r="D334">
            <v>0</v>
          </cell>
          <cell r="G334">
            <v>0</v>
          </cell>
        </row>
        <row r="335">
          <cell r="D335">
            <v>0</v>
          </cell>
          <cell r="G335">
            <v>0</v>
          </cell>
        </row>
        <row r="336">
          <cell r="D336">
            <v>0</v>
          </cell>
          <cell r="G336">
            <v>0</v>
          </cell>
        </row>
        <row r="337">
          <cell r="D337">
            <v>0</v>
          </cell>
          <cell r="G337">
            <v>0</v>
          </cell>
        </row>
        <row r="338">
          <cell r="D338">
            <v>0</v>
          </cell>
          <cell r="G338">
            <v>0</v>
          </cell>
        </row>
        <row r="339">
          <cell r="D339">
            <v>0</v>
          </cell>
          <cell r="G339">
            <v>0</v>
          </cell>
        </row>
        <row r="340">
          <cell r="D340">
            <v>0</v>
          </cell>
          <cell r="G340">
            <v>0</v>
          </cell>
        </row>
        <row r="341">
          <cell r="D341">
            <v>0</v>
          </cell>
          <cell r="G341">
            <v>0</v>
          </cell>
        </row>
        <row r="342">
          <cell r="D342">
            <v>0</v>
          </cell>
          <cell r="G342">
            <v>0</v>
          </cell>
        </row>
        <row r="343">
          <cell r="D343">
            <v>0</v>
          </cell>
          <cell r="G343">
            <v>0</v>
          </cell>
        </row>
        <row r="344">
          <cell r="D344">
            <v>0</v>
          </cell>
          <cell r="G344">
            <v>0</v>
          </cell>
        </row>
        <row r="345">
          <cell r="G345">
            <v>0</v>
          </cell>
        </row>
        <row r="346">
          <cell r="D346">
            <v>0</v>
          </cell>
          <cell r="G346">
            <v>0</v>
          </cell>
        </row>
        <row r="347">
          <cell r="D347">
            <v>0</v>
          </cell>
          <cell r="G347">
            <v>0</v>
          </cell>
        </row>
        <row r="348">
          <cell r="D348">
            <v>0</v>
          </cell>
          <cell r="G348">
            <v>0</v>
          </cell>
        </row>
        <row r="349">
          <cell r="D349">
            <v>0</v>
          </cell>
          <cell r="G349">
            <v>0</v>
          </cell>
        </row>
        <row r="350">
          <cell r="D350">
            <v>0</v>
          </cell>
          <cell r="G350">
            <v>0</v>
          </cell>
        </row>
        <row r="352">
          <cell r="D352">
            <v>0</v>
          </cell>
          <cell r="G352">
            <v>0</v>
          </cell>
        </row>
        <row r="353">
          <cell r="D353">
            <v>0</v>
          </cell>
          <cell r="G353">
            <v>0</v>
          </cell>
        </row>
        <row r="354">
          <cell r="D354">
            <v>0</v>
          </cell>
          <cell r="G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D357">
            <v>0</v>
          </cell>
          <cell r="G357">
            <v>0</v>
          </cell>
        </row>
        <row r="358">
          <cell r="D358">
            <v>0</v>
          </cell>
          <cell r="G358">
            <v>0</v>
          </cell>
        </row>
        <row r="359">
          <cell r="D359">
            <v>0</v>
          </cell>
          <cell r="G359">
            <v>0</v>
          </cell>
        </row>
        <row r="360">
          <cell r="D360">
            <v>0</v>
          </cell>
          <cell r="G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</row>
        <row r="390">
          <cell r="D390">
            <v>-1425363.75</v>
          </cell>
          <cell r="E390">
            <v>0</v>
          </cell>
          <cell r="F390">
            <v>0</v>
          </cell>
        </row>
        <row r="397">
          <cell r="D397">
            <v>0</v>
          </cell>
          <cell r="G397">
            <v>0</v>
          </cell>
        </row>
        <row r="398">
          <cell r="D398">
            <v>0</v>
          </cell>
          <cell r="G398">
            <v>0</v>
          </cell>
        </row>
        <row r="399">
          <cell r="D399">
            <v>0</v>
          </cell>
          <cell r="G399">
            <v>0</v>
          </cell>
        </row>
        <row r="400">
          <cell r="D400">
            <v>0</v>
          </cell>
          <cell r="G400">
            <v>0</v>
          </cell>
        </row>
        <row r="401">
          <cell r="D401">
            <v>0</v>
          </cell>
          <cell r="G401">
            <v>0</v>
          </cell>
        </row>
        <row r="402">
          <cell r="D402">
            <v>0</v>
          </cell>
          <cell r="G402">
            <v>0</v>
          </cell>
        </row>
        <row r="403">
          <cell r="D403">
            <v>0</v>
          </cell>
          <cell r="G403">
            <v>0</v>
          </cell>
        </row>
        <row r="411">
          <cell r="D411">
            <v>0</v>
          </cell>
          <cell r="G411">
            <v>0</v>
          </cell>
        </row>
        <row r="412">
          <cell r="D412">
            <v>0</v>
          </cell>
          <cell r="G412">
            <v>0</v>
          </cell>
        </row>
        <row r="413">
          <cell r="D413">
            <v>0</v>
          </cell>
          <cell r="G413">
            <v>0</v>
          </cell>
        </row>
        <row r="414">
          <cell r="D414">
            <v>0</v>
          </cell>
          <cell r="G414">
            <v>0</v>
          </cell>
        </row>
        <row r="415">
          <cell r="D415">
            <v>0</v>
          </cell>
          <cell r="G415">
            <v>0</v>
          </cell>
        </row>
        <row r="416">
          <cell r="D416">
            <v>0</v>
          </cell>
          <cell r="G416">
            <v>0</v>
          </cell>
        </row>
        <row r="417">
          <cell r="D417">
            <v>0</v>
          </cell>
          <cell r="G41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F16">
            <v>9304179.879999999</v>
          </cell>
        </row>
      </sheetData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A2"/>
      <sheetName val="ESF1"/>
      <sheetName val="EVHP3"/>
      <sheetName val="ECSF4"/>
      <sheetName val="EFE5"/>
      <sheetName val="IPC"/>
      <sheetName val="EAA6"/>
      <sheetName val="EADP7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 refreshError="1"/>
      <sheetData sheetId="1" refreshError="1"/>
      <sheetData sheetId="2" refreshError="1">
        <row r="5">
          <cell r="A5" t="str">
            <v>UNIVERSIDAD TECNOLÓGICA DE SAN JUAN DEL RÍO</v>
          </cell>
        </row>
      </sheetData>
      <sheetData sheetId="3" refreshError="1"/>
      <sheetData sheetId="4" refreshError="1">
        <row r="5">
          <cell r="A5" t="str">
            <v>UNIVERSIDAD TECNOLÓGICA DE SAN JUAN DEL RÍO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 t="str">
            <v>UNIVERSIDAD TECNOLÓGICA DE SAN JUAN DEL RÍO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olguinm/AppData/Local/Microsoft/Windows/Temporary%20Internet%20Files/Content.Outlook/V1121HXS/FORMATOS%20POR%20CLASIFICACION%20Y%20FUNCION%20(003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3040.781997685182" createdVersion="4" refreshedVersion="5" minRefreshableVersion="3" recordCount="223">
  <cacheSource type="worksheet">
    <worksheetSource ref="A2:CY225" sheet="CONCENTRADO " r:id="rId2"/>
  </cacheSource>
  <cacheFields count="103">
    <cacheField name="MUNICIPIO" numFmtId="0">
      <sharedItems containsBlank="1"/>
    </cacheField>
    <cacheField name="CICLO DEL RECURSO" numFmtId="0">
      <sharedItems containsBlank="1" containsMixedTypes="1" containsNumber="1" containsInteger="1" minValue="2016" maxValue="2019"/>
    </cacheField>
    <cacheField name="PARTIDA GENÉRICA II" numFmtId="0">
      <sharedItems containsBlank="1"/>
    </cacheField>
    <cacheField name="RAMO" numFmtId="0">
      <sharedItems containsString="0" containsBlank="1" containsNumber="1" containsInteger="1" minValue="11" maxValue="13"/>
    </cacheField>
    <cacheField name="TIPO DE RECURSO SUBSIDIO,  FEDERAL,  CONVENIO " numFmtId="0">
      <sharedItems containsBlank="1"/>
    </cacheField>
    <cacheField name="TIPO DE RECURSO" numFmtId="0">
      <sharedItems containsBlank="1" count="3">
        <s v="ORDINARIO "/>
        <s v="ESPECIALES "/>
        <m/>
      </sharedItems>
    </cacheField>
    <cacheField name="CLAVE DEL PROGRAMA  FONDO CONVENIO " numFmtId="0">
      <sharedItems containsBlank="1"/>
    </cacheField>
    <cacheField name="NOMBRE DEL PROGRAMA  FONDO CONVENIO " numFmtId="0">
      <sharedItems containsBlank="1"/>
    </cacheField>
    <cacheField name="CLASIFICACION CONAC" numFmtId="0">
      <sharedItems containsBlank="1" count="3">
        <s v="Transferencias, Asignaciones, Subsidios y Otras Ayudas"/>
        <s v="Ingresos por Ventas de Bienes y Servicios"/>
        <m/>
      </sharedItems>
    </cacheField>
    <cacheField name="ORIGEN DEL RECURSO" numFmtId="0">
      <sharedItems containsBlank="1"/>
    </cacheField>
    <cacheField name="CLASIFICACION H. CONSEJO" numFmtId="0">
      <sharedItems containsBlank="1"/>
    </cacheField>
    <cacheField name="RECURSO" numFmtId="0">
      <sharedItems containsBlank="1" count="16">
        <s v="FEDERAL"/>
        <s v="ESTATAL"/>
        <s v="PROPIOS"/>
        <s v="PROMEP"/>
        <s v="PFCE"/>
        <s v="FONDO DE CONTINGENCIAS "/>
        <s v="FAM"/>
        <s v="ESTIMULO FISCAL"/>
        <s v="CONCYTEQ"/>
        <s v="NUEVOS TALENTOS 2017"/>
        <s v="CONACYT 2016"/>
        <s v="CONACYT"/>
        <s v="FONDO MIXTO CONACYT"/>
        <m/>
        <s v="PROFOCIE"/>
        <s v="FONDO DE OBLIGACIONES LABORALES "/>
      </sharedItems>
    </cacheField>
    <cacheField name="TIPO DE CONCEPTO " numFmtId="0">
      <sharedItems containsBlank="1" count="8">
        <s v="SERVICIOS PERSONALES "/>
        <s v="MATERIALES Y SUMINISTROS "/>
        <s v="SERVICIOS GENERALES "/>
        <s v="TRANSFERENCIAS, ASIGNACIONES, SUBSIDIOS "/>
        <s v="BIENES MUEBLES E INMUEBLES "/>
        <m/>
        <s v="TRANSFERENCIAS, ASIGANACIONES, SUBSIDIOS " u="1"/>
        <s v="PENSIONES Y JUBILACIONES " u="1"/>
      </sharedItems>
    </cacheField>
    <cacheField name="CUCop" numFmtId="0">
      <sharedItems containsString="0" containsBlank="1" containsNumber="1" containsInteger="1" minValue="113000001" maxValue="583000001"/>
    </cacheField>
    <cacheField name="PARTIDA ESPECIFICA" numFmtId="0">
      <sharedItems/>
    </cacheField>
    <cacheField name="CFFG" numFmtId="0">
      <sharedItems containsString="0" containsBlank="1" containsNumber="1" containsInteger="1" minValue="4" maxValue="7"/>
    </cacheField>
    <cacheField name="CAG" numFmtId="0">
      <sharedItems containsBlank="1" count="3">
        <s v="P500"/>
        <s v="P501"/>
        <m/>
      </sharedItems>
    </cacheField>
    <cacheField name="CFG" numFmtId="0">
      <sharedItems containsString="0" containsBlank="1" containsNumber="1" containsInteger="1" minValue="25" maxValue="26"/>
    </cacheField>
    <cacheField name="COG" numFmtId="0">
      <sharedItems/>
    </cacheField>
    <cacheField name="CPG" numFmtId="0">
      <sharedItems containsBlank="1"/>
    </cacheField>
    <cacheField name="CTG" numFmtId="0">
      <sharedItems containsString="0" containsBlank="1" containsNumber="1" containsInteger="1" minValue="1" maxValue="2" count="3">
        <n v="1"/>
        <n v="2"/>
        <m/>
      </sharedItems>
    </cacheField>
    <cacheField name="COMBINACION" numFmtId="0">
      <sharedItems containsBlank="1"/>
    </cacheField>
    <cacheField name="referencia " numFmtId="0">
      <sharedItems containsString="0" containsBlank="1" containsNumber="1" containsInteger="1" minValue="1100" maxValue="5800" count="33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3401"/>
        <n v="2101"/>
        <n v="5800"/>
        <n v="4500"/>
        <m/>
        <n v="5101" u="1"/>
      </sharedItems>
    </cacheField>
    <cacheField name="nombre referencia " numFmtId="0">
      <sharedItems containsBlank="1" count="29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Vestuarios, Blancos, Prendas de Proteccion y articulos de Deportivos 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  <m/>
      </sharedItems>
    </cacheField>
    <cacheField name="PARTIDA GENÉRICA" numFmtId="0">
      <sharedItems containsBlank="1" containsMixedTypes="1" containsNumber="1" containsInteger="1" minValue="122" maxValue="131"/>
    </cacheField>
    <cacheField name="CAPITULO " numFmtId="0">
      <sharedItems containsBlank="1" containsMixedTypes="1" containsNumber="1" containsInteger="1" minValue="124" maxValue="524"/>
    </cacheField>
    <cacheField name="PLAN  DE CUENTAS " numFmtId="0">
      <sharedItems containsString="0" containsBlank="1" containsNumber="1" containsInteger="1" minValue="12330" maxValue="527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2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3011 Congresos y convenciones 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21011 Honorarios asimilables a Salario"/>
        <s v="5144021 Cuotas para el seguro de gastos médicos del personal civil"/>
        <s v="5152011Liquidaciones por indemnizaciones y por sueldos"/>
        <s v="5159011 Otras prestaciones sociales y ecónomicas 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8011 Materiales, accesorios y suministros de laboratorio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2011 Prendas de segurudad y proteccion personal "/>
        <s v="5273011 Articulos Deportivos "/>
        <s v="5274011 Productos textiles"/>
        <s v="5291011 Herramientas menores"/>
        <s v="5293011 Refacciones y accesorios menores de mobiliario y equipo de administración, educacional y recreativo 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31 Pasajes Aéreos internacionales "/>
        <s v="5376011 Viáticos en el extranjero "/>
        <s v="5372031 Pasaajes terrestres internacionales"/>
        <s v="5378011 Servicios integrales de traslado y viáticos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19011 Otros mobiliarios y equipos de administración"/>
        <s v="5562011 Maquinaria y equipo industrial "/>
        <s v="5564011 Sistemas de aire acondicionado, calefacción  y de reparación"/>
        <s v="5567011 Herramientas Maquinas y Herramientas"/>
        <s v="5442111 BECAS Convenios"/>
        <s v="5519011 Otros mobiliarios y equipos de administracion"/>
        <s v="5564011 Sistemas de aire acondicionado, calefacción y de refrigeración industrial y comercial"/>
        <s v="5583011 Edificios y Locales"/>
        <s v="5567011 Herramientas y máquinas-herramienta"/>
        <s v="5442141 Becas madres solteras"/>
        <s v="5442141 Fondo Mixto Conacyt"/>
        <s v="5442010 Becas hijos trabajadores"/>
        <s v="5451011 Pensiones "/>
        <s v="5398011 Impuestos sobre nominas y otros que se deriven de una relacion laboral 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0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minValue="0" maxValue="471.91"/>
    </cacheField>
    <cacheField name="AMPLIACIÓN AGOSTO PRODUCTOS FINANCIEROS " numFmtId="44">
      <sharedItems containsString="0" containsBlank="1" containsNumber="1" minValue="0" maxValue="590.44000000000005"/>
    </cacheField>
    <cacheField name="AMPLIACIÓN SEPTIEMBRE PRODUCTOS FINANCIEROS " numFmtId="44">
      <sharedItems containsString="0" containsBlank="1" containsNumber="1" minValue="0" maxValue="185.16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3740.7099999999996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String="0" containsBlank="1" containsNumber="1" containsInteger="1" minValue="300000" maxValue="300000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257616" maxValue="214618"/>
    </cacheField>
    <cacheField name="TRANSFERENCIAS JUNIO" numFmtId="44">
      <sharedItems containsString="0" containsBlank="1" containsNumber="1" minValue="-202786.44" maxValue="114800"/>
    </cacheField>
    <cacheField name="TRANSFERENCIAS JULIO" numFmtId="44">
      <sharedItems containsString="0" containsBlank="1" containsNumber="1" minValue="-378499.75" maxValue="378499.75"/>
    </cacheField>
    <cacheField name="TRANSFERENCIAS AGOSTO" numFmtId="44">
      <sharedItems containsString="0" containsBlank="1" containsNumber="1" minValue="-520350.5" maxValue="520350.5"/>
    </cacheField>
    <cacheField name="TRANSFERENCIA SEPTIEMBRE" numFmtId="44">
      <sharedItems containsString="0" containsBlank="1" containsNumber="1" minValue="-261056.18" maxValue="261056.18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731406.57000000007" maxValue="520350.5"/>
    </cacheField>
    <cacheField name="TRANSFERENCIAS SEPT-DIC" numFmtId="44">
      <sharedItems containsString="0" containsBlank="1" containsNumber="1" minValue="-261056.18" maxValue="261056.18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520350.5" maxValue="2247000"/>
    </cacheField>
    <cacheField name="PTTO.  MODIFICADO" numFmtId="44">
      <sharedItems containsString="0" containsBlank="1" containsNumber="1" minValue="-2.3283064365386963E-10" maxValue="32513802.29355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26283106.25"/>
    </cacheField>
    <cacheField name="TOTAL RECURSO DISPONIBLE" numFmtId="44">
      <sharedItems containsString="0" containsBlank="1" containsNumber="1" minValue="-55500" maxValue="26283106.25"/>
    </cacheField>
    <cacheField name="PPTO EJERCIDO A LA FECHA" numFmtId="44">
      <sharedItems containsBlank="1" containsMixedTypes="1" containsNumber="1" minValue="0" maxValue="26283106.25"/>
    </cacheField>
    <cacheField name="EJERCIDO ENERO" numFmtId="44">
      <sharedItems containsBlank="1" containsMixedTypes="1" containsNumber="1" minValue="0" maxValue="2538694.9599999986"/>
    </cacheField>
    <cacheField name="EJERCIDO FEBRERO" numFmtId="44">
      <sharedItems containsString="0" containsBlank="1" containsNumber="1" minValue="-29154" maxValue="3480672.4899999998"/>
    </cacheField>
    <cacheField name="EJERCIDO MARZO" numFmtId="44">
      <sharedItems containsBlank="1" containsMixedTypes="1" containsNumber="1" minValue="-2385.54" maxValue="2933924.839999998"/>
    </cacheField>
    <cacheField name="EJERCIDO ABRIL" numFmtId="44">
      <sharedItems containsBlank="1" containsMixedTypes="1" containsNumber="1" minValue="-1191.2699999999998" maxValue="2921489.6800000025"/>
    </cacheField>
    <cacheField name="EJERCIDO MAYO" numFmtId="44">
      <sharedItems containsBlank="1" containsMixedTypes="1" containsNumber="1" minValue="-4937940.72" maxValue="894719.82999999973"/>
    </cacheField>
    <cacheField name="EJERCIDO JUNIO " numFmtId="44">
      <sharedItems containsMixedTypes="1" containsNumber="1" minValue="-5980.45" maxValue="2813722.9500000062"/>
    </cacheField>
    <cacheField name="EJERCIDO JULIO " numFmtId="44">
      <sharedItems containsBlank="1" containsMixedTypes="1" containsNumber="1" minValue="-3524.1999999999916" maxValue="2175945.0499999989"/>
    </cacheField>
    <cacheField name="EJERCIDO AGOSTO" numFmtId="44">
      <sharedItems containsBlank="1" containsMixedTypes="1" containsNumber="1" minValue="-30.959999999999987" maxValue="3315311.5499999952"/>
    </cacheField>
    <cacheField name="EJERCIDO SEPTIEMBRE" numFmtId="44">
      <sharedItems containsBlank="1" containsMixedTypes="1" containsNumber="1" minValue="-263391.91999999987" maxValue="2302076.6399999997"/>
    </cacheField>
    <cacheField name="EJERCIDO OCTUBRE" numFmtId="44">
      <sharedItems containsMixedTypes="1" containsNumber="1" minValue="-74627.820000000007" maxValue="2428904.5799999996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26283106.25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.0000000002"/>
    </cacheField>
    <cacheField name="DIFERENCIA" numFmtId="44">
      <sharedItems containsString="0" containsBlank="1" containsNumber="1" minValue="-572100.65" maxValue="8051073.0799800009"/>
    </cacheField>
    <cacheField name="DIFERENCIA DE INGRESOS " numFmtId="44">
      <sharedItems containsString="0" containsBlank="1" containsNumber="1" minValue="-572100.65" maxValue="8051073.0799800009"/>
    </cacheField>
    <cacheField name="CUADRE RADICADO" numFmtId="44">
      <sharedItems containsString="0" containsBlank="1" containsNumber="1" minValue="-572100.65" maxValue="7938189.36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n v="-2121.77"/>
    <n v="-1969.51"/>
    <n v="-3983.09"/>
    <m/>
    <m/>
    <m/>
    <n v="-7005.5199999999995"/>
    <n v="-5199.32"/>
    <n v="-3983.09"/>
    <n v="-16187.93"/>
    <n v="0"/>
    <n v="-16187.93"/>
    <n v="19813951.27998"/>
    <n v="112883.70999999999"/>
    <n v="11762878.199999999"/>
    <n v="11875761.91"/>
    <n v="11762878.199999999"/>
    <n v="1341537.5999999987"/>
    <n v="901941.13000000163"/>
    <n v="1330191.75"/>
    <n v="1309454.8900000006"/>
    <s v="0.00"/>
    <n v="1303093.3899999987"/>
    <n v="2098835.3900000015"/>
    <n v="978428.87000000011"/>
    <n v="1940404.3800000011"/>
    <n v="2428904.5799999996"/>
    <m/>
    <m/>
    <n v="11762878.199999999"/>
    <m/>
    <n v="112883.71000000089"/>
    <n v="8051073.0799800009"/>
    <n v="8051073.0799800009"/>
    <n v="7938189.3699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n v="2121.77"/>
    <n v="1969.51"/>
    <n v="3983.09"/>
    <m/>
    <m/>
    <m/>
    <n v="9498.9399999999987"/>
    <n v="5199.32"/>
    <n v="3983.09"/>
    <n v="18681.349999999999"/>
    <n v="0"/>
    <n v="18681.349999999999"/>
    <n v="18681.349999999999"/>
    <m/>
    <n v="18651.349999999999"/>
    <n v="18651.349999999999"/>
    <n v="18651.349999999999"/>
    <n v="2885.64"/>
    <n v="1646.0899999999995"/>
    <n v="2493.42"/>
    <n v="2473.79"/>
    <s v="0.00"/>
    <s v="0.00"/>
    <n v="2121.7699999999991"/>
    <n v="1969.5099999999995"/>
    <n v="3953.09"/>
    <n v="13692.199999999999"/>
    <m/>
    <m/>
    <n v="18651.349999999999"/>
    <m/>
    <n v="0"/>
    <n v="30"/>
    <n v="30"/>
    <n v="3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836463.31000000029"/>
    <n v="836463.31000000029"/>
    <n v="836463.31000000029"/>
    <n v="1421.8500000000001"/>
    <n v="0"/>
    <s v="0.00"/>
    <s v="0.00"/>
    <s v="0.00"/>
    <s v="0.00"/>
    <n v="833021.43999999878"/>
    <n v="2020.02"/>
    <s v="0.00"/>
    <s v="0.00"/>
    <m/>
    <m/>
    <n v="836463.31000000029"/>
    <m/>
    <n v="0"/>
    <n v="72557.629610981443"/>
    <n v="72557.629610981443"/>
    <n v="72557.6296109814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8619.269999999997"/>
    <n v="18619.269999999997"/>
    <n v="18619.269999999997"/>
    <n v="11743.599999999999"/>
    <n v="0"/>
    <s v="0.00"/>
    <s v="0.00"/>
    <s v="0.00"/>
    <s v="0.00"/>
    <n v="6875.6700000000019"/>
    <s v="0.00"/>
    <s v="0.00"/>
    <s v="0.00"/>
    <m/>
    <m/>
    <n v="18619.269999999997"/>
    <m/>
    <n v="0"/>
    <n v="4676756.5489085978"/>
    <n v="4676756.5489085978"/>
    <n v="4676756.548908597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5999999999991"/>
    <s v="0.00"/>
    <s v="0.00"/>
    <s v="0.00"/>
    <s v="0.00"/>
    <s v="0.00"/>
    <s v="0.00"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944012.3600000008"/>
    <n v="1944012.3600000008"/>
    <n v="1944012.3600000008"/>
    <n v="247514.94"/>
    <n v="139565.84000000005"/>
    <n v="220028.0499999983"/>
    <n v="210190.24"/>
    <s v="0.00"/>
    <n v="209977.00000000006"/>
    <n v="350006.90999999992"/>
    <n v="163062.14999999997"/>
    <n v="313120.87999999966"/>
    <n v="406895.38000000012"/>
    <m/>
    <m/>
    <n v="1944012.3600000008"/>
    <m/>
    <n v="0"/>
    <n v="1343341.1227734499"/>
    <n v="1343341.1227734499"/>
    <n v="1343341.12277344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315010.18000000005"/>
    <n v="315010.18000000005"/>
    <n v="315010.18000000005"/>
    <n v="40512.51"/>
    <n v="23062.039999999994"/>
    <n v="35571.140000000109"/>
    <n v="33992.259999999987"/>
    <s v="0.00"/>
    <n v="33871.48000000001"/>
    <n v="56479.94"/>
    <n v="26307.739999999998"/>
    <n v="50590.98000000001"/>
    <n v="65723.309999999969"/>
    <m/>
    <m/>
    <n v="315010.18000000005"/>
    <m/>
    <n v="0"/>
    <n v="139234.70713928324"/>
    <n v="139234.70713928324"/>
    <n v="139234.7071392832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369114.18999999989"/>
    <n v="369114.18999999989"/>
    <n v="369114.18999999989"/>
    <n v="47653.589999999953"/>
    <n v="28227.130000000005"/>
    <n v="41463.670000000013"/>
    <n v="40858.280000000028"/>
    <s v="0.00"/>
    <n v="39732.179999999986"/>
    <n v="64792.309999999889"/>
    <n v="30205.440000000021"/>
    <n v="59375.219999999972"/>
    <n v="74562.399999999965"/>
    <m/>
    <m/>
    <n v="369114.18999999989"/>
    <m/>
    <n v="0"/>
    <n v="123761.5945691769"/>
    <n v="123761.5945691769"/>
    <n v="123761.594569176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s v="0.00"/>
    <s v="0.00"/>
    <s v="0.00"/>
    <s v="0.00"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25102.690000000002"/>
    <n v="25102.690000000002"/>
    <n v="25102.690000000002"/>
    <s v="0.00"/>
    <n v="0"/>
    <s v="0.00"/>
    <n v="8304"/>
    <n v="-3991.6400000000003"/>
    <n v="3271.1999999999989"/>
    <n v="3866.3000000000006"/>
    <n v="1450"/>
    <n v="6719.5299999999988"/>
    <n v="7240.5899999999992"/>
    <m/>
    <m/>
    <n v="25102.690000000002"/>
    <m/>
    <n v="0"/>
    <n v="129952.9"/>
    <n v="129952.9"/>
    <n v="129952.9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s v="0.00"/>
    <s v="0.00"/>
    <s v="0.00"/>
    <n v="299"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69085"/>
    <n v="69085"/>
    <n v="69085"/>
    <s v="0.00"/>
    <n v="0"/>
    <n v="877"/>
    <n v="45472"/>
    <s v="0.00"/>
    <s v="0.00"/>
    <n v="1160"/>
    <n v="11136"/>
    <n v="10440"/>
    <s v="0.00"/>
    <m/>
    <m/>
    <n v="69085"/>
    <m/>
    <n v="0"/>
    <n v="50818"/>
    <n v="50818"/>
    <n v="508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s v="0.00"/>
    <s v="0.00"/>
    <s v="0.00"/>
    <s v="0.00"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32189.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2189.06"/>
    <n v="0"/>
    <n v="78775.170000000013"/>
    <n v="78775.170000000013"/>
    <n v="78775.170000000013"/>
    <n v="165"/>
    <n v="885.5"/>
    <n v="2666.9300000000003"/>
    <s v="0.00"/>
    <n v="11252"/>
    <n v="31641.060000000009"/>
    <n v="31889.679999999993"/>
    <n v="59"/>
    <n v="216"/>
    <s v="0.00"/>
    <m/>
    <m/>
    <n v="78775.170000000013"/>
    <m/>
    <n v="0"/>
    <n v="53413.889999999985"/>
    <n v="53413.889999999985"/>
    <n v="53413.88999999998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8999999999978"/>
    <n v="807.98999999999978"/>
    <n v="807.98999999999978"/>
    <n v="807.98999999999978"/>
    <n v="0"/>
    <s v="0.00"/>
    <s v="0.00"/>
    <s v="0.00"/>
    <s v="0.00"/>
    <s v="0.00"/>
    <s v="0.00"/>
    <s v="0.00"/>
    <s v="0.00"/>
    <m/>
    <m/>
    <n v="807.98999999999978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7481.429999999993"/>
    <m/>
    <m/>
    <m/>
    <n v="0"/>
    <n v="0"/>
    <n v="-77481.429999999993"/>
    <n v="-77481.429999999993"/>
    <n v="0"/>
    <n v="-77481.429999999993"/>
    <n v="759435.57000000007"/>
    <n v="0"/>
    <n v="723920.44000000006"/>
    <n v="723920.44000000006"/>
    <n v="723920.44000000006"/>
    <n v="58874.900000000045"/>
    <n v="49558.289999999826"/>
    <n v="109248.32000000034"/>
    <n v="72421.24000000002"/>
    <n v="36828.449999999997"/>
    <n v="127568.21000000008"/>
    <n v="47014.480000000054"/>
    <n v="115549.27000000092"/>
    <n v="75759.720000000088"/>
    <n v="92735.229999999778"/>
    <m/>
    <m/>
    <n v="723920.44000000006"/>
    <m/>
    <n v="0"/>
    <n v="35515.130000000005"/>
    <n v="35515.130000000005"/>
    <n v="35515.13000000000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s v="0.00"/>
    <s v="0.00"/>
    <s v="0.00"/>
    <s v="0.00"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3050.200057509801"/>
    <n v="83262"/>
    <n v="77481.429999999993"/>
    <m/>
    <m/>
    <m/>
    <n v="0"/>
    <n v="96312.200057509806"/>
    <n v="77481.429999999993"/>
    <n v="173793.63005750981"/>
    <n v="0"/>
    <n v="173793.63005750981"/>
    <n v="811041.42999999993"/>
    <n v="0"/>
    <n v="811041.42999999993"/>
    <n v="811041.42999999993"/>
    <n v="811041.42999999993"/>
    <n v="83457"/>
    <n v="78617"/>
    <n v="97805"/>
    <n v="113811"/>
    <n v="85296"/>
    <n v="93230"/>
    <n v="98082"/>
    <n v="83262"/>
    <n v="77481.429999999993"/>
    <n v="99308"/>
    <m/>
    <m/>
    <n v="811041.4299999999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46.83"/>
    <m/>
    <m/>
    <m/>
    <m/>
    <m/>
    <n v="0"/>
    <n v="-1546.83"/>
    <n v="0"/>
    <n v="-1546.83"/>
    <n v="0"/>
    <n v="-1546.83"/>
    <n v="111848.47651934445"/>
    <n v="0"/>
    <n v="310"/>
    <n v="310"/>
    <n v="310"/>
    <s v="0.00"/>
    <n v="310"/>
    <s v="0.00"/>
    <s v="0.00"/>
    <s v="0.00"/>
    <s v="0.00"/>
    <s v="0.00"/>
    <s v="0.00"/>
    <s v="0.00"/>
    <n v="4017"/>
    <m/>
    <m/>
    <n v="310"/>
    <m/>
    <n v="0"/>
    <n v="111538.47651934445"/>
    <n v="111538.47651934445"/>
    <n v="111538.47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n v="1546.83"/>
    <m/>
    <m/>
    <m/>
    <m/>
    <m/>
    <n v="1047.26"/>
    <n v="1546.83"/>
    <n v="0"/>
    <n v="2594.09"/>
    <n v="0"/>
    <n v="2594.09"/>
    <n v="2594.09"/>
    <n v="0"/>
    <n v="2594.09"/>
    <n v="2594.09"/>
    <n v="2594.09"/>
    <s v="0.00"/>
    <n v="0"/>
    <s v="0.00"/>
    <n v="1047.2599999999995"/>
    <s v="0.00"/>
    <s v="0.00"/>
    <n v="1546.8300000000006"/>
    <s v="0.00"/>
    <s v="0.00"/>
    <n v="678.3"/>
    <m/>
    <m/>
    <n v="2594.0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n v="520350.5"/>
    <n v="130087.58"/>
    <m/>
    <m/>
    <m/>
    <n v="42624.34"/>
    <n v="520350.5"/>
    <n v="130087.58"/>
    <n v="693062.41999999993"/>
    <n v="0"/>
    <n v="693062.41999999993"/>
    <n v="693062.41999999993"/>
    <n v="0"/>
    <n v="693062.42000000027"/>
    <n v="693062.42000000027"/>
    <n v="693062.42000000027"/>
    <s v="0.00"/>
    <n v="0"/>
    <n v="42624.340000000084"/>
    <s v="0.00"/>
    <n v="0"/>
    <n v="0"/>
    <n v="0"/>
    <n v="520350.50000000006"/>
    <n v="130087.57999999999"/>
    <n v="130087.58"/>
    <m/>
    <m/>
    <n v="693062.42000000027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n v="-13050.2"/>
    <n v="-83262"/>
    <n v="-130087.58"/>
    <m/>
    <m/>
    <m/>
    <n v="-42624.34"/>
    <n v="-96312.2"/>
    <n v="-130087.58"/>
    <n v="-269024.12"/>
    <n v="5738.81"/>
    <n v="-263285.31"/>
    <n v="70626.915786293743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0626.915786293743"/>
    <n v="70626.915786293743"/>
    <n v="70626.9157862937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s v="0.00"/>
    <s v="0.00"/>
    <s v="0.00"/>
    <s v="0.00"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971.77"/>
    <n v="-2892.54"/>
    <n v="-2987.99"/>
    <n v="-1002.53"/>
    <n v="-648.44000000000005"/>
    <m/>
    <m/>
    <m/>
    <n v="0"/>
    <n v="-9854.83"/>
    <n v="-648.44000000000005"/>
    <n v="-10503.27"/>
    <n v="0"/>
    <n v="-10503.27"/>
    <n v="48121.72999999999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48121.729999999996"/>
    <n v="48121.729999999996"/>
    <n v="48121.729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n v="23.95"/>
    <n v="162.78"/>
    <n v="2.4000000000000004"/>
    <m/>
    <m/>
    <m/>
    <n v="569.26"/>
    <m/>
    <m/>
    <m/>
    <m/>
    <m/>
    <m/>
    <m/>
    <m/>
    <m/>
    <m/>
    <n v="0"/>
    <n v="254.82"/>
    <n v="312.03999999999996"/>
    <n v="0"/>
    <m/>
    <m/>
    <m/>
    <m/>
    <m/>
    <m/>
    <n v="2099.11"/>
    <n v="2971.77"/>
    <n v="2892.54"/>
    <n v="2987.9899999999898"/>
    <n v="1002.53"/>
    <n v="648.44000000000005"/>
    <m/>
    <m/>
    <m/>
    <n v="2099.11"/>
    <n v="9854.829999999989"/>
    <n v="648.44000000000005"/>
    <n v="12602.37999999999"/>
    <n v="9546.3900000000012"/>
    <n v="22148.769999999986"/>
    <n v="22148.769999999986"/>
    <m/>
    <n v="22148.769999999979"/>
    <n v="22148.769999999979"/>
    <n v="22148.769999999979"/>
    <n v="1805.92"/>
    <n v="2195.8799999999992"/>
    <n v="3226.3000000000011"/>
    <n v="4105.3599999999969"/>
    <s v="0.00"/>
    <n v="2984.18"/>
    <n v="3011.9399999999978"/>
    <n v="1165.3100000000002"/>
    <n v="648.43999999999994"/>
    <n v="8422.64"/>
    <m/>
    <m/>
    <n v="22148.76999999997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0000000029"/>
    <n v="81755.640000000029"/>
    <n v="81755.640000000029"/>
    <n v="0"/>
    <n v="0"/>
    <s v="0.00"/>
    <s v="0.00"/>
    <s v="0.00"/>
    <n v="81755.63999999997"/>
    <s v="0.00"/>
    <s v="0.00"/>
    <s v="0.00"/>
    <s v="0.00"/>
    <m/>
    <m/>
    <n v="81755.64000000002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1755.64"/>
    <m/>
    <m/>
    <m/>
    <m/>
    <m/>
    <m/>
    <n v="0"/>
    <n v="-81755.64"/>
    <n v="0"/>
    <n v="-81755.64"/>
    <n v="0"/>
    <n v="-81755.64"/>
    <n v="168389.36"/>
    <n v="0"/>
    <n v="7830"/>
    <n v="7830"/>
    <n v="7830"/>
    <s v="0.00"/>
    <n v="0"/>
    <s v="0.00"/>
    <n v="1392"/>
    <n v="-5568"/>
    <s v="0.00"/>
    <s v="0.00"/>
    <n v="2552"/>
    <n v="2494"/>
    <s v="0.00"/>
    <m/>
    <m/>
    <n v="7830"/>
    <m/>
    <n v="0"/>
    <n v="160559.35999999999"/>
    <n v="160559.35999999999"/>
    <n v="160559.35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63757.08"/>
    <n v="63757.08"/>
    <n v="63757.08"/>
    <s v="0.00"/>
    <n v="0"/>
    <s v="0.00"/>
    <n v="10904"/>
    <n v="13694.960000000006"/>
    <n v="27130.080000000002"/>
    <n v="6180.4799999999959"/>
    <n v="4350"/>
    <n v="1497.5600000000004"/>
    <n v="31060.159999999996"/>
    <m/>
    <m/>
    <n v="63757.08"/>
    <m/>
    <n v="0"/>
    <n v="56422.792421165097"/>
    <n v="56422.792421165097"/>
    <n v="56422.792421165097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0000000002"/>
    <n v="16149.940000000002"/>
    <n v="16149.940000000002"/>
    <s v="0.00"/>
    <n v="0"/>
    <n v="0"/>
    <s v="0.00"/>
    <n v="1662.9399999999996"/>
    <n v="14487"/>
    <s v="0.00"/>
    <s v="0.00"/>
    <s v="0.00"/>
    <s v="0.00"/>
    <m/>
    <m/>
    <n v="16149.94000000000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8110.89"/>
    <m/>
    <m/>
    <m/>
    <m/>
    <m/>
    <m/>
    <m/>
    <n v="31134.48"/>
    <n v="8110.89"/>
    <n v="0"/>
    <n v="39245.370000000003"/>
    <n v="0"/>
    <n v="39245.370000000003"/>
    <n v="39245.370000000003"/>
    <n v="0"/>
    <n v="34119.479999999996"/>
    <n v="34119.479999999996"/>
    <n v="34119.479999999996"/>
    <n v="3107.04"/>
    <n v="6259.87"/>
    <n v="16641.68"/>
    <n v="5125.8899999999994"/>
    <n v="2985"/>
    <s v="0.00"/>
    <s v="0.00"/>
    <s v="0.00"/>
    <s v="0.00"/>
    <s v="0.00"/>
    <m/>
    <m/>
    <n v="34119.479999999996"/>
    <m/>
    <n v="0"/>
    <n v="5125.8900000000067"/>
    <n v="5125.8900000000067"/>
    <n v="5125.890000000006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8110.89"/>
    <n v="-14487"/>
    <m/>
    <m/>
    <m/>
    <m/>
    <m/>
    <m/>
    <n v="-35780.85"/>
    <n v="-22597.89"/>
    <n v="0"/>
    <n v="-58378.74"/>
    <n v="46916.08"/>
    <n v="-11462.659999999996"/>
    <n v="553144.06977192464"/>
    <m/>
    <n v="128776.35000000002"/>
    <n v="128776.35000000002"/>
    <n v="128776.35000000002"/>
    <n v="14477.89"/>
    <n v="28367.990000000005"/>
    <n v="54953.01"/>
    <n v="23175.469999999994"/>
    <n v="8152.4499999999989"/>
    <n v="-5980.45"/>
    <s v="0.00"/>
    <s v="0.00"/>
    <s v="0.00"/>
    <s v="0.00"/>
    <m/>
    <m/>
    <n v="128776.35000000002"/>
    <m/>
    <n v="0"/>
    <n v="424367.7197719246"/>
    <n v="424367.7197719246"/>
    <n v="424367.71977192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20350.5"/>
    <m/>
    <m/>
    <m/>
    <m/>
    <n v="0"/>
    <n v="-520350.5"/>
    <n v="0"/>
    <n v="-520350.5"/>
    <n v="0"/>
    <n v="-520350.5"/>
    <n v="671542.5"/>
    <n v="0"/>
    <n v="292485.42000000004"/>
    <n v="292485.42000000004"/>
    <n v="292485.42000000004"/>
    <s v="0.00"/>
    <n v="0"/>
    <n v="4593.6000000000004"/>
    <n v="41111"/>
    <n v="-65176.6"/>
    <n v="91554.99000000002"/>
    <n v="3966.04"/>
    <n v="73946.759999999966"/>
    <s v="0.00"/>
    <n v="37675.5"/>
    <m/>
    <m/>
    <n v="292485.42000000004"/>
    <m/>
    <n v="0"/>
    <n v="379057.07999999996"/>
    <n v="379057.07999999996"/>
    <n v="379057.07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301"/>
    <n v="5"/>
    <x v="0"/>
    <n v="25"/>
    <s v="38"/>
    <s v="E"/>
    <x v="1"/>
    <s v="P50023825E5"/>
    <x v="16"/>
    <x v="17"/>
    <s v="383"/>
    <s v="513"/>
    <n v="51380"/>
    <n v="5383011"/>
    <s v="FEDERAL5383011"/>
    <x v="34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36602.800000000003"/>
    <n v="36602.800000000003"/>
    <n v="36602.800000000003"/>
    <s v="0.00"/>
    <n v="0"/>
    <s v="0.00"/>
    <s v="0.00"/>
    <s v="0.00"/>
    <s v="0.00"/>
    <s v="0.00"/>
    <s v="0.00"/>
    <n v="36602.800000000003"/>
    <n v="9181.8499999999985"/>
    <m/>
    <m/>
    <n v="36602.800000000003"/>
    <m/>
    <m/>
    <m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5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2.94"/>
    <m/>
    <m/>
    <m/>
    <m/>
    <m/>
    <m/>
    <m/>
    <n v="0"/>
    <n v="-1662.94"/>
    <n v="0"/>
    <n v="-1662.94"/>
    <n v="25838.1"/>
    <n v="24175.16"/>
    <n v="72710.975196316082"/>
    <m/>
    <n v="15066.549999999997"/>
    <n v="15066.549999999997"/>
    <n v="15066.549999999997"/>
    <s v="0.00"/>
    <n v="2923"/>
    <n v="250.56000000000006"/>
    <n v="8533.9900000000016"/>
    <n v="571"/>
    <n v="790"/>
    <n v="388"/>
    <n v="660"/>
    <n v="950"/>
    <n v="1404"/>
    <m/>
    <m/>
    <n v="15066.549999999997"/>
    <m/>
    <n v="0"/>
    <n v="57644.425196316086"/>
    <n v="57644.425196316086"/>
    <n v="57644.42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6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s v="0.00"/>
    <s v="0.00"/>
    <s v="0.00"/>
    <n v="343665"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7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985517.53"/>
    <n v="985517.53"/>
    <n v="985517.53"/>
    <n v="108541.31"/>
    <n v="109296.60000000003"/>
    <n v="108634.39999999997"/>
    <n v="108139.34000000003"/>
    <s v="0.00"/>
    <n v="98253.38"/>
    <n v="131125.93"/>
    <n v="123527.25"/>
    <n v="99325.68"/>
    <n v="92075.58"/>
    <m/>
    <m/>
    <n v="985517.53"/>
    <m/>
    <n v="0"/>
    <n v="318279.46999999997"/>
    <n v="318279.46999999997"/>
    <n v="318279.4699999999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n v="-2199.73"/>
    <n v="-6673.49"/>
    <n v="-4689.91"/>
    <m/>
    <m/>
    <m/>
    <n v="-22473.059999999998"/>
    <n v="-16408.18"/>
    <n v="-4689.91"/>
    <n v="-43571.149999999994"/>
    <n v="0"/>
    <n v="-43571.149999999994"/>
    <n v="32513802.29355"/>
    <n v="0"/>
    <n v="26283106.25"/>
    <n v="26283106.25"/>
    <n v="26283106.25"/>
    <n v="2538694.9599999986"/>
    <n v="3480672.4899999998"/>
    <n v="2933924.839999998"/>
    <n v="2921489.6800000025"/>
    <s v="0.00"/>
    <n v="2813722.9500000062"/>
    <n v="2175945.0499999989"/>
    <n v="3315311.5499999952"/>
    <n v="2302076.6399999997"/>
    <n v="1821352.5099999995"/>
    <m/>
    <m/>
    <n v="26283106.25"/>
    <m/>
    <n v="0"/>
    <n v="6230696.0435499996"/>
    <n v="6230696.0435499996"/>
    <n v="6230696.04354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n v="2199.73"/>
    <n v="6673.49"/>
    <n v="4689.91"/>
    <m/>
    <m/>
    <m/>
    <n v="22473.059999999998"/>
    <n v="16408.18"/>
    <n v="4689.91"/>
    <n v="43571.149999999994"/>
    <n v="0"/>
    <n v="43571.149999999994"/>
    <n v="43571.149999999994"/>
    <n v="0"/>
    <n v="43571.149999999994"/>
    <n v="43571.149999999994"/>
    <n v="43571.149999999994"/>
    <n v="5107.3599999999997"/>
    <n v="6346.91"/>
    <n v="5499.5799999999981"/>
    <n v="5519.2100000000019"/>
    <s v="0.00"/>
    <s v="0.00"/>
    <n v="2199.7300000000009"/>
    <n v="6673.4900000000016"/>
    <n v="4689.91"/>
    <n v="10267.299999999999"/>
    <m/>
    <m/>
    <n v="43571.149999999994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8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789353.4500000011"/>
    <n v="1789353.4500000011"/>
    <n v="1789353.4500000011"/>
    <n v="188763.06"/>
    <n v="197541.57000000012"/>
    <n v="189875.79999999996"/>
    <n v="188782.59999999998"/>
    <s v="0.00"/>
    <n v="200026.69999999958"/>
    <n v="207105.33999999973"/>
    <n v="207687.27999999968"/>
    <n v="207987.68999999994"/>
    <n v="208687.05999999994"/>
    <m/>
    <m/>
    <n v="1789353.4500000011"/>
    <m/>
    <n v="0"/>
    <n v="700480.24999999907"/>
    <n v="700480.24999999907"/>
    <n v="700480.2499999990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875220.17000000027"/>
    <n v="875220.17000000027"/>
    <n v="875220.17000000027"/>
    <n v="2516.5500000000002"/>
    <n v="2232.9299999999998"/>
    <s v="0.00"/>
    <s v="0.00"/>
    <s v="0.00"/>
    <s v="0.00"/>
    <n v="863626.04999999935"/>
    <n v="6844.6400000000012"/>
    <s v="0.00"/>
    <s v="0.00"/>
    <m/>
    <m/>
    <n v="875220.17000000027"/>
    <m/>
    <n v="0"/>
    <n v="1891708.8299999996"/>
    <n v="1891708.8299999996"/>
    <n v="1891708.82999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34112.619999999995"/>
    <n v="34112.619999999995"/>
    <n v="34112.619999999995"/>
    <n v="20785.299999999996"/>
    <n v="6199.04"/>
    <s v="0.00"/>
    <s v="0.00"/>
    <s v="0.00"/>
    <s v="0.00"/>
    <n v="7128.2800000000016"/>
    <s v="0.00"/>
    <s v="0.00"/>
    <s v="0.00"/>
    <m/>
    <m/>
    <n v="34112.619999999995"/>
    <m/>
    <n v="0"/>
    <n v="5846945.54"/>
    <n v="5846945.54"/>
    <n v="5846945.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0000000000013"/>
    <n v="900.58000000000027"/>
    <s v="0.00"/>
    <s v="0.00"/>
    <s v="0.00"/>
    <s v="0.00"/>
    <s v="0.00"/>
    <s v="0.00"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4285318.8900000006"/>
    <n v="4285318.8900000006"/>
    <n v="4285318.8900000006"/>
    <n v="438083.42"/>
    <n v="538131.53"/>
    <n v="485302.79000000167"/>
    <n v="468949.79999999987"/>
    <s v="0.00"/>
    <n v="452245.52000000072"/>
    <n v="362865.89000000013"/>
    <n v="552520.26"/>
    <n v="371483.48"/>
    <n v="305116.93999999994"/>
    <m/>
    <m/>
    <n v="4285318.8900000006"/>
    <m/>
    <n v="0"/>
    <n v="1196148.1099999994"/>
    <n v="1196148.1099999994"/>
    <n v="1196148.109999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695015.45"/>
    <n v="695015.45"/>
    <n v="695015.45"/>
    <n v="71704.2"/>
    <n v="88921.52999999997"/>
    <n v="78457.129999999801"/>
    <n v="75839.230000000025"/>
    <s v="0.00"/>
    <n v="72943.259999999966"/>
    <n v="58554.939999999966"/>
    <n v="89141.239999999976"/>
    <n v="60020.589999999967"/>
    <n v="49283.65999999996"/>
    <m/>
    <m/>
    <n v="695015.45"/>
    <m/>
    <n v="0"/>
    <n v="270506.55000000005"/>
    <n v="270506.55000000005"/>
    <n v="270506.5500000000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9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40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s v="0.00"/>
    <s v="0.00"/>
    <s v="0.00"/>
    <s v="0.00"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s v="0.00"/>
    <s v="0.00"/>
    <s v="0.00"/>
    <s v="0.00"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2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62006.1"/>
    <n v="62006.1"/>
    <n v="62006.1"/>
    <n v="3300"/>
    <n v="0"/>
    <n v="6600"/>
    <s v="0.00"/>
    <s v="0.00"/>
    <n v="48806.099999999984"/>
    <s v="0.00"/>
    <n v="3300"/>
    <s v="0.00"/>
    <s v="0.00"/>
    <m/>
    <m/>
    <n v="62006.1"/>
    <m/>
    <n v="0"/>
    <n v="5641.9000000000015"/>
    <n v="5641.9000000000015"/>
    <n v="56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3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45694.340000000011"/>
    <n v="45694.340000000011"/>
    <n v="45694.340000000011"/>
    <n v="2818.16"/>
    <n v="0"/>
    <n v="9877.1299999999992"/>
    <n v="9159.639999999994"/>
    <s v="0.00"/>
    <n v="4938.33"/>
    <n v="6098.1200000000017"/>
    <n v="2917.9600000000009"/>
    <n v="8237.4199999999946"/>
    <n v="4352.1499999999996"/>
    <m/>
    <m/>
    <n v="45694.340000000011"/>
    <m/>
    <n v="0"/>
    <n v="15886.659999999989"/>
    <n v="15886.659999999989"/>
    <n v="15886.65999999998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4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s v="0.00"/>
    <s v="0.00"/>
    <s v="0.00"/>
    <n v="2250"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5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2200"/>
    <n v="2200"/>
    <n v="2200"/>
    <s v="0.00"/>
    <n v="0"/>
    <s v="0.00"/>
    <s v="0.00"/>
    <s v="0.00"/>
    <s v="0.00"/>
    <n v="1100"/>
    <s v="0.00"/>
    <s v="0.00"/>
    <n v="1100"/>
    <m/>
    <m/>
    <n v="2200"/>
    <m/>
    <n v="0"/>
    <n v="6400"/>
    <n v="6400"/>
    <n v="64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6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5530.219999999987"/>
    <n v="45530.219999999987"/>
    <n v="45530.219999999987"/>
    <s v="0.00"/>
    <n v="0"/>
    <n v="30331.170000000002"/>
    <n v="10421.120000000003"/>
    <s v="0.00"/>
    <s v="0.00"/>
    <s v="0.00"/>
    <s v="0.00"/>
    <n v="1909.3100000000004"/>
    <s v="0.00"/>
    <m/>
    <m/>
    <n v="45530.219999999987"/>
    <m/>
    <n v="0"/>
    <n v="4937.7800000000134"/>
    <n v="4937.7800000000134"/>
    <n v="4937.780000000013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816552.56000000017"/>
    <n v="816552.56000000017"/>
    <n v="816552.56000000017"/>
    <n v="84343.449999999881"/>
    <n v="108836.7600000003"/>
    <n v="91453.889999999956"/>
    <n v="91157.81"/>
    <s v="0.00"/>
    <n v="86510.049999999959"/>
    <n v="67172.690000000119"/>
    <n v="102348.27000000011"/>
    <n v="70442.179999999964"/>
    <n v="55911.850000000057"/>
    <m/>
    <m/>
    <n v="816552.56000000017"/>
    <m/>
    <n v="0"/>
    <n v="394960.43999999983"/>
    <n v="394960.43999999983"/>
    <n v="394960.4399999998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7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n v="1322502.699999999"/>
    <n v="1322502.699999999"/>
    <n v="1322502.699999999"/>
    <s v="0.00"/>
    <n v="0"/>
    <s v="0.00"/>
    <s v="0.00"/>
    <s v="0.00"/>
    <s v="0.00"/>
    <s v="0.00"/>
    <n v="1322502.6999999993"/>
    <s v="0.00"/>
    <s v="0.00"/>
    <m/>
    <m/>
    <n v="1322502.699999999"/>
    <m/>
    <n v="0"/>
    <n v="124095.30000000098"/>
    <n v="124095.30000000098"/>
    <n v="124095.300000000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8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3976545.3000000007"/>
    <n v="3976545.3000000007"/>
    <n v="3976545.3000000007"/>
    <n v="414103.93999999983"/>
    <n v="397486.9100000005"/>
    <n v="415834.16999999993"/>
    <n v="428054.30000000051"/>
    <s v="0.00"/>
    <n v="409271.95000000059"/>
    <n v="612509.89000000036"/>
    <n v="413770.63000000035"/>
    <n v="435997.36000000057"/>
    <n v="404205.56000000011"/>
    <m/>
    <m/>
    <n v="3976545.3000000007"/>
    <m/>
    <n v="0"/>
    <n v="4141794.6999999993"/>
    <n v="4141794.6999999993"/>
    <n v="4141794.699999999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9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s v="0.00"/>
    <s v="0.00"/>
    <s v="0.00"/>
    <s v="0.00"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50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706563.2400000005"/>
    <n v="1706563.2400000005"/>
    <n v="1706563.2400000005"/>
    <n v="205125.63000000009"/>
    <n v="8065.4499999999971"/>
    <n v="168987.19000000012"/>
    <n v="346104.0399999998"/>
    <s v="0.00"/>
    <n v="207450.03"/>
    <s v="0.00"/>
    <n v="170920.93999999989"/>
    <n v="385567.19000000006"/>
    <n v="1057.8499999999999"/>
    <m/>
    <m/>
    <n v="1706563.2400000005"/>
    <m/>
    <n v="0"/>
    <n v="496436.75999999954"/>
    <n v="496436.75999999954"/>
    <n v="496436.759999999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1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370142.10000000009"/>
    <n v="370142.10000000009"/>
    <n v="370142.10000000009"/>
    <s v="0.00"/>
    <n v="0"/>
    <s v="0.00"/>
    <s v="0.00"/>
    <s v="0.00"/>
    <n v="113311.20000000001"/>
    <n v="175013.09999999986"/>
    <n v="16743"/>
    <n v="32537.400000000009"/>
    <n v="109548.9"/>
    <m/>
    <m/>
    <n v="370142.10000000009"/>
    <m/>
    <n v="0"/>
    <n v="131636.89999999991"/>
    <n v="131636.89999999991"/>
    <n v="131636.899999999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48375.63"/>
    <n v="2420.88"/>
    <m/>
    <m/>
    <m/>
    <n v="70010.179999999993"/>
    <m/>
    <n v="159727.04999999999"/>
    <m/>
    <m/>
    <m/>
    <m/>
    <n v="150796.51"/>
    <n v="229737.22999999998"/>
    <n v="0"/>
    <n v="380533.74"/>
    <n v="0"/>
    <n v="380533.74"/>
    <n v="380533.74"/>
    <n v="0"/>
    <n v="380533.74"/>
    <n v="380533.74"/>
    <n v="380533.74"/>
    <n v="298437.71999999997"/>
    <n v="2420.8799999999992"/>
    <n v="-935.8"/>
    <n v="41973.23000000001"/>
    <s v="0.00"/>
    <n v="28972.749999999993"/>
    <n v="-3289.97"/>
    <n v="12954.929999999995"/>
    <s v="0.00"/>
    <s v="0.00"/>
    <m/>
    <m/>
    <n v="380533.7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2101"/>
    <n v="4"/>
    <x v="0"/>
    <n v="25"/>
    <s v="12"/>
    <s v="E"/>
    <x v="0"/>
    <s v="P50011225E4"/>
    <x v="0"/>
    <x v="0"/>
    <s v="121"/>
    <s v="511"/>
    <n v="51120"/>
    <n v="5121011"/>
    <s v="PROPIOS5121011"/>
    <x v="5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4620.82"/>
    <n v="3969"/>
    <m/>
    <m/>
    <m/>
    <m/>
    <n v="0"/>
    <n v="238589.82"/>
    <n v="0"/>
    <n v="238589.82"/>
    <n v="0"/>
    <n v="238589.82"/>
    <n v="238589.82"/>
    <n v="0"/>
    <n v="208151.99999999997"/>
    <n v="208151.99999999997"/>
    <n v="208151.99999999997"/>
    <s v="0.00"/>
    <n v="0"/>
    <s v="0.00"/>
    <s v="0.00"/>
    <s v="0.00"/>
    <s v="0.00"/>
    <n v="234620.82000000007"/>
    <n v="3969"/>
    <n v="-30437.820000000003"/>
    <s v="0.00"/>
    <m/>
    <m/>
    <n v="208151.99999999997"/>
    <m/>
    <n v="0"/>
    <n v="30437.820000000036"/>
    <n v="30437.820000000036"/>
    <n v="30437.8200000000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101"/>
    <n v="4"/>
    <x v="0"/>
    <n v="25"/>
    <s v="13"/>
    <s v="E"/>
    <x v="0"/>
    <s v="P50011325E4"/>
    <x v="2"/>
    <x v="2"/>
    <n v="131"/>
    <s v="511"/>
    <n v="51130"/>
    <n v="5131011"/>
    <s v="PROPIOS5131011"/>
    <x v="3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2.27"/>
    <m/>
    <m/>
    <m/>
    <m/>
    <n v="0"/>
    <n v="72.27"/>
    <n v="0"/>
    <n v="72.27"/>
    <n v="0"/>
    <n v="72.27"/>
    <n v="72.27"/>
    <n v="0"/>
    <n v="72.27"/>
    <n v="72.27"/>
    <n v="72.27"/>
    <s v="0.00"/>
    <n v="0"/>
    <s v="0.00"/>
    <s v="0.00"/>
    <s v="0.00"/>
    <s v="0.00"/>
    <s v="0.00"/>
    <n v="72.270000000000024"/>
    <s v="0.00"/>
    <s v="0.00"/>
    <m/>
    <m/>
    <n v="72.2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2"/>
    <x v="2"/>
    <s v="132"/>
    <s v="511"/>
    <n v="51130"/>
    <n v="5132011"/>
    <s v="PROPIOS5132011"/>
    <x v="2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m/>
    <n v="24393.19"/>
    <n v="123.709999999988"/>
    <n v="6436.88"/>
    <m/>
    <m/>
    <m/>
    <m/>
    <n v="5971.35"/>
    <n v="30953.779999999988"/>
    <m/>
    <n v="36925.12999999999"/>
    <n v="0"/>
    <n v="36925.12999999999"/>
    <n v="36925.12999999999"/>
    <n v="0"/>
    <n v="36925.130000000005"/>
    <n v="36925.130000000005"/>
    <n v="36925.130000000005"/>
    <m/>
    <n v="6688.3799999999992"/>
    <n v="-717.03"/>
    <n v="2779.4799999999996"/>
    <s v="0.00"/>
    <n v="21613.710000000003"/>
    <n v="123.71000000000004"/>
    <n v="6436.8799999999983"/>
    <s v="0.00"/>
    <s v="0.00"/>
    <m/>
    <m/>
    <n v="36925.130000000005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5775.18"/>
    <n v="-105264.62999999999"/>
    <n v="-300837.67"/>
    <n v="-319529.09000000003"/>
    <m/>
    <m/>
    <m/>
    <m/>
    <n v="231161.39000000004"/>
    <n v="-731406.57000000007"/>
    <n v="0"/>
    <n v="-500245.18000000005"/>
    <n v="0"/>
    <n v="-500245.18000000005"/>
    <n v="263493.25348592096"/>
    <n v="0"/>
    <n v="158648.37000000002"/>
    <n v="158648.37000000002"/>
    <n v="158648.37000000002"/>
    <s v="0.00"/>
    <n v="40999.210000000006"/>
    <n v="-2385.54"/>
    <n v="12275.189999999997"/>
    <s v="0.00"/>
    <n v="80450.41"/>
    <n v="7179.16"/>
    <n v="20129.939999999991"/>
    <s v="0.00"/>
    <s v="0.00"/>
    <m/>
    <m/>
    <n v="158648.37000000002"/>
    <m/>
    <n v="0"/>
    <n v="104844.88348592093"/>
    <n v="104844.88348592093"/>
    <n v="104844.883485920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9"/>
    <n v="349780.17480007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49780.17"/>
    <m/>
    <m/>
    <m/>
    <m/>
    <m/>
    <m/>
    <m/>
    <m/>
    <m/>
    <m/>
    <m/>
    <n v="-349780.17"/>
    <n v="0"/>
    <n v="0"/>
    <n v="-349780.17"/>
    <n v="0"/>
    <n v="-349780.17"/>
    <n v="4.800077120307833E-3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.800077120307833E-3"/>
    <n v="4.800077120307833E-3"/>
    <n v="4.80007712030783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3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s v="0.00"/>
    <s v="0.00"/>
    <s v="0.00"/>
    <s v="0.00"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1"/>
    <n v="4"/>
    <x v="0"/>
    <n v="25"/>
    <s v="15"/>
    <s v="E"/>
    <x v="0"/>
    <s v="P50011525E4"/>
    <x v="4"/>
    <x v="4"/>
    <s v="152"/>
    <s v="511"/>
    <n v="51150"/>
    <n v="5152011"/>
    <s v="PROPIOS5152011"/>
    <x v="5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1358"/>
    <m/>
    <m/>
    <m/>
    <m/>
    <n v="0"/>
    <n v="101358"/>
    <n v="0"/>
    <n v="101358"/>
    <n v="0"/>
    <n v="101358"/>
    <n v="101358"/>
    <n v="0"/>
    <n v="101358"/>
    <n v="101358"/>
    <n v="101358"/>
    <s v="0.00"/>
    <n v="0"/>
    <s v="0.00"/>
    <s v="0.00"/>
    <s v="0.00"/>
    <s v="0.00"/>
    <s v="0.00"/>
    <n v="101358"/>
    <s v="0.00"/>
    <n v="74627.820000000007"/>
    <m/>
    <m/>
    <n v="10135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4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n v="42897.14"/>
    <n v="193554.54"/>
    <m/>
    <m/>
    <m/>
    <m/>
    <n v="167697.26"/>
    <n v="236451.68"/>
    <m/>
    <n v="404148.94"/>
    <n v="0"/>
    <n v="404148.94"/>
    <n v="404148.94"/>
    <n v="0"/>
    <n v="404148.94000000006"/>
    <n v="404148.94000000006"/>
    <n v="404148.94000000006"/>
    <m/>
    <n v="167697.26"/>
    <s v="0.00"/>
    <s v="0.00"/>
    <s v="0.00"/>
    <s v="0.00"/>
    <n v="42897.14"/>
    <n v="193554.53999999995"/>
    <s v="0.00"/>
    <n v="-74627.820000000007"/>
    <m/>
    <m/>
    <n v="404148.9400000000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m/>
    <n v="146"/>
    <m/>
    <n v="100"/>
    <m/>
    <m/>
    <m/>
    <m/>
    <n v="0"/>
    <n v="246"/>
    <m/>
    <n v="246"/>
    <n v="0"/>
    <n v="246"/>
    <n v="246"/>
    <n v="0"/>
    <n v="246"/>
    <n v="246"/>
    <n v="246"/>
    <m/>
    <n v="0"/>
    <s v="0.00"/>
    <n v="146"/>
    <s v="0.00"/>
    <s v="0.00"/>
    <s v="0.00"/>
    <n v="100"/>
    <s v="0.00"/>
    <s v="0.00"/>
    <m/>
    <m/>
    <n v="2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8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191.27"/>
    <m/>
    <n v="-552.29"/>
    <n v="-150062.09"/>
    <m/>
    <m/>
    <m/>
    <m/>
    <n v="-165357.5"/>
    <n v="-151805.65"/>
    <n v="0"/>
    <n v="-317163.15000000002"/>
    <n v="0"/>
    <n v="-317163.15000000002"/>
    <n v="2559.3790077988524"/>
    <n v="2051.16"/>
    <s v="0.0"/>
    <n v="2051.16"/>
    <s v="0.0"/>
    <s v="0.00"/>
    <n v="0"/>
    <s v="0.00"/>
    <s v="0.00"/>
    <s v="0.00"/>
    <s v="0.00"/>
    <s v="0.00"/>
    <s v="0.00"/>
    <s v="0.00"/>
    <s v="0.00"/>
    <m/>
    <m/>
    <s v="0.00"/>
    <m/>
    <n v="2051.16"/>
    <n v="2559.3790077988524"/>
    <n v="2559.3790077988524"/>
    <n v="508.2190077988525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n v="552.28999999999701"/>
    <n v="4373.4399999999996"/>
    <m/>
    <m/>
    <m/>
    <m/>
    <n v="6593.06"/>
    <n v="13812.549999999996"/>
    <n v="0"/>
    <n v="20405.609999999997"/>
    <n v="0"/>
    <n v="20405.609999999997"/>
    <n v="20405.609999999997"/>
    <m/>
    <n v="20405.61"/>
    <n v="20405.61"/>
    <n v="20405.61"/>
    <m/>
    <n v="6593.0599999999986"/>
    <s v="0.00"/>
    <n v="-1191.2699999999998"/>
    <n v="2382.5400000000004"/>
    <n v="7695.5500000000047"/>
    <n v="552.29"/>
    <n v="4373.4399999999996"/>
    <s v="0.00"/>
    <s v="0.00"/>
    <m/>
    <m/>
    <n v="20405.6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901"/>
    <n v="4"/>
    <x v="0"/>
    <n v="25"/>
    <s v="15"/>
    <s v="E"/>
    <x v="0"/>
    <s v="P50011525E4"/>
    <x v="4"/>
    <x v="4"/>
    <s v="159"/>
    <s v="511"/>
    <n v="51150"/>
    <n v="5159011"/>
    <s v="PROPIOS515901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196"/>
    <m/>
    <m/>
    <m/>
    <m/>
    <m/>
    <n v="0"/>
    <n v="23196"/>
    <n v="0"/>
    <n v="23196"/>
    <n v="0"/>
    <n v="23196"/>
    <n v="23196"/>
    <m/>
    <n v="23196"/>
    <n v="23196"/>
    <n v="23196"/>
    <m/>
    <n v="0"/>
    <s v="0.00"/>
    <s v="0.00"/>
    <s v="0.00"/>
    <s v="0.00"/>
    <n v="23196"/>
    <s v="0.00"/>
    <s v="0.00"/>
    <s v="0.00"/>
    <m/>
    <m/>
    <n v="231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5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m/>
    <n v="1488.31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"/>
    <n v="-263.16000000000003"/>
    <n v="1175.27"/>
    <s v="0.00"/>
    <n v="576.20000000000005"/>
    <s v="0.00"/>
    <s v="0.00"/>
    <s v="0.00"/>
    <s v="0.00"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531.4"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000000000005"/>
    <s v="0.00"/>
    <s v="0.00"/>
    <s v="0.00"/>
    <s v="0.00"/>
    <s v="0.00"/>
    <s v="0.00"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6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314.98"/>
    <m/>
    <m/>
    <m/>
    <m/>
    <n v="0"/>
    <n v="-62314.98"/>
    <n v="0"/>
    <n v="-62314.98"/>
    <n v="0"/>
    <n v="-62314.98"/>
    <n v="324780.7413097237"/>
    <m/>
    <n v="271641.97000000172"/>
    <n v="271641.97000000172"/>
    <n v="271641.97000000172"/>
    <n v="256"/>
    <n v="0"/>
    <n v="43133.280000001199"/>
    <n v="23744.299999999996"/>
    <n v="20812.909999999993"/>
    <n v="39856.42999999992"/>
    <n v="27788.840000000033"/>
    <n v="60252.170000000035"/>
    <n v="38102.219999999834"/>
    <n v="64065.989999999976"/>
    <m/>
    <m/>
    <n v="271641.97000000172"/>
    <m/>
    <n v="0"/>
    <n v="53138.771309721982"/>
    <n v="53138.771309721982"/>
    <n v="53138.77130972198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7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537"/>
    <m/>
    <n v="-50685.630000000005"/>
    <n v="-16719.5"/>
    <m/>
    <m/>
    <m/>
    <n v="0"/>
    <n v="-51222.630000000005"/>
    <n v="-16719.5"/>
    <n v="-67942.13"/>
    <n v="0"/>
    <n v="-67942.13"/>
    <n v="320682.51064942102"/>
    <n v="0"/>
    <n v="295390.47000000003"/>
    <n v="295390.47000000003"/>
    <n v="295390.47000000003"/>
    <s v="0.00"/>
    <n v="2784"/>
    <n v="70622.570000000036"/>
    <n v="26957.570000000032"/>
    <s v="0.00"/>
    <n v="11348.159999999967"/>
    <n v="-3524.1999999999916"/>
    <n v="39987.300000000032"/>
    <n v="27765.519999999975"/>
    <n v="37615.14"/>
    <m/>
    <m/>
    <n v="295390.47000000003"/>
    <m/>
    <n v="0"/>
    <n v="25292.040649420989"/>
    <n v="25292.040649420989"/>
    <n v="25292.0406494209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8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537"/>
    <m/>
    <n v="11020"/>
    <m/>
    <m/>
    <m/>
    <m/>
    <n v="0"/>
    <n v="11557"/>
    <n v="0"/>
    <n v="11557"/>
    <n v="0"/>
    <n v="11557"/>
    <n v="31956.002769119943"/>
    <n v="0"/>
    <n v="31956"/>
    <n v="31956"/>
    <n v="31956"/>
    <s v="0.00"/>
    <n v="11600"/>
    <n v="2436"/>
    <s v="0.00"/>
    <s v="0.00"/>
    <n v="6900"/>
    <s v="0.00"/>
    <n v="11020"/>
    <s v="0.00"/>
    <s v="0.00"/>
    <m/>
    <m/>
    <n v="3195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455.599999999999"/>
    <n v="1176.3"/>
    <n v="3374.1"/>
    <n v="14479.84"/>
    <m/>
    <m/>
    <m/>
    <m/>
    <n v="427.7"/>
    <n v="37485.839999999997"/>
    <n v="0"/>
    <n v="37913.539999999994"/>
    <n v="0"/>
    <n v="37913.539999999994"/>
    <n v="37913.539999999994"/>
    <n v="0"/>
    <n v="37913.54"/>
    <n v="37913.54"/>
    <n v="37913.54"/>
    <s v="0.00"/>
    <n v="0"/>
    <s v="0.00"/>
    <n v="427.69999999999987"/>
    <n v="8472.7999999999993"/>
    <n v="1604"/>
    <n v="3374.099999999999"/>
    <n v="14479.84"/>
    <s v="0.00"/>
    <n v="13134.1"/>
    <m/>
    <m/>
    <n v="37913.54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455.599999999999"/>
    <n v="-1176.3"/>
    <n v="1254.3265519429301"/>
    <n v="62314.98"/>
    <n v="2775.13"/>
    <m/>
    <m/>
    <m/>
    <n v="0"/>
    <n v="43937.406551942935"/>
    <n v="2775.13"/>
    <n v="46712.536551942932"/>
    <n v="0"/>
    <n v="46712.536551942932"/>
    <n v="193957.36"/>
    <n v="0"/>
    <n v="185992.80000000016"/>
    <n v="185992.80000000016"/>
    <n v="185992.80000000016"/>
    <s v="0.00"/>
    <n v="0"/>
    <n v="31253.370000000039"/>
    <n v="25906.549999999981"/>
    <n v="917.20000000000027"/>
    <n v="29994.169999999969"/>
    <n v="40556.069999999985"/>
    <n v="62314.979999999989"/>
    <n v="2775.1299999999846"/>
    <n v="4920.5799999999972"/>
    <m/>
    <m/>
    <n v="185992.80000000016"/>
    <m/>
    <n v="0"/>
    <n v="7964.559999999823"/>
    <n v="7964.559999999823"/>
    <n v="7964.55999999982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60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3390.920000000002"/>
    <m/>
    <m/>
    <m/>
    <n v="0"/>
    <n v="0"/>
    <n v="-13390.920000000002"/>
    <n v="-13390.920000000002"/>
    <n v="0"/>
    <n v="-13390.920000000002"/>
    <n v="1086.034997759306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6.0349977593069"/>
    <n v="1086.0349977593069"/>
    <n v="1086.03499775930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n v="-4628.43"/>
    <n v="3873.8"/>
    <n v="16719.5"/>
    <m/>
    <m/>
    <m/>
    <n v="-427.7"/>
    <n v="-754.63000000000011"/>
    <n v="16719.5"/>
    <n v="15537.17"/>
    <n v="0"/>
    <n v="15537.17"/>
    <n v="299562.43694173818"/>
    <n v="0"/>
    <n v="293711.20000000013"/>
    <n v="293711.20000000013"/>
    <n v="293711.20000000013"/>
    <s v="0.00"/>
    <n v="11142.32"/>
    <n v="45673.670000000042"/>
    <n v="37860.69"/>
    <n v="9759.4500000000044"/>
    <n v="72352.890000000116"/>
    <n v="21383.919999999984"/>
    <n v="67887.950000000084"/>
    <n v="16719.500000000015"/>
    <n v="45352.51"/>
    <m/>
    <m/>
    <n v="293711.20000000013"/>
    <m/>
    <n v="0"/>
    <n v="5851.2369417380542"/>
    <n v="5851.2369417380542"/>
    <n v="5851.23694173805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8.8"/>
    <m/>
    <m/>
    <m/>
    <n v="0"/>
    <n v="0"/>
    <n v="168.8"/>
    <n v="168.8"/>
    <n v="0"/>
    <n v="168.8"/>
    <n v="3037.2002085769418"/>
    <n v="0"/>
    <n v="3037.2"/>
    <n v="3037.2"/>
    <n v="3037.2"/>
    <s v="0.00"/>
    <n v="0"/>
    <s v="0.00"/>
    <n v="1144"/>
    <s v="0.00"/>
    <s v="0.00"/>
    <s v="0.00"/>
    <s v="0.00"/>
    <n v="1893.2000000000005"/>
    <s v="0.00"/>
    <m/>
    <m/>
    <n v="3037.2"/>
    <m/>
    <n v="0"/>
    <n v="2.0857694198639365E-4"/>
    <n v="2.0857694198639365E-4"/>
    <n v="2.0857694198639365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72.080000000002"/>
    <n v="-468"/>
    <n v="-1954"/>
    <m/>
    <n v="-168.8"/>
    <m/>
    <m/>
    <m/>
    <n v="0"/>
    <n v="-19094.080000000002"/>
    <n v="-168.8"/>
    <n v="-19262.88"/>
    <n v="0"/>
    <n v="-19262.88"/>
    <n v="4463.8693582638516"/>
    <n v="0"/>
    <n v="1566"/>
    <n v="1566"/>
    <n v="1566"/>
    <s v="0.00"/>
    <n v="0"/>
    <s v="0.00"/>
    <n v="0"/>
    <s v="0.00"/>
    <s v="0.00"/>
    <s v="0.00"/>
    <s v="0.00"/>
    <s v="0.00"/>
    <n v="21826.55"/>
    <m/>
    <m/>
    <n v="1566"/>
    <m/>
    <n v="0"/>
    <n v="2897.8693582638516"/>
    <n v="2897.8693582638516"/>
    <n v="2897.86935826385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6.33"/>
    <n v="468"/>
    <n v="1954.0040168411001"/>
    <n v="21311.99"/>
    <m/>
    <m/>
    <m/>
    <m/>
    <n v="0"/>
    <n v="30120.324016841099"/>
    <n v="0"/>
    <n v="30120.324016841099"/>
    <n v="0"/>
    <n v="30120.324016841099"/>
    <n v="39421.25"/>
    <n v="0"/>
    <n v="39421.25"/>
    <n v="39421.25"/>
    <n v="39421.25"/>
    <n v="685.0999999999998"/>
    <n v="1500"/>
    <n v="3445.1999999999989"/>
    <n v="793"/>
    <n v="-2916.01"/>
    <n v="474"/>
    <n v="1954"/>
    <n v="21311.99"/>
    <s v="0.00"/>
    <n v="21519"/>
    <m/>
    <m/>
    <n v="39421.25"/>
    <m/>
    <n v="0"/>
    <n v="0"/>
    <n v="0"/>
    <n v="0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6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72.080000000002"/>
    <m/>
    <m/>
    <n v="-9184.86"/>
    <m/>
    <m/>
    <m/>
    <m/>
    <n v="0"/>
    <n v="7487.2200000000012"/>
    <n v="0"/>
    <n v="7487.2200000000012"/>
    <n v="0"/>
    <n v="7487.2200000000012"/>
    <n v="7487.2200000000012"/>
    <n v="0"/>
    <n v="4547.2000000000007"/>
    <n v="4547.2000000000007"/>
    <n v="4547.2000000000007"/>
    <s v="0.00"/>
    <n v="0"/>
    <s v="0.00"/>
    <s v="0.00"/>
    <s v="0.00"/>
    <s v="0.00"/>
    <s v="0.00"/>
    <n v="2668"/>
    <s v="0.00"/>
    <s v="0.00"/>
    <m/>
    <m/>
    <n v="4547.2000000000007"/>
    <m/>
    <n v="0"/>
    <n v="2940.0200000000004"/>
    <n v="2940.0200000000004"/>
    <n v="2940.02000000000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62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4564.1519588035098"/>
    <m/>
    <m/>
    <m/>
    <m/>
    <m/>
    <n v="0"/>
    <n v="4564.1519588035098"/>
    <n v="0"/>
    <n v="4564.1519588035098"/>
    <n v="0"/>
    <n v="4564.1519588035098"/>
    <n v="8490.3900000000012"/>
    <n v="0"/>
    <n v="8490.39"/>
    <n v="8490.39"/>
    <n v="8490.39"/>
    <s v="0.00"/>
    <n v="0"/>
    <n v="310"/>
    <s v="0.00"/>
    <s v="0.00"/>
    <n v="173.5"/>
    <n v="7741.8900000000058"/>
    <s v="0.00"/>
    <s v="0.00"/>
    <n v="3029.6"/>
    <m/>
    <m/>
    <n v="8490.3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63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923.83"/>
    <n v="8416.09"/>
    <m/>
    <m/>
    <m/>
    <n v="0"/>
    <n v="4923.83"/>
    <n v="8416.09"/>
    <n v="13339.92"/>
    <n v="0"/>
    <n v="13339.92"/>
    <n v="20519.302754664379"/>
    <n v="0"/>
    <n v="20519.300000000003"/>
    <n v="20519.300000000003"/>
    <n v="20519.300000000003"/>
    <s v="0.00"/>
    <n v="0"/>
    <s v="0.00"/>
    <n v="2981.1999999999989"/>
    <n v="0"/>
    <s v="0.00"/>
    <n v="0"/>
    <n v="5166"/>
    <n v="8416.09"/>
    <s v="0.00"/>
    <m/>
    <m/>
    <n v="20519.300000000003"/>
    <m/>
    <n v="0"/>
    <n v="2.7546643759706058E-3"/>
    <n v="2.7546643759706058E-3"/>
    <n v="2.75466437597060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7006.2"/>
    <m/>
    <n v="-4970.9799999999996"/>
    <n v="21.29"/>
    <n v="14771.97"/>
    <m/>
    <m/>
    <m/>
    <n v="-14792.88"/>
    <n v="-21955.89"/>
    <n v="14771.97"/>
    <n v="-21976.799999999996"/>
    <n v="0"/>
    <n v="-21976.799999999996"/>
    <n v="26551.014660446999"/>
    <n v="0"/>
    <n v="26551.010000000002"/>
    <n v="26551.010000000002"/>
    <n v="26551.010000000002"/>
    <n v="1937.68"/>
    <n v="50"/>
    <s v="0.00"/>
    <n v="696"/>
    <s v="0.00"/>
    <n v="5684"/>
    <s v="0.00"/>
    <n v="3411.36"/>
    <n v="14771.970000000003"/>
    <n v="74373.279999999999"/>
    <m/>
    <m/>
    <n v="26551.010000000002"/>
    <m/>
    <n v="0"/>
    <n v="4.6604469971498474E-3"/>
    <n v="4.6604469971498474E-3"/>
    <n v="4.660446997149847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n v="406.82916276061599"/>
    <n v="4239.74"/>
    <n v="10615.79"/>
    <m/>
    <m/>
    <m/>
    <n v="14792.88"/>
    <n v="24240.849162760613"/>
    <n v="10615.79"/>
    <n v="49649.519162760611"/>
    <n v="0"/>
    <n v="49649.519162760611"/>
    <n v="77720.78"/>
    <n v="0"/>
    <n v="77720.780000000013"/>
    <n v="77720.780000000013"/>
    <n v="77720.780000000013"/>
    <n v="6703.9599999999991"/>
    <n v="0"/>
    <n v="4405.619999999999"/>
    <n v="31754.55999999999"/>
    <n v="718.01"/>
    <n v="8974.4099999999889"/>
    <n v="406.8300000000001"/>
    <n v="4239.7400000000016"/>
    <n v="10615.79"/>
    <n v="13978.329999999998"/>
    <m/>
    <m/>
    <n v="77720.78000000001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4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335.19"/>
    <n v="-23596.739999999998"/>
    <m/>
    <m/>
    <m/>
    <n v="0"/>
    <n v="-10335.19"/>
    <n v="-23596.739999999998"/>
    <n v="-33931.93"/>
    <n v="0"/>
    <n v="-33931.93"/>
    <n v="120405.10097721239"/>
    <n v="0"/>
    <n v="115005.54"/>
    <n v="115005.54"/>
    <n v="115005.54"/>
    <s v="0.00"/>
    <n v="1298.7600000000002"/>
    <n v="1164.42"/>
    <n v="7151.9000000000015"/>
    <n v="770.39999999999975"/>
    <n v="6310.579999999999"/>
    <s v="0.00"/>
    <n v="97320"/>
    <n v="989.47999999999956"/>
    <n v="355"/>
    <m/>
    <m/>
    <n v="115005.54"/>
    <m/>
    <n v="0"/>
    <n v="5399.5609772124008"/>
    <n v="5399.5609772124008"/>
    <n v="5399.5609772124008"/>
  </r>
  <r>
    <s v="SAN JUAN DEL RÍO "/>
    <n v="2017"/>
    <s v="Partida Genérica"/>
    <n v="12"/>
    <s v="INGRESO PROPIO"/>
    <x v="0"/>
    <m/>
    <s v="INGRESO PROPIOS "/>
    <x v="1"/>
    <s v="PROPIOS"/>
    <s v="PRESUPUESTO DE OPERACIÓN "/>
    <x v="2"/>
    <x v="1"/>
    <n v="249000001"/>
    <s v="24901"/>
    <n v="4"/>
    <x v="0"/>
    <n v="25"/>
    <s v="24"/>
    <s v="E"/>
    <x v="0"/>
    <s v="P50012425E4"/>
    <x v="7"/>
    <x v="8"/>
    <s v="248"/>
    <s v="512"/>
    <n v="51240"/>
    <n v="5249011"/>
    <s v="PROPIOS5249011"/>
    <x v="6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408.68"/>
    <m/>
    <m/>
    <m/>
    <n v="0"/>
    <n v="0"/>
    <n v="408.68"/>
    <n v="408.68"/>
    <n v="0"/>
    <n v="408.68"/>
    <n v="408.68"/>
    <n v="0"/>
    <n v="408.68000000000012"/>
    <n v="408.68000000000012"/>
    <n v="408.68000000000012"/>
    <s v="0.00"/>
    <n v="0"/>
    <s v="0.00"/>
    <s v="0.00"/>
    <s v="0.00"/>
    <s v="0.00"/>
    <n v="408.67999999999989"/>
    <s v="0.00"/>
    <s v="0.00"/>
    <s v="0.00"/>
    <m/>
    <m/>
    <n v="408.6800000000001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6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n v="49750.209036703498"/>
    <n v="9666.85"/>
    <n v="8978.6200000000008"/>
    <m/>
    <m/>
    <m/>
    <n v="0"/>
    <n v="50442.649036703493"/>
    <n v="8978.6200000000008"/>
    <n v="59421.269036703496"/>
    <n v="0"/>
    <n v="59421.269036703496"/>
    <n v="303667.81"/>
    <n v="0"/>
    <n v="303667.81"/>
    <n v="303667.81"/>
    <n v="303667.81"/>
    <n v="5196.47"/>
    <n v="4261.4500000000007"/>
    <n v="8003.0300000000007"/>
    <n v="155033.50000000003"/>
    <n v="1956.4699999999991"/>
    <n v="10646.060000000007"/>
    <n v="82983.319999999992"/>
    <n v="9666.8499999999985"/>
    <n v="8978.619999999999"/>
    <n v="74144.160000000003"/>
    <m/>
    <m/>
    <n v="303667.8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7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06.99"/>
    <m/>
    <m/>
    <m/>
    <n v="0"/>
    <n v="0"/>
    <n v="-206.99"/>
    <n v="-206.99"/>
    <n v="0"/>
    <n v="-206.99"/>
    <n v="3750.2623041179841"/>
    <n v="0"/>
    <s v="0.0"/>
    <n v="0"/>
    <s v="0.0"/>
    <s v="0.00"/>
    <n v="0"/>
    <s v="0.00"/>
    <s v="0.00"/>
    <s v="0.00"/>
    <s v="0.00"/>
    <s v="0.00"/>
    <s v="0.00"/>
    <s v="0.00"/>
    <n v="1161.97"/>
    <m/>
    <m/>
    <s v="0.00"/>
    <m/>
    <n v="0"/>
    <n v="3750.2623041179841"/>
    <n v="3750.2623041179841"/>
    <n v="3750.262304117984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8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668.34"/>
    <n v="206.99"/>
    <m/>
    <m/>
    <m/>
    <n v="0"/>
    <n v="668.34"/>
    <n v="206.99"/>
    <n v="875.33"/>
    <n v="0"/>
    <n v="875.33"/>
    <n v="1148.5908030380137"/>
    <n v="0"/>
    <n v="1148.5899999999997"/>
    <n v="1148.5899999999997"/>
    <n v="1148.5899999999997"/>
    <s v="0.00"/>
    <n v="0"/>
    <s v="0.00"/>
    <s v="0.00"/>
    <s v="0.00"/>
    <s v="0.00"/>
    <s v="0.00"/>
    <n v="941.60000000000025"/>
    <n v="206.99"/>
    <s v="0.00"/>
    <m/>
    <m/>
    <n v="1148.5899999999997"/>
    <m/>
    <n v="0"/>
    <n v="8.0303801405534614E-4"/>
    <n v="8.0303801405534614E-4"/>
    <n v="8.0303801405534614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9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687.34"/>
    <n v="-1103.3900000000001"/>
    <m/>
    <m/>
    <m/>
    <n v="0"/>
    <n v="-62687.34"/>
    <n v="-1103.3900000000001"/>
    <n v="-63790.729999999996"/>
    <n v="0"/>
    <n v="-63790.729999999996"/>
    <n v="1081.887575217784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1.8875752177846"/>
    <n v="1081.8875752177846"/>
    <n v="1081.88757521778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70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8978.6200000000008"/>
    <m/>
    <m/>
    <m/>
    <n v="0"/>
    <n v="0"/>
    <n v="-8978.6200000000008"/>
    <n v="-8978.6200000000008"/>
    <n v="0"/>
    <n v="-8978.6200000000008"/>
    <n v="11200.768258702888"/>
    <n v="0"/>
    <n v="10848.34"/>
    <n v="10848.34"/>
    <n v="10848.34"/>
    <s v="0.00"/>
    <n v="0"/>
    <s v="0.00"/>
    <n v="4346.3400000000011"/>
    <n v="1440.5199999999995"/>
    <s v="0.00"/>
    <n v="194.99"/>
    <n v="4866.49"/>
    <n v="0"/>
    <n v="1960.8"/>
    <m/>
    <m/>
    <n v="10848.34"/>
    <m/>
    <n v="0"/>
    <n v="352.42825870288834"/>
    <n v="352.42825870288834"/>
    <n v="352.42825870288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71"/>
    <n v="147609.04224653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0657168501"/>
    <n v="-18923.95"/>
    <n v="62687.34"/>
    <n v="69376.989999999991"/>
    <m/>
    <m/>
    <m/>
    <n v="0"/>
    <n v="25971.049342831495"/>
    <n v="69376.989999999991"/>
    <n v="95348.039342831486"/>
    <n v="0"/>
    <n v="95348.039342831486"/>
    <n v="242957.08158936445"/>
    <n v="0"/>
    <n v="242957.08000000005"/>
    <n v="242957.08000000005"/>
    <n v="242957.08000000005"/>
    <s v="0.00"/>
    <n v="24521.449999999993"/>
    <n v="0"/>
    <n v="2310.079999999999"/>
    <n v="15356.620000000003"/>
    <n v="69592.410000000018"/>
    <n v="23369.559999999998"/>
    <n v="81406.01999999996"/>
    <n v="18669.099999999991"/>
    <n v="38569.480000000032"/>
    <m/>
    <m/>
    <n v="242957.08000000005"/>
    <m/>
    <n v="0"/>
    <n v="1.5893644012976438E-3"/>
    <n v="1.5893644012976438E-3"/>
    <n v="1.589364401297643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72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8923.947372436101"/>
    <n v="15556.75"/>
    <n v="1103.3900000000001"/>
    <m/>
    <m/>
    <m/>
    <n v="0"/>
    <n v="34480.697372436101"/>
    <n v="1103.3900000000001"/>
    <n v="35584.087372436101"/>
    <n v="0"/>
    <n v="35584.087372436101"/>
    <n v="46561.459999999992"/>
    <n v="0"/>
    <n v="46561.459999999992"/>
    <n v="46561.459999999992"/>
    <n v="46561.459999999992"/>
    <s v="0.00"/>
    <n v="0"/>
    <s v="0.00"/>
    <n v="290"/>
    <s v="0.00"/>
    <n v="7911.2"/>
    <n v="21700.120000000006"/>
    <n v="15556.75"/>
    <n v="1103.3899999999996"/>
    <n v="2807.2"/>
    <m/>
    <m/>
    <n v="46561.45999999999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49750.21"/>
    <n v="-15556.75"/>
    <n v="-69376.989999999991"/>
    <m/>
    <m/>
    <m/>
    <n v="0"/>
    <n v="-65306.96"/>
    <n v="-69376.989999999991"/>
    <n v="-134683.94999999998"/>
    <n v="0"/>
    <n v="-134683.94999999998"/>
    <n v="340201.68246493151"/>
    <n v="0"/>
    <n v="78596.809999999983"/>
    <n v="78596.809999999983"/>
    <n v="78596.809999999983"/>
    <s v="0.00"/>
    <n v="11473.420000000004"/>
    <n v="4614.82"/>
    <n v="50"/>
    <n v="8898.0999999999985"/>
    <n v="8309.869999999999"/>
    <n v="10202.68"/>
    <n v="14859.119999999999"/>
    <n v="14193.309999999998"/>
    <n v="16200.279999999997"/>
    <m/>
    <m/>
    <n v="78596.809999999983"/>
    <m/>
    <n v="0"/>
    <n v="261604.87246493151"/>
    <n v="261604.87246493151"/>
    <n v="261604.87246493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1"/>
    <s v="271"/>
    <s v="512"/>
    <n v="51270"/>
    <n v="5271011"/>
    <s v="PROPIOS5271011"/>
    <x v="73"/>
    <n v="1346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0657168501"/>
    <m/>
    <m/>
    <m/>
    <m/>
    <m/>
    <m/>
    <n v="0"/>
    <n v="17792.340657168501"/>
    <n v="0"/>
    <n v="17792.340657168501"/>
    <n v="0"/>
    <n v="17792.340657168501"/>
    <n v="152438.3406571685"/>
    <n v="0"/>
    <n v="105687.6"/>
    <n v="105687.6"/>
    <n v="105687.6"/>
    <n v="0"/>
    <n v="-3.637978807091713E-12"/>
    <s v="0.00"/>
    <s v="0.00"/>
    <n v="-48604"/>
    <n v="95966.799999999988"/>
    <s v="0.00"/>
    <s v="0.00"/>
    <n v="0"/>
    <n v="195090.56"/>
    <m/>
    <m/>
    <n v="105687.6"/>
    <m/>
    <n v="0"/>
    <n v="46750.740657168499"/>
    <n v="46750.740657168499"/>
    <n v="46750.7406571684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2"/>
    <s v="512"/>
    <n v="51270"/>
    <n v="5272011"/>
    <s v="PROPIOS5272011"/>
    <x v="74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0148.34"/>
    <m/>
    <m/>
    <m/>
    <n v="0"/>
    <n v="0"/>
    <n v="-10148.34"/>
    <n v="-10148.34"/>
    <n v="0"/>
    <n v="-10148.34"/>
    <n v="19039.434302413116"/>
    <n v="0"/>
    <n v="4911.18"/>
    <n v="4911.18"/>
    <n v="4911.18"/>
    <s v="0.00"/>
    <n v="0"/>
    <s v="0.00"/>
    <n v="3974.16"/>
    <n v="52"/>
    <n v="708.02"/>
    <n v="177"/>
    <s v="0.00"/>
    <s v="0.00"/>
    <n v="2336.4699999999998"/>
    <m/>
    <m/>
    <n v="4911.18"/>
    <m/>
    <n v="0"/>
    <n v="14128.254302413116"/>
    <n v="14128.254302413116"/>
    <n v="14128.25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5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971.05"/>
    <m/>
    <m/>
    <m/>
    <m/>
    <n v="0"/>
    <n v="-3971.05"/>
    <n v="0"/>
    <n v="-3971.05"/>
    <n v="0"/>
    <n v="-3971.05"/>
    <n v="7287.9656638239276"/>
    <n v="0"/>
    <n v="2158"/>
    <n v="2158"/>
    <n v="2158"/>
    <s v="0.00"/>
    <n v="0"/>
    <n v="598"/>
    <s v="0.00"/>
    <s v="0.00"/>
    <n v="1560"/>
    <s v="0.00"/>
    <s v="0.00"/>
    <s v="0.00"/>
    <n v="6310.4"/>
    <m/>
    <m/>
    <n v="2158"/>
    <m/>
    <n v="0"/>
    <n v="5129.9656638239276"/>
    <n v="5129.9656638239276"/>
    <n v="5129.96566382392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6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971.05"/>
    <m/>
    <m/>
    <m/>
    <m/>
    <n v="0"/>
    <n v="3971.05"/>
    <n v="0"/>
    <n v="3971.05"/>
    <n v="0"/>
    <n v="3971.05"/>
    <n v="10275.327606284973"/>
    <n v="0"/>
    <n v="10275.33"/>
    <n v="10275.33"/>
    <n v="10275.33"/>
    <s v="0.00"/>
    <n v="0"/>
    <s v="0.00"/>
    <n v="699.89999999999975"/>
    <n v="200.36"/>
    <n v="2750.0700000000011"/>
    <s v="0.00"/>
    <n v="6625"/>
    <s v="0.00"/>
    <s v="0.00"/>
    <m/>
    <m/>
    <n v="10275.33"/>
    <m/>
    <n v="0"/>
    <n v="-2.3937150272104191E-3"/>
    <n v="-2.3937150272104191E-3"/>
    <n v="-2.39371502721041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7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148.34"/>
    <m/>
    <m/>
    <m/>
    <n v="0"/>
    <n v="0"/>
    <n v="10148.34"/>
    <n v="10148.34"/>
    <n v="0"/>
    <n v="10148.34"/>
    <n v="71316.01049108275"/>
    <n v="0"/>
    <n v="71316.010000000024"/>
    <n v="71316.010000000024"/>
    <n v="71316.010000000024"/>
    <n v="9248.4400000000023"/>
    <n v="1574.0299999999997"/>
    <n v="3245.119999999999"/>
    <n v="8977.4500000000007"/>
    <n v="4167.8099999999995"/>
    <n v="17560.879999999997"/>
    <n v="1989.8600000000013"/>
    <n v="5154.4499999999989"/>
    <n v="13356.8"/>
    <n v="4033.01"/>
    <m/>
    <m/>
    <n v="71316.010000000024"/>
    <m/>
    <n v="0"/>
    <n v="4.9108272651210427E-4"/>
    <n v="4.9108272651210427E-4"/>
    <n v="4.9108272651210427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705.29"/>
    <m/>
    <m/>
    <m/>
    <m/>
    <n v="0"/>
    <n v="-705.29"/>
    <n v="0"/>
    <n v="-705.29"/>
    <n v="0"/>
    <n v="-705.29"/>
    <n v="35645.940813955647"/>
    <n v="0"/>
    <n v="28140.449999999997"/>
    <n v="28140.449999999997"/>
    <n v="28140.449999999997"/>
    <n v="272.02999999999997"/>
    <n v="2342.0099999999984"/>
    <n v="3394.7700000000013"/>
    <n v="3264.6400000000008"/>
    <n v="14243.629999999988"/>
    <n v="1414.1100000000001"/>
    <n v="1068.2000000000005"/>
    <n v="2141.0599999999995"/>
    <s v="0.00"/>
    <n v="799.68"/>
    <m/>
    <m/>
    <n v="28140.449999999997"/>
    <m/>
    <n v="0"/>
    <n v="7505.4908139556501"/>
    <n v="7505.4908139556501"/>
    <n v="7505.49081395565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301"/>
    <n v="4"/>
    <x v="0"/>
    <n v="25"/>
    <s v="29"/>
    <s v="E"/>
    <x v="0"/>
    <s v="P50012925E4"/>
    <x v="9"/>
    <x v="10"/>
    <s v="293"/>
    <s v="512"/>
    <n v="51290"/>
    <n v="5293011"/>
    <s v="PROPIOS5293011"/>
    <x v="7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05.29"/>
    <m/>
    <m/>
    <m/>
    <m/>
    <n v="0"/>
    <n v="705.29"/>
    <n v="0"/>
    <n v="705.29"/>
    <n v="0"/>
    <n v="705.29"/>
    <n v="705.29"/>
    <n v="0"/>
    <n v="705.29"/>
    <n v="705.29"/>
    <n v="705.29"/>
    <s v="0.00"/>
    <n v="0"/>
    <s v="0.00"/>
    <s v="0.00"/>
    <s v="0.00"/>
    <s v="0.00"/>
    <s v="0.00"/>
    <n v="705.29"/>
    <s v="0.00"/>
    <s v="0.00"/>
    <m/>
    <m/>
    <n v="705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32997.69000000001"/>
    <n v="32997.69000000001"/>
    <n v="32997.69000000001"/>
    <s v="0.00"/>
    <n v="0"/>
    <s v="0.00"/>
    <n v="8682.0199999999968"/>
    <n v="4894.8600000000042"/>
    <n v="6573.1399999999985"/>
    <s v="0.00"/>
    <n v="5542.48"/>
    <n v="400.01"/>
    <n v="30243.370000000006"/>
    <m/>
    <m/>
    <n v="32997.69000000001"/>
    <m/>
    <n v="0"/>
    <n v="22599.986515047152"/>
    <n v="22599.986515047152"/>
    <n v="22599.9865150471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8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88.2899999999991"/>
    <n v="7088.2899999999991"/>
    <n v="7088.2899999999991"/>
    <n v="708.01"/>
    <n v="90"/>
    <n v="669.99"/>
    <s v="0.00"/>
    <n v="1904.389999999999"/>
    <s v="0.00"/>
    <n v="30"/>
    <s v="0.00"/>
    <s v="0.00"/>
    <s v="0.00"/>
    <m/>
    <m/>
    <n v="7088.2899999999991"/>
    <m/>
    <n v="0"/>
    <n v="22978.780567403533"/>
    <n v="22978.780567403533"/>
    <n v="2297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0062.09"/>
    <n v="150062.09"/>
    <n v="484611.43538036419"/>
    <n v="150062.09"/>
    <n v="16246"/>
    <n v="166308.09"/>
    <n v="16246"/>
    <s v="0.00"/>
    <n v="0"/>
    <s v="0.00"/>
    <s v="0.00"/>
    <s v="0.00"/>
    <n v="2867"/>
    <s v="0.00"/>
    <n v="1529"/>
    <n v="11850"/>
    <n v="1414"/>
    <m/>
    <m/>
    <n v="16246"/>
    <m/>
    <n v="150062.09"/>
    <n v="468365.43538036419"/>
    <n v="468365.43538036419"/>
    <n v="318303.3453803642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8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496245.8"/>
    <n v="496245.8"/>
    <n v="496245.8"/>
    <n v="3235"/>
    <n v="85293.400000000023"/>
    <n v="39454"/>
    <n v="73089.200000000012"/>
    <n v="24441"/>
    <n v="45546.600000000006"/>
    <n v="68911.400000000023"/>
    <n v="53159.799999999988"/>
    <n v="65729.399999999994"/>
    <n v="46290"/>
    <m/>
    <m/>
    <n v="496245.8"/>
    <m/>
    <n v="0"/>
    <n v="147267.46491140052"/>
    <n v="147267.46491140052"/>
    <n v="147267.464911400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n v="-2463.84"/>
    <m/>
    <m/>
    <m/>
    <n v="0"/>
    <n v="-3923.63"/>
    <n v="-2463.84"/>
    <n v="-6387.47"/>
    <n v="0"/>
    <n v="-6387.47"/>
    <n v="660932.75677693251"/>
    <n v="0"/>
    <n v="571176"/>
    <n v="571176"/>
    <n v="571176"/>
    <n v="63614"/>
    <n v="63730"/>
    <n v="63845"/>
    <n v="63845"/>
    <n v="62946"/>
    <n v="63445"/>
    <n v="63327"/>
    <n v="62313"/>
    <n v="63212"/>
    <n v="61653"/>
    <m/>
    <m/>
    <n v="571176"/>
    <m/>
    <n v="0"/>
    <n v="89756.756776932511"/>
    <n v="89756.756776932511"/>
    <n v="89756.7567769325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8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463.84"/>
    <m/>
    <m/>
    <m/>
    <n v="0"/>
    <n v="0"/>
    <n v="2463.84"/>
    <n v="2463.84"/>
    <n v="0"/>
    <n v="2463.84"/>
    <n v="57614.743484313236"/>
    <n v="0"/>
    <n v="57614.739999999991"/>
    <n v="57614.739999999991"/>
    <n v="57614.739999999991"/>
    <n v="200.00000000000011"/>
    <n v="100.00000000000011"/>
    <n v="17191.309999999998"/>
    <n v="3372.5500000000011"/>
    <n v="3473.95"/>
    <n v="7734.42"/>
    <n v="10756.479999999996"/>
    <n v="10524.15"/>
    <n v="3335.7100000000019"/>
    <n v="4245.08"/>
    <m/>
    <m/>
    <n v="57614.739999999991"/>
    <m/>
    <n v="0"/>
    <n v="3.4843132452806458E-3"/>
    <n v="3.4843132452806458E-3"/>
    <n v="3.48431324528064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8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24096.01"/>
    <n v="24096.01"/>
    <n v="24096.01"/>
    <n v="0"/>
    <n v="0"/>
    <n v="0"/>
    <n v="0"/>
    <n v="2150"/>
    <n v="3022"/>
    <n v="2552"/>
    <n v="3392"/>
    <n v="2772.01"/>
    <n v="3462"/>
    <m/>
    <m/>
    <n v="24096.01"/>
    <m/>
    <n v="0"/>
    <n v="8801.7407264813628"/>
    <n v="8801.7407264813628"/>
    <n v="8801.74072648136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00000000035"/>
    <s v="0.00"/>
    <n v="927"/>
    <n v="269.6699999999999"/>
    <n v="7826.8700000000017"/>
    <s v="0.00"/>
    <s v="0.00"/>
    <s v="0.00"/>
    <s v="0.00"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2"/>
    <s v="323"/>
    <s v="513"/>
    <n v="51320"/>
    <n v="5323011"/>
    <s v="PROPIOS5323011"/>
    <x v="84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5"/>
    <m/>
    <m/>
    <m/>
    <m/>
    <n v="0"/>
    <n v="-17045"/>
    <n v="0"/>
    <n v="-17045"/>
    <n v="0"/>
    <n v="-17045"/>
    <n v="50232.480286616745"/>
    <n v="0"/>
    <n v="25165.040000000001"/>
    <n v="25165.040000000001"/>
    <n v="25165.040000000001"/>
    <s v="0.00"/>
    <n v="0"/>
    <n v="2178.4800000000005"/>
    <s v="0.00"/>
    <s v="0.00"/>
    <n v="16240"/>
    <n v="250.56000000000006"/>
    <n v="348"/>
    <s v="0.00"/>
    <n v="24070"/>
    <m/>
    <m/>
    <n v="25165.040000000001"/>
    <m/>
    <n v="0"/>
    <n v="25067.440286616744"/>
    <n v="25067.440286616744"/>
    <n v="25067.4402866167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2"/>
    <s v="322"/>
    <s v="513"/>
    <n v="51320"/>
    <n v="5322011"/>
    <s v="PROPIOS5322011"/>
    <x v="85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872"/>
    <m/>
    <m/>
    <m/>
    <n v="0"/>
    <n v="0"/>
    <n v="-4872"/>
    <n v="-4872"/>
    <n v="0"/>
    <n v="-4872"/>
    <n v="12843.02"/>
    <n v="0"/>
    <n v="928"/>
    <n v="928"/>
    <n v="928"/>
    <s v="0.00"/>
    <n v="0"/>
    <n v="928"/>
    <s v="0.00"/>
    <s v="0.00"/>
    <s v="0.00"/>
    <s v="0.00"/>
    <s v="0.00"/>
    <s v="0.00"/>
    <s v="0.00"/>
    <m/>
    <m/>
    <n v="928"/>
    <m/>
    <n v="0"/>
    <n v="11915.02"/>
    <n v="11915.02"/>
    <n v="11915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2"/>
    <s v="325"/>
    <s v="513"/>
    <n v="51320"/>
    <n v="5325011"/>
    <s v="PROPIOS5325011"/>
    <x v="86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6695.6458906968"/>
    <n v="17045"/>
    <n v="4872"/>
    <m/>
    <m/>
    <m/>
    <n v="0"/>
    <n v="33740.645890696804"/>
    <n v="4872"/>
    <n v="38612.645890696804"/>
    <n v="0"/>
    <n v="38612.645890696804"/>
    <n v="178232.99"/>
    <n v="0"/>
    <n v="178232.99000000002"/>
    <n v="178232.99000000002"/>
    <n v="178232.99000000002"/>
    <s v="0.00"/>
    <n v="0"/>
    <n v="27640"/>
    <n v="40252"/>
    <n v="10592"/>
    <n v="31732"/>
    <n v="45000"/>
    <n v="17045"/>
    <n v="4872"/>
    <n v="40252"/>
    <m/>
    <m/>
    <n v="178232.99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2"/>
    <s v="326"/>
    <s v="513"/>
    <n v="51320"/>
    <n v="5326011"/>
    <s v="PROPIOS5326011"/>
    <x v="87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9172.040000000008"/>
    <n v="59172.040000000008"/>
    <n v="59172.040000000008"/>
    <s v="0.00"/>
    <n v="0"/>
    <s v="0.00"/>
    <n v="2000.0400000000004"/>
    <s v="0.00"/>
    <n v="55680"/>
    <n v="1492"/>
    <s v="0.00"/>
    <s v="0.00"/>
    <n v="6438"/>
    <m/>
    <m/>
    <n v="59172.040000000008"/>
    <m/>
    <n v="0"/>
    <n v="3996.4695611800926"/>
    <n v="3996.4695611800926"/>
    <n v="3996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2"/>
    <s v="327"/>
    <s v="513"/>
    <n v="51320"/>
    <n v="5327011"/>
    <s v="PROPIOS5327011"/>
    <x v="88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6695.650000000001"/>
    <n v="-88472.84"/>
    <m/>
    <m/>
    <m/>
    <m/>
    <n v="0"/>
    <n v="-105168.48999999999"/>
    <n v="0"/>
    <n v="-105168.48999999999"/>
    <n v="0"/>
    <n v="-105168.48999999999"/>
    <n v="450754.62885785068"/>
    <n v="0"/>
    <n v="387473.00000000006"/>
    <n v="387473.00000000006"/>
    <n v="387473.00000000006"/>
    <n v="0"/>
    <n v="0"/>
    <s v="0.00"/>
    <n v="203743.51999999993"/>
    <s v="0.00"/>
    <n v="88481.079999999973"/>
    <n v="23872.799999999992"/>
    <n v="66620"/>
    <s v="0.00"/>
    <n v="139640.79999999999"/>
    <m/>
    <m/>
    <n v="387473.00000000006"/>
    <m/>
    <n v="0"/>
    <n v="63281.628857850621"/>
    <n v="63281.628857850621"/>
    <n v="63281.62885785062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9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1408.5"/>
    <n v="79975.839999999997"/>
    <n v="11764.65"/>
    <m/>
    <m/>
    <m/>
    <n v="0"/>
    <n v="68567.34"/>
    <n v="11764.65"/>
    <n v="80331.989999999991"/>
    <n v="0"/>
    <n v="80331.989999999991"/>
    <n v="188035.3046697987"/>
    <n v="0"/>
    <n v="188035.30000000005"/>
    <n v="188035.30000000005"/>
    <n v="188035.30000000005"/>
    <s v="0.00"/>
    <n v="0"/>
    <s v="0.00"/>
    <n v="224.15000000000006"/>
    <n v="91176"/>
    <s v="0.00"/>
    <n v="1300"/>
    <n v="83570.500000000015"/>
    <n v="11764.65"/>
    <s v="0.00"/>
    <m/>
    <m/>
    <n v="188035.30000000005"/>
    <m/>
    <n v="0"/>
    <n v="4.6697986545041203E-3"/>
    <n v="4.6697986545041203E-3"/>
    <n v="4.669798654504120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90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1408.5"/>
    <n v="8497"/>
    <m/>
    <m/>
    <m/>
    <m/>
    <n v="0"/>
    <n v="19905.5"/>
    <n v="0"/>
    <n v="19905.5"/>
    <n v="0"/>
    <n v="19905.5"/>
    <n v="37903"/>
    <n v="0"/>
    <n v="37903"/>
    <n v="37903"/>
    <n v="37903"/>
    <s v="0.00"/>
    <n v="0"/>
    <s v="0.00"/>
    <n v="5220"/>
    <n v="6786"/>
    <s v="0.00"/>
    <n v="17400"/>
    <n v="8497"/>
    <s v="0.00"/>
    <s v="0.00"/>
    <m/>
    <m/>
    <n v="379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9633.56"/>
    <m/>
    <m/>
    <m/>
    <n v="0"/>
    <n v="0"/>
    <n v="-49633.56"/>
    <n v="-49633.56"/>
    <n v="0"/>
    <n v="-49633.56"/>
    <n v="8185014.7870495068"/>
    <n v="0"/>
    <n v="7696235.6800000295"/>
    <n v="7696235.6800000295"/>
    <n v="7696235.6800000295"/>
    <n v="703096.91999999876"/>
    <n v="680153.34999999974"/>
    <n v="924653.62000000034"/>
    <n v="767056.85000000207"/>
    <n v="280603.2099999999"/>
    <n v="1134730.699999999"/>
    <n v="974252.72999999719"/>
    <n v="1032934.2599999993"/>
    <n v="836629.52"/>
    <n v="1258085.52"/>
    <m/>
    <m/>
    <n v="7696235.6800000295"/>
    <m/>
    <n v="0"/>
    <n v="488779.10704947729"/>
    <n v="488779.10704947729"/>
    <n v="488779.1070494772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91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942.92"/>
    <m/>
    <m/>
    <m/>
    <n v="0"/>
    <n v="0"/>
    <n v="26942.92"/>
    <n v="26942.92"/>
    <n v="0"/>
    <n v="26942.92"/>
    <n v="54875.035765753775"/>
    <n v="0"/>
    <n v="54875.039999999994"/>
    <n v="54875.039999999994"/>
    <n v="54875.039999999994"/>
    <n v="9563.0399999999972"/>
    <n v="1508"/>
    <n v="522"/>
    <n v="522"/>
    <s v="0.00"/>
    <n v="1044"/>
    <n v="1508"/>
    <n v="0"/>
    <n v="40208"/>
    <n v="522"/>
    <m/>
    <m/>
    <n v="54875.039999999994"/>
    <m/>
    <n v="0"/>
    <n v="-4.2342462184024043E-3"/>
    <n v="-4.2342462184024043E-3"/>
    <n v="-4.234246218402404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925.99"/>
    <m/>
    <m/>
    <m/>
    <n v="0"/>
    <n v="0"/>
    <n v="10925.99"/>
    <n v="10925.99"/>
    <n v="0"/>
    <n v="10925.99"/>
    <n v="142304.73314607097"/>
    <n v="0"/>
    <n v="142304.73000000001"/>
    <n v="142304.73000000001"/>
    <n v="142304.73000000001"/>
    <s v="0.00"/>
    <n v="1299.849999999999"/>
    <s v="0.00"/>
    <s v="0.00"/>
    <n v="0"/>
    <n v="5000"/>
    <n v="0"/>
    <n v="68930.549999999988"/>
    <n v="67074.330000000016"/>
    <n v="10602.59"/>
    <m/>
    <m/>
    <n v="142304.73000000001"/>
    <m/>
    <n v="0"/>
    <n v="3.1460709578823298E-3"/>
    <n v="3.1460709578823298E-3"/>
    <n v="3.146070957882329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7191.33"/>
    <n v="-51609.96"/>
    <m/>
    <m/>
    <m/>
    <n v="0"/>
    <n v="-37191.33"/>
    <n v="-51609.96"/>
    <n v="-88801.290000000008"/>
    <n v="0"/>
    <n v="-88801.290000000008"/>
    <n v="223995.15425301666"/>
    <n v="0"/>
    <n v="74066"/>
    <n v="74066"/>
    <n v="74066"/>
    <s v="0.00"/>
    <n v="0"/>
    <s v="0.00"/>
    <s v="0.00"/>
    <s v="0.00"/>
    <n v="6380"/>
    <n v="32248"/>
    <n v="14511.600000000006"/>
    <n v="20926.400000000001"/>
    <n v="17400"/>
    <m/>
    <m/>
    <n v="74066"/>
    <m/>
    <n v="0"/>
    <n v="149929.15425301666"/>
    <n v="149929.15425301666"/>
    <n v="149929.154253016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9508.8"/>
    <n v="-11820.96"/>
    <n v="3063.3817316254099"/>
    <n v="37191.33"/>
    <n v="51609.96"/>
    <m/>
    <m/>
    <m/>
    <n v="0"/>
    <n v="8924.9517316254132"/>
    <n v="51609.96"/>
    <n v="60534.911731625412"/>
    <n v="0"/>
    <n v="60534.911731625412"/>
    <n v="266996.86"/>
    <n v="0"/>
    <n v="266996.86"/>
    <n v="266996.86"/>
    <n v="266996.86"/>
    <n v="19752.11"/>
    <n v="35063.709999999992"/>
    <s v="0.00"/>
    <n v="23174.869999999995"/>
    <n v="36"/>
    <n v="30140.639999999989"/>
    <n v="43565.479999999989"/>
    <n v="37191.330000000009"/>
    <n v="51609.960000000014"/>
    <n v="43189.53"/>
    <m/>
    <m/>
    <n v="266996.8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060.7"/>
    <n v="-30000.58"/>
    <m/>
    <m/>
    <m/>
    <m/>
    <n v="0"/>
    <n v="-45061.279999999999"/>
    <n v="0"/>
    <n v="-45061.279999999999"/>
    <n v="0"/>
    <n v="-45061.279999999999"/>
    <n v="857120.15813319094"/>
    <n v="0"/>
    <n v="727194.4800000001"/>
    <n v="727194.4800000001"/>
    <n v="727194.4800000001"/>
    <n v="77024"/>
    <n v="77024"/>
    <n v="0"/>
    <n v="0"/>
    <n v="13181.54"/>
    <n v="117293.40000000001"/>
    <n v="78195.600000000006"/>
    <n v="91377.140000000014"/>
    <n v="78195.600000000006"/>
    <n v="52279.340000000011"/>
    <m/>
    <m/>
    <n v="727194.4800000001"/>
    <m/>
    <n v="0"/>
    <n v="129925.67813319084"/>
    <n v="129925.67813319084"/>
    <n v="129925.67813319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92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26975.119999999995"/>
    <n v="26975.119999999995"/>
    <n v="26975.119999999995"/>
    <s v="0.00"/>
    <n v="0"/>
    <n v="0"/>
    <n v="9746.8000000000029"/>
    <s v="0.00"/>
    <n v="3746.8000000000011"/>
    <s v="0.00"/>
    <n v="9734.7200000000048"/>
    <n v="3746.8000000000011"/>
    <s v="0.00"/>
    <m/>
    <m/>
    <n v="26975.119999999995"/>
    <m/>
    <n v="0"/>
    <n v="39041.680000000008"/>
    <n v="39041.680000000008"/>
    <n v="39041.68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n v="266.87"/>
    <n v="133.78"/>
    <n v="185.16"/>
    <m/>
    <m/>
    <m/>
    <n v="1678.29"/>
    <m/>
    <m/>
    <m/>
    <m/>
    <m/>
    <m/>
    <m/>
    <m/>
    <m/>
    <m/>
    <n v="0"/>
    <n v="708.21"/>
    <n v="784.92"/>
    <n v="0"/>
    <m/>
    <m/>
    <m/>
    <m/>
    <m/>
    <m/>
    <m/>
    <n v="19508.8"/>
    <n v="11820.96"/>
    <n v="11997.3235078994"/>
    <n v="30000.58"/>
    <n v="11214.65"/>
    <m/>
    <m/>
    <m/>
    <n v="0"/>
    <n v="73327.6635078994"/>
    <n v="11214.65"/>
    <n v="84542.313507899395"/>
    <n v="1493.13"/>
    <n v="86035.443507899399"/>
    <n v="183273.53999999995"/>
    <n v="0"/>
    <n v="183273.53999999995"/>
    <n v="183273.53999999995"/>
    <n v="183273.53999999995"/>
    <n v="17060.509999999991"/>
    <n v="25212.410000000003"/>
    <n v="9246.5499999999993"/>
    <n v="35562.050000000003"/>
    <s v="0.00"/>
    <n v="12010.11"/>
    <n v="12264.19"/>
    <n v="30134.359999999993"/>
    <n v="11214.650000000001"/>
    <n v="14742.750000000002"/>
    <m/>
    <m/>
    <n v="183273.53999999995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1214.65"/>
    <m/>
    <m/>
    <m/>
    <n v="0"/>
    <n v="0"/>
    <n v="-11214.65"/>
    <n v="-11214.65"/>
    <n v="0"/>
    <n v="-11214.65"/>
    <n v="403977.47884662915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03977.47884662915"/>
    <n v="403977.47884662915"/>
    <n v="403977.4788466291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93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986.11"/>
    <n v="986.11"/>
    <n v="986.11"/>
    <s v="0.00"/>
    <n v="0"/>
    <n v="0"/>
    <n v="200.01"/>
    <s v="0.00"/>
    <s v="0.00"/>
    <s v="0.00"/>
    <n v="493"/>
    <n v="293.10000000000002"/>
    <n v="312.27999999999997"/>
    <m/>
    <m/>
    <n v="986.11"/>
    <m/>
    <n v="0"/>
    <n v="10872.235339198711"/>
    <n v="10872.235339198711"/>
    <n v="10872.2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94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n v="26774.839999999997"/>
    <n v="26774.839999999997"/>
    <n v="26774.839999999997"/>
    <s v="0.00"/>
    <n v="0"/>
    <s v="0.00"/>
    <n v="1158.5999999999999"/>
    <s v="0.00"/>
    <n v="3558.3700000000008"/>
    <s v="0.00"/>
    <n v="13037.799999999997"/>
    <n v="9020.0700000000052"/>
    <n v="3003.89"/>
    <m/>
    <m/>
    <n v="26774.839999999997"/>
    <m/>
    <n v="0"/>
    <n v="227532.95"/>
    <n v="227532.95"/>
    <n v="227532.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95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12686.29"/>
    <n v="12686.29"/>
    <n v="12686.29"/>
    <s v="0.00"/>
    <n v="0"/>
    <n v="54.290000000000013"/>
    <n v="3520"/>
    <s v="0.00"/>
    <n v="3544"/>
    <s v="0.00"/>
    <n v="5568"/>
    <s v="0.00"/>
    <s v="0.00"/>
    <m/>
    <m/>
    <n v="12686.29"/>
    <m/>
    <n v="0"/>
    <n v="8366.5269604378918"/>
    <n v="8366.5269604378918"/>
    <n v="8366.52696043789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6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n v="-4000"/>
    <m/>
    <m/>
    <m/>
    <n v="-24620.02"/>
    <m/>
    <m/>
    <m/>
    <n v="-2479.77"/>
    <n v="-4000"/>
    <n v="-24620.02"/>
    <n v="-31099.79"/>
    <n v="0"/>
    <n v="-31099.79"/>
    <n v="23850.778110306834"/>
    <n v="0"/>
    <s v="0.0"/>
    <n v="0"/>
    <s v="0.0"/>
    <s v="0.00"/>
    <n v="0"/>
    <s v="0.00"/>
    <s v="0.00"/>
    <s v="0.00"/>
    <s v="0.00"/>
    <s v="0.00"/>
    <s v="0.00"/>
    <s v="0.00"/>
    <n v="14538"/>
    <m/>
    <m/>
    <s v="0.00"/>
    <m/>
    <n v="0"/>
    <n v="23850.778110306834"/>
    <n v="23850.778110306834"/>
    <n v="23850.778110306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7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792"/>
    <n v="-12841.203555377069"/>
    <m/>
    <n v="24620.02"/>
    <m/>
    <m/>
    <m/>
    <n v="0"/>
    <n v="-15633.203555377069"/>
    <n v="24620.02"/>
    <n v="8986.8164446229312"/>
    <n v="0"/>
    <n v="8986.8164446229312"/>
    <n v="185516.64810046862"/>
    <n v="0"/>
    <n v="185516.64999999997"/>
    <n v="185516.64999999997"/>
    <n v="185516.64999999997"/>
    <n v="664"/>
    <n v="740"/>
    <n v="50"/>
    <n v="37630.960000000014"/>
    <n v="2703"/>
    <n v="38615.550000000003"/>
    <n v="5255.01"/>
    <n v="29672.37"/>
    <n v="68771.759999999995"/>
    <n v="12910.779999999999"/>
    <m/>
    <m/>
    <n v="185516.64999999997"/>
    <m/>
    <n v="0"/>
    <n v="-1.8995313439518213E-3"/>
    <n v="-1.8995313439518213E-3"/>
    <n v="-1.899531343951821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8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n v="12841.2035553771"/>
    <m/>
    <n v="9280"/>
    <m/>
    <m/>
    <m/>
    <n v="2479.77"/>
    <n v="15633.2035553771"/>
    <n v="9280"/>
    <n v="27392.973555377099"/>
    <n v="0"/>
    <n v="27392.973555377099"/>
    <n v="75994.000000000029"/>
    <n v="0"/>
    <n v="75994"/>
    <n v="75994"/>
    <n v="75994"/>
    <s v="0.00"/>
    <n v="0"/>
    <s v="0.00"/>
    <n v="51080.799999999988"/>
    <s v="0.00"/>
    <n v="2792"/>
    <n v="12841.200000000004"/>
    <s v="0.00"/>
    <n v="9280"/>
    <n v="10064.16"/>
    <m/>
    <m/>
    <n v="7599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20241.98"/>
    <m/>
    <m/>
    <m/>
    <n v="-9280"/>
    <m/>
    <m/>
    <m/>
    <n v="0"/>
    <n v="-120241.98"/>
    <n v="-9280"/>
    <n v="-129521.98"/>
    <n v="0"/>
    <n v="-129521.98"/>
    <n v="1851692.51"/>
    <n v="0"/>
    <n v="1466086.8399999999"/>
    <n v="1466086.8399999999"/>
    <n v="1466086.8399999999"/>
    <n v="166576"/>
    <n v="83288"/>
    <n v="0"/>
    <n v="435172.84000000008"/>
    <s v="0.00"/>
    <n v="259782"/>
    <n v="259782"/>
    <n v="88298"/>
    <n v="173188"/>
    <n v="174812"/>
    <m/>
    <m/>
    <n v="1466086.8399999999"/>
    <m/>
    <n v="0"/>
    <n v="385605.67000000016"/>
    <n v="385605.67000000016"/>
    <n v="385605.670000000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78738.17"/>
    <m/>
    <m/>
    <n v="-76962.009999999995"/>
    <m/>
    <m/>
    <m/>
    <m/>
    <n v="0"/>
    <n v="1776.1600000000035"/>
    <n v="0"/>
    <n v="1776.1600000000035"/>
    <n v="0"/>
    <n v="1776.1600000000035"/>
    <n v="49061.282768319841"/>
    <n v="0"/>
    <n v="22250.6"/>
    <n v="22250.6"/>
    <n v="22250.6"/>
    <s v="0.00"/>
    <n v="0"/>
    <s v="0.00"/>
    <s v="0.00"/>
    <n v="870"/>
    <n v="18948.600000000006"/>
    <s v="0.00"/>
    <n v="812"/>
    <s v="0.00"/>
    <n v="0"/>
    <m/>
    <m/>
    <n v="22250.6"/>
    <m/>
    <n v="0"/>
    <n v="26810.682768319843"/>
    <n v="26810.682768319843"/>
    <n v="26810.6827683198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3987.1077882761019"/>
    <n v="0"/>
    <s v="0.0"/>
    <n v="0"/>
    <s v="0.0"/>
    <s v="0.00"/>
    <n v="0"/>
    <s v="0.00"/>
    <s v="0.00"/>
    <s v="0.00"/>
    <s v="0.00"/>
    <s v="0.00"/>
    <s v="0.00"/>
    <s v="0.00"/>
    <n v="2259"/>
    <m/>
    <m/>
    <s v="0.00"/>
    <m/>
    <n v="0"/>
    <n v="3987.1077882761019"/>
    <n v="3987.1077882761019"/>
    <n v="3987.107788276101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3"/>
    <n v="4"/>
    <x v="0"/>
    <n v="25"/>
    <s v="37"/>
    <s v="E"/>
    <x v="0"/>
    <s v="P50013725E4"/>
    <x v="15"/>
    <x v="16"/>
    <s v="371"/>
    <s v="513"/>
    <n v="51370"/>
    <n v="5371031"/>
    <s v="PROPIOS5371031"/>
    <x v="9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3310"/>
    <m/>
    <m/>
    <m/>
    <m/>
    <n v="0"/>
    <n v="13310"/>
    <n v="0"/>
    <n v="13310"/>
    <n v="0"/>
    <n v="13310"/>
    <n v="13310"/>
    <n v="0"/>
    <n v="13310"/>
    <n v="13310"/>
    <n v="13310"/>
    <s v="0.00"/>
    <n v="0"/>
    <s v="0.00"/>
    <s v="0.00"/>
    <s v="0.00"/>
    <s v="0.00"/>
    <s v="0.00"/>
    <n v="13310"/>
    <s v="0.00"/>
    <s v="0.00"/>
    <m/>
    <m/>
    <n v="1331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49151.360000000001"/>
    <n v="49151.360000000001"/>
    <n v="49151.360000000001"/>
    <s v="0.00"/>
    <n v="0"/>
    <n v="2471.5699999999988"/>
    <n v="2264"/>
    <n v="-891.14999999999964"/>
    <n v="11798.29"/>
    <n v="7640.6100000000006"/>
    <n v="12011.04"/>
    <n v="7493"/>
    <n v="7810.4699999999993"/>
    <m/>
    <m/>
    <n v="49151.360000000001"/>
    <m/>
    <n v="0"/>
    <n v="3846.9852190062084"/>
    <n v="3846.9852190062084"/>
    <n v="3846.9852190062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n v="22980.978638419499"/>
    <n v="76962.009999999995"/>
    <n v="115445.89"/>
    <m/>
    <m/>
    <m/>
    <n v="-137361.96"/>
    <n v="124585.07863841949"/>
    <n v="115445.89"/>
    <n v="102669.0086384195"/>
    <n v="0"/>
    <n v="102669.0086384195"/>
    <n v="324815.18000000005"/>
    <n v="0"/>
    <n v="318815.17999999993"/>
    <n v="318815.17999999993"/>
    <n v="318815.17999999993"/>
    <n v="0"/>
    <n v="0"/>
    <n v="27660.19"/>
    <n v="7808.7799999999988"/>
    <n v="13891.859999999988"/>
    <n v="49024.010000000009"/>
    <n v="22980.979999999992"/>
    <n v="80494.3"/>
    <n v="105913.60000000002"/>
    <n v="56282.200000000004"/>
    <m/>
    <m/>
    <n v="318815.17999999993"/>
    <m/>
    <n v="0"/>
    <n v="6000.0000000001164"/>
    <n v="6000.0000000001164"/>
    <n v="6000.00000000011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601"/>
    <n v="4"/>
    <x v="0"/>
    <n v="25"/>
    <s v="37"/>
    <s v="E"/>
    <x v="0"/>
    <s v="P50013725E4"/>
    <x v="15"/>
    <x v="16"/>
    <s v="376"/>
    <s v="513"/>
    <n v="51370"/>
    <n v="5376011"/>
    <s v="PROPIOS5376011"/>
    <x v="10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860.29"/>
    <m/>
    <m/>
    <m/>
    <m/>
    <n v="0"/>
    <n v="10860.29"/>
    <n v="0"/>
    <n v="10860.29"/>
    <n v="0"/>
    <n v="10860.29"/>
    <n v="10860.29"/>
    <n v="0"/>
    <n v="10860.29"/>
    <n v="10860.29"/>
    <n v="10860.29"/>
    <s v="0.00"/>
    <n v="0"/>
    <s v="0.00"/>
    <s v="0.00"/>
    <s v="0.00"/>
    <s v="0.00"/>
    <s v="0.00"/>
    <n v="10860.29"/>
    <s v="0.00"/>
    <s v="0.00"/>
    <m/>
    <m/>
    <n v="10860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203"/>
    <n v="4"/>
    <x v="0"/>
    <n v="25"/>
    <s v="37"/>
    <s v="E"/>
    <x v="0"/>
    <s v="P50013725E4"/>
    <x v="15"/>
    <x v="16"/>
    <s v="372"/>
    <n v="513"/>
    <n v="51370"/>
    <n v="5372031"/>
    <s v="PROPIOS5372031"/>
    <x v="10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280"/>
    <m/>
    <m/>
    <m/>
    <m/>
    <n v="0"/>
    <n v="280"/>
    <n v="0"/>
    <n v="280"/>
    <n v="0"/>
    <n v="280"/>
    <n v="280"/>
    <n v="0"/>
    <n v="280"/>
    <n v="280"/>
    <n v="280"/>
    <s v="0.00"/>
    <n v="0"/>
    <s v="0.00"/>
    <s v="0.00"/>
    <s v="0.00"/>
    <s v="0.00"/>
    <s v="0.00"/>
    <n v="280"/>
    <s v="0.00"/>
    <s v="0.00"/>
    <m/>
    <m/>
    <n v="28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102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1999999996"/>
    <n v="353292.51999999996"/>
    <n v="353292.51999999996"/>
    <n v="72646.339999999982"/>
    <n v="104924.35"/>
    <n v="10684.729999999996"/>
    <n v="123533.29000000008"/>
    <n v="41503.81"/>
    <s v="0.00"/>
    <s v="0.00"/>
    <s v="0.00"/>
    <s v="0.00"/>
    <s v="0.00"/>
    <m/>
    <m/>
    <n v="353292.51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3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-139200"/>
    <s v="0.00"/>
    <s v="0.00"/>
    <s v="0.00"/>
    <s v="0.00"/>
    <s v="0.00"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10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s v="0.00"/>
    <s v="0.00"/>
    <s v="0.00"/>
    <s v="0.00"/>
    <s v="0.00"/>
    <s v="0.00"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6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24450.29"/>
    <n v="-115445.89"/>
    <m/>
    <m/>
    <m/>
    <n v="0"/>
    <n v="-24450.29"/>
    <n v="-115445.89"/>
    <n v="-139896.18"/>
    <n v="0"/>
    <n v="-139896.18"/>
    <n v="63106.841388180357"/>
    <n v="0"/>
    <n v="20350.46"/>
    <n v="20350.46"/>
    <n v="20350.46"/>
    <n v="3350"/>
    <n v="2128"/>
    <n v="6006"/>
    <n v="321"/>
    <s v="0.00"/>
    <n v="437.44999999999987"/>
    <n v="4943.0199999999986"/>
    <n v="3164.99"/>
    <s v="0.00"/>
    <s v="0.00"/>
    <m/>
    <m/>
    <n v="20350.46"/>
    <m/>
    <n v="0"/>
    <n v="42756.381388180358"/>
    <n v="42756.381388180358"/>
    <n v="42756.38138818035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5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611.72"/>
    <n v="-5175.08"/>
    <m/>
    <m/>
    <m/>
    <n v="0"/>
    <n v="-5611.72"/>
    <n v="-5175.08"/>
    <n v="-10786.8"/>
    <n v="0"/>
    <n v="-10786.8"/>
    <n v="8309.7586331751518"/>
    <n v="0"/>
    <n v="7060"/>
    <n v="7060"/>
    <n v="7060"/>
    <n v="3074"/>
    <n v="0"/>
    <s v="0.00"/>
    <s v="0.00"/>
    <s v="0.00"/>
    <n v="0"/>
    <n v="3986"/>
    <s v="0.00"/>
    <s v="0.00"/>
    <n v="923"/>
    <m/>
    <m/>
    <n v="7060"/>
    <m/>
    <n v="0"/>
    <n v="1249.7586331751518"/>
    <n v="1249.7586331751518"/>
    <n v="1249.75863317515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5611.72"/>
    <n v="50433.38"/>
    <m/>
    <m/>
    <m/>
    <n v="0"/>
    <n v="5611.72"/>
    <n v="50433.38"/>
    <n v="56045.1"/>
    <n v="0"/>
    <n v="56045.1"/>
    <n v="388372.29353685438"/>
    <n v="0"/>
    <n v="388372.29"/>
    <n v="388372.29"/>
    <n v="388372.29"/>
    <n v="33775.049999999996"/>
    <n v="3480.17"/>
    <n v="5718.9200000000019"/>
    <n v="26835.3"/>
    <n v="5900"/>
    <n v="103720.95000000001"/>
    <n v="136165.72000000006"/>
    <n v="10360"/>
    <n v="50433.380000000005"/>
    <n v="164508.85999999999"/>
    <m/>
    <m/>
    <n v="388372.29"/>
    <m/>
    <n v="0"/>
    <n v="3.5368544049561024E-3"/>
    <n v="3.5368544049561024E-3"/>
    <n v="3.536854404956102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3"/>
    <s v="442"/>
    <s v="524"/>
    <n v="52420"/>
    <n v="5442031"/>
    <s v="PROPIOS5442031"/>
    <x v="104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29168.418638419498"/>
    <m/>
    <n v="-212885.38"/>
    <m/>
    <m/>
    <m/>
    <n v="0"/>
    <n v="-29168.418638419498"/>
    <n v="-212885.38"/>
    <n v="-242053.79863841951"/>
    <n v="0"/>
    <n v="-242053.79863841951"/>
    <n v="258310.20136158049"/>
    <n v="0"/>
    <n v="216658"/>
    <n v="216658"/>
    <n v="216658"/>
    <s v="0.00"/>
    <n v="0"/>
    <s v="0.00"/>
    <s v="0.00"/>
    <s v="0.00"/>
    <n v="100404"/>
    <n v="68954"/>
    <n v="47300"/>
    <s v="0.00"/>
    <s v="0.00"/>
    <m/>
    <m/>
    <n v="216658"/>
    <m/>
    <n v="0"/>
    <n v="41652.20136158049"/>
    <n v="41652.20136158049"/>
    <n v="41652.201361580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3"/>
    <s v="442"/>
    <s v="524"/>
    <n v="52420"/>
    <n v="5442061"/>
    <s v="PROPIOS5442061"/>
    <x v="105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7"/>
    <n v="5175.08"/>
    <m/>
    <m/>
    <m/>
    <n v="0"/>
    <n v="-17047"/>
    <n v="5175.08"/>
    <n v="-11871.92"/>
    <n v="0"/>
    <n v="-11871.92"/>
    <n v="57302.080000000002"/>
    <n v="0"/>
    <n v="57302.080000000002"/>
    <n v="57302.080000000002"/>
    <n v="57302.080000000002"/>
    <s v="0.00"/>
    <n v="2262"/>
    <s v="0.00"/>
    <s v="0.00"/>
    <n v="11400"/>
    <n v="3800"/>
    <s v="0.00"/>
    <n v="5700"/>
    <n v="28440.079999999987"/>
    <n v="7358.96"/>
    <m/>
    <m/>
    <n v="57302.080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3"/>
    <s v="442"/>
    <s v="524"/>
    <n v="52420"/>
    <n v="5442131"/>
    <s v="PROPIOS5442131"/>
    <x v="106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7047"/>
    <n v="54380"/>
    <m/>
    <m/>
    <m/>
    <n v="0"/>
    <n v="17047"/>
    <n v="54380"/>
    <n v="71427"/>
    <n v="0"/>
    <n v="71427"/>
    <n v="800334"/>
    <n v="0"/>
    <n v="800334"/>
    <n v="800334"/>
    <n v="800334"/>
    <n v="62760"/>
    <n v="29300"/>
    <n v="82200"/>
    <n v="43300"/>
    <n v="126580"/>
    <n v="102963"/>
    <n v="12900"/>
    <n v="247131"/>
    <n v="54380"/>
    <n v="81240"/>
    <m/>
    <m/>
    <n v="80033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4"/>
    <s v="511"/>
    <s v="124"/>
    <n v="12411"/>
    <n v="5511011"/>
    <s v="PROPIOS5511011"/>
    <x v="107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529"/>
    <m/>
    <m/>
    <m/>
    <n v="0"/>
    <n v="0"/>
    <n v="-2529"/>
    <n v="-2529"/>
    <n v="47062.53"/>
    <n v="44533.53"/>
    <n v="44533.53"/>
    <n v="47062.53"/>
    <n v="6428.72"/>
    <n v="53491.25"/>
    <n v="6428.72"/>
    <s v="0.00"/>
    <n v="0"/>
    <s v="0.00"/>
    <s v="0.00"/>
    <s v="0.00"/>
    <s v="0.00"/>
    <n v="4274.6000000000004"/>
    <s v="0.00"/>
    <s v="0.00"/>
    <n v="2154.119999999999"/>
    <m/>
    <m/>
    <n v="6428.72"/>
    <m/>
    <n v="47062.53"/>
    <n v="38104.81"/>
    <n v="38104.81"/>
    <n v="8957.72000000000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4"/>
    <s v="515"/>
    <s v="124"/>
    <n v="12413"/>
    <n v="5515011"/>
    <s v="PROPIOS5515011"/>
    <x v="108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n v="2529"/>
    <m/>
    <m/>
    <m/>
    <n v="9457.5"/>
    <n v="0"/>
    <n v="2529"/>
    <n v="11986.5"/>
    <n v="2051.16"/>
    <n v="14037.66"/>
    <n v="14037.66"/>
    <m/>
    <n v="14037.660000000003"/>
    <n v="14037.660000000003"/>
    <n v="14037.660000000003"/>
    <n v="11508.660000000003"/>
    <n v="0"/>
    <s v="0.00"/>
    <s v="0.00"/>
    <n v="0"/>
    <n v="2529"/>
    <s v="0.00"/>
    <s v="0.00"/>
    <s v="0.00"/>
    <n v="0"/>
    <m/>
    <m/>
    <n v="14037.6600000000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901"/>
    <n v="4"/>
    <x v="0"/>
    <n v="25"/>
    <s v="51"/>
    <s v="E"/>
    <x v="1"/>
    <s v="P50025125E4"/>
    <x v="25"/>
    <x v="24"/>
    <s v="519"/>
    <s v="124"/>
    <n v="12419"/>
    <n v="5519011"/>
    <s v="PROPIOS5519011"/>
    <x v="10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611.68"/>
    <n v="108072"/>
    <m/>
    <m/>
    <m/>
    <n v="0"/>
    <n v="10611.68"/>
    <n v="108072"/>
    <n v="118683.68"/>
    <n v="0"/>
    <n v="118683.68"/>
    <n v="118683.68"/>
    <m/>
    <n v="118683.68"/>
    <n v="118683.68"/>
    <n v="118683.68"/>
    <s v="0.00"/>
    <n v="0"/>
    <n v="0"/>
    <n v="114800"/>
    <s v="0.00"/>
    <s v="0.00"/>
    <s v="0.00"/>
    <n v="3883.6799999999967"/>
    <s v="0.00"/>
    <s v="0.00"/>
    <m/>
    <m/>
    <n v="118683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201"/>
    <n v="4"/>
    <x v="0"/>
    <n v="25"/>
    <s v="56"/>
    <s v="E"/>
    <x v="1"/>
    <s v="P50025625E4"/>
    <x v="26"/>
    <x v="25"/>
    <s v="562"/>
    <s v="124"/>
    <n v="12462"/>
    <n v="5562011"/>
    <s v="PROPIOS5562011"/>
    <x v="11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572100.65"/>
    <n v="572100.65"/>
    <n v="572100.65"/>
    <s v="0.00"/>
    <n v="0"/>
    <n v="572100.65"/>
    <s v="0.00"/>
    <s v="0.00"/>
    <s v="0.00"/>
    <s v="0.00"/>
    <s v="0.00"/>
    <s v="0.00"/>
    <s v="0.00"/>
    <m/>
    <m/>
    <n v="572100.65"/>
    <m/>
    <n v="0"/>
    <n v="-572100.65"/>
    <n v="-572100.65"/>
    <n v="-572100.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401"/>
    <n v="4"/>
    <x v="0"/>
    <n v="25"/>
    <s v="56"/>
    <s v="E"/>
    <x v="1"/>
    <s v="P50025625E4"/>
    <x v="26"/>
    <x v="25"/>
    <s v="564"/>
    <s v="124"/>
    <n v="12464"/>
    <n v="5564011"/>
    <s v="PROPIOS5564011"/>
    <x v="1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704.7"/>
    <m/>
    <m/>
    <m/>
    <m/>
    <n v="0"/>
    <n v="4704.7"/>
    <n v="0"/>
    <n v="4704.7"/>
    <n v="0"/>
    <n v="4704.7"/>
    <n v="4704.7"/>
    <m/>
    <n v="4704.7000000000016"/>
    <n v="4704.7000000000016"/>
    <n v="4704.7000000000016"/>
    <s v="0.00"/>
    <n v="0"/>
    <s v="0.00"/>
    <s v="0.00"/>
    <s v="0.00"/>
    <s v="0.00"/>
    <s v="0.00"/>
    <n v="4704.699999999998"/>
    <s v="0.00"/>
    <s v="0.00"/>
    <m/>
    <m/>
    <n v="4704.700000000001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2"/>
    <s v="56701"/>
    <n v="4"/>
    <x v="0"/>
    <n v="25"/>
    <s v="56"/>
    <s v="E"/>
    <x v="0"/>
    <s v="P50015625E4"/>
    <x v="26"/>
    <x v="24"/>
    <s v="567"/>
    <n v="124"/>
    <n v="12467"/>
    <n v="5567011"/>
    <s v="PROPIOS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6187.44"/>
    <n v="9054.9599999999991"/>
    <n v="261056.18"/>
    <m/>
    <m/>
    <m/>
    <n v="0"/>
    <n v="15242.399999999998"/>
    <n v="261056.18"/>
    <n v="276298.58"/>
    <n v="0"/>
    <n v="276298.58"/>
    <n v="276298.58"/>
    <m/>
    <n v="189320.50000000003"/>
    <n v="189320.50000000003"/>
    <n v="189320.50000000003"/>
    <s v="0.00"/>
    <n v="0"/>
    <s v="0.00"/>
    <s v="0.00"/>
    <n v="0"/>
    <n v="174078.09999999998"/>
    <n v="6187.4400000000014"/>
    <n v="9054.9599999999991"/>
    <s v="0.00"/>
    <n v="366.01"/>
    <m/>
    <m/>
    <n v="189320.50000000003"/>
    <m/>
    <n v="0"/>
    <n v="86978.079999999987"/>
    <n v="86978.079999999987"/>
    <n v="86978.079999999987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s v="0.00"/>
    <s v="0.00"/>
    <s v="0.00"/>
    <s v="0.00"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n v="174.36"/>
    <n v="168.76"/>
    <n v="159.63"/>
    <m/>
    <m/>
    <m/>
    <n v="1611.1"/>
    <m/>
    <m/>
    <m/>
    <m/>
    <m/>
    <m/>
    <m/>
    <m/>
    <m/>
    <m/>
    <n v="0"/>
    <n v="762.94"/>
    <n v="688.53"/>
    <n v="0"/>
    <m/>
    <m/>
    <m/>
    <m/>
    <m/>
    <m/>
    <m/>
    <m/>
    <m/>
    <m/>
    <m/>
    <m/>
    <m/>
    <m/>
    <m/>
    <n v="0"/>
    <n v="0"/>
    <n v="0"/>
    <n v="0"/>
    <n v="2423.52"/>
    <n v="2423.52"/>
    <n v="2423.52"/>
    <n v="972.05"/>
    <n v="92.879999999999967"/>
    <n v="1064.9299999999998"/>
    <n v="92.879999999999967"/>
    <n v="10.32"/>
    <n v="0"/>
    <n v="41.28"/>
    <s v="0.00"/>
    <s v="0.00"/>
    <n v="20.64"/>
    <s v="0.00"/>
    <n v="-30.959999999999987"/>
    <n v="41.28"/>
    <n v="10.32"/>
    <m/>
    <m/>
    <n v="92.879999999999967"/>
    <m/>
    <n v="972.04999999999984"/>
    <n v="2330.64"/>
    <n v="2330.64"/>
    <n v="1358.5900000000001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7202"/>
    <n v="5"/>
    <x v="0"/>
    <n v="25"/>
    <s v="37"/>
    <s v="E"/>
    <x v="0"/>
    <s v="P50013725E5"/>
    <x v="12"/>
    <x v="16"/>
    <s v="372"/>
    <s v="513"/>
    <n v="51370"/>
    <n v="5372021"/>
    <s v="PROMEP5372021"/>
    <x v="31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1646"/>
    <n v="1646"/>
    <n v="1646"/>
    <s v="0.00"/>
    <n v="0"/>
    <s v="0.00"/>
    <s v="0.00"/>
    <s v="0.00"/>
    <s v="0.00"/>
    <s v="0.00"/>
    <s v="0.00"/>
    <n v="1646"/>
    <s v="0.00"/>
    <m/>
    <m/>
    <n v="164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2"/>
    <s v="37502"/>
    <n v="5"/>
    <x v="1"/>
    <n v="26"/>
    <s v="37"/>
    <s v="E"/>
    <x v="1"/>
    <s v="P50123726E5"/>
    <x v="27"/>
    <x v="16"/>
    <s v="375"/>
    <s v="513"/>
    <n v="51370"/>
    <n v="5375021"/>
    <s v="PROMEP5375021"/>
    <x v="3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6154.7699999999986"/>
    <n v="6154.7699999999986"/>
    <n v="6154.7699999999986"/>
    <s v="0.00"/>
    <n v="0"/>
    <n v="0"/>
    <s v="0.00"/>
    <n v="0"/>
    <n v="0"/>
    <s v="0.00"/>
    <s v="0.00"/>
    <n v="6154.7699999999995"/>
    <s v="0.00"/>
    <m/>
    <m/>
    <n v="6154.769999999998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7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s v="0.00"/>
    <s v="0.00"/>
    <s v="0.00"/>
    <s v="0.00"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8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s v="0.00"/>
    <s v="0.00"/>
    <s v="0.00"/>
    <s v="0.00"/>
    <m/>
    <m/>
    <s v="0.00"/>
    <m/>
    <n v="910"/>
    <n v="910"/>
    <n v="91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61000001"/>
    <s v="26101"/>
    <n v="5"/>
    <x v="0"/>
    <n v="25"/>
    <s v="26"/>
    <s v="E"/>
    <x v="1"/>
    <s v="P50022625E5"/>
    <x v="28"/>
    <x v="6"/>
    <s v="261"/>
    <s v="512"/>
    <n v="51260"/>
    <n v="5261011"/>
    <s v="PROMEP5261011"/>
    <x v="16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5500"/>
    <n v="5500"/>
    <n v="5500"/>
    <s v="0.00"/>
    <n v="0"/>
    <s v="0.00"/>
    <s v="0.00"/>
    <s v="0.00"/>
    <s v="0.00"/>
    <s v="0.00"/>
    <s v="0.00"/>
    <n v="5500"/>
    <n v="2350"/>
    <m/>
    <m/>
    <n v="5500"/>
    <m/>
    <m/>
    <m/>
    <m/>
    <m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n v="399.01"/>
    <m/>
    <m/>
    <m/>
    <n v="0"/>
    <n v="3001"/>
    <n v="399.01"/>
    <n v="3400.01"/>
    <n v="0"/>
    <n v="3400.01"/>
    <n v="3400.01"/>
    <n v="0"/>
    <n v="3400.01"/>
    <n v="3400.01"/>
    <n v="3400.01"/>
    <s v="0.00"/>
    <n v="0"/>
    <s v="0.00"/>
    <s v="0.00"/>
    <s v="0.00"/>
    <n v="3001"/>
    <s v="0.00"/>
    <s v="0.00"/>
    <n v="399.01"/>
    <s v="0.00"/>
    <m/>
    <m/>
    <n v="3400.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3"/>
    <s v="442"/>
    <s v="524"/>
    <n v="52420"/>
    <n v="5442111"/>
    <s v="PROMEP5442111"/>
    <x v="113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106360"/>
    <n v="347100.55"/>
    <n v="106360"/>
    <n v="36000"/>
    <n v="0"/>
    <n v="16000"/>
    <s v="0.00"/>
    <n v="20587"/>
    <n v="3213"/>
    <s v="0.00"/>
    <n v="12280"/>
    <n v="18280"/>
    <n v="4450"/>
    <m/>
    <m/>
    <n v="106360"/>
    <m/>
    <n v="240740.55"/>
    <n v="134380.54999999999"/>
    <n v="134380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PROMEP5511011"/>
    <x v="107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57616"/>
    <n v="-3001"/>
    <m/>
    <m/>
    <n v="-8398.01"/>
    <m/>
    <m/>
    <m/>
    <n v="0"/>
    <n v="-260617"/>
    <n v="-8398.01"/>
    <n v="-269015.01"/>
    <n v="715702.96"/>
    <n v="446687.94999999995"/>
    <n v="446687.94999999995"/>
    <n v="715702.96"/>
    <s v="0.0"/>
    <n v="715702.96"/>
    <s v="0.0"/>
    <s v="0.00"/>
    <n v="0"/>
    <s v="0.00"/>
    <s v="0.00"/>
    <s v="0.00"/>
    <s v="0.00"/>
    <s v="0.00"/>
    <s v="0.00"/>
    <s v="0.00"/>
    <s v="0.00"/>
    <m/>
    <m/>
    <s v="0.00"/>
    <m/>
    <n v="715702.96"/>
    <n v="446687.94999999995"/>
    <n v="446687.94999999995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ROMEP5515011"/>
    <x v="108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n v="7999"/>
    <m/>
    <m/>
    <m/>
    <n v="0"/>
    <n v="42998"/>
    <n v="7999"/>
    <n v="50997"/>
    <n v="0"/>
    <n v="50997"/>
    <n v="50997"/>
    <n v="0"/>
    <n v="50997"/>
    <n v="50997"/>
    <n v="50997"/>
    <s v="0.00"/>
    <n v="0"/>
    <s v="0.00"/>
    <s v="0.00"/>
    <n v="42998"/>
    <s v="0.00"/>
    <s v="0.00"/>
    <s v="0.00"/>
    <n v="7999"/>
    <s v="0.00"/>
    <m/>
    <m/>
    <n v="50997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MEP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214618"/>
    <m/>
    <m/>
    <m/>
    <m/>
    <m/>
    <m/>
    <m/>
    <n v="0"/>
    <n v="214618"/>
    <n v="0"/>
    <n v="214618"/>
    <n v="0"/>
    <n v="214618"/>
    <n v="214618"/>
    <n v="0"/>
    <n v="129818"/>
    <n v="129818"/>
    <n v="129818"/>
    <s v="0.00"/>
    <n v="0"/>
    <s v="0.00"/>
    <s v="0.00"/>
    <n v="99818"/>
    <n v="30000"/>
    <s v="0.00"/>
    <s v="0.00"/>
    <s v="0.00"/>
    <n v="0"/>
    <m/>
    <m/>
    <n v="129818"/>
    <m/>
    <n v="0"/>
    <n v="84800"/>
    <n v="8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71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n v="-127890"/>
    <m/>
    <m/>
    <m/>
    <m/>
    <m/>
    <n v="0"/>
    <n v="-163836.08000000002"/>
    <n v="0"/>
    <n v="-163836.08000000002"/>
    <n v="715703.96"/>
    <n v="551867.87999999989"/>
    <n v="551867.87999999989"/>
    <n v="715703.96"/>
    <n v="78789.069999999992"/>
    <n v="636914.89"/>
    <n v="78789.069999999992"/>
    <s v="0.00"/>
    <n v="0"/>
    <s v="0.00"/>
    <s v="0.00"/>
    <s v="0.00"/>
    <n v="35293.53"/>
    <n v="8202.0099999999966"/>
    <s v="0.00"/>
    <s v="0.00"/>
    <s v="0.00"/>
    <m/>
    <m/>
    <n v="78789.069999999992"/>
    <m/>
    <n v="715703.96"/>
    <n v="473078.80999999988"/>
    <n v="473078.8099999998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7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-143784.32000000001"/>
    <s v="0.00"/>
    <s v="0.00"/>
    <s v="0.00"/>
    <s v="0.00"/>
    <s v="0.00"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4000001"/>
    <s v="29401"/>
    <n v="5"/>
    <x v="0"/>
    <n v="25"/>
    <s v="29"/>
    <s v="E"/>
    <x v="1"/>
    <s v="P50022925E5"/>
    <x v="9"/>
    <x v="10"/>
    <s v="291"/>
    <n v="512"/>
    <n v="51290"/>
    <n v="5294011"/>
    <s v="PFCE 5294011"/>
    <x v="79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263391.91999999987"/>
    <n v="263391.91999999987"/>
    <n v="263391.91999999987"/>
    <s v="0.00"/>
    <n v="0"/>
    <s v="0.00"/>
    <s v="0.00"/>
    <s v="0.00"/>
    <s v="0.00"/>
    <s v="0.00"/>
    <s v="0.00"/>
    <n v="263391.9200000001"/>
    <s v="0.00"/>
    <m/>
    <m/>
    <n v="263391.91999999987"/>
    <m/>
    <m/>
    <m/>
    <m/>
    <m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2"/>
    <s v="327"/>
    <s v="513"/>
    <n v="51320"/>
    <n v="5327011"/>
    <s v="PFCE 5327011"/>
    <x v="88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9256.79000000001"/>
    <m/>
    <m/>
    <m/>
    <m/>
    <n v="0"/>
    <n v="-109256.79000000001"/>
    <n v="0"/>
    <n v="-109256.79000000001"/>
    <n v="371500"/>
    <n v="262243.20999999996"/>
    <n v="262243.20999999996"/>
    <n v="371500"/>
    <n v="236500"/>
    <n v="135000"/>
    <n v="236500"/>
    <s v="0.00"/>
    <n v="0"/>
    <s v="0.00"/>
    <s v="0.00"/>
    <n v="177000"/>
    <n v="59500"/>
    <s v="0.00"/>
    <s v="0.00"/>
    <s v="0.00"/>
    <s v="0.00"/>
    <m/>
    <m/>
    <n v="236500"/>
    <m/>
    <n v="371500"/>
    <n v="25743.209999999963"/>
    <n v="25743.20999999996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9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34.799999999999997"/>
    <m/>
    <m/>
    <m/>
    <m/>
    <m/>
    <n v="0"/>
    <n v="-34.799999999999997"/>
    <n v="0"/>
    <n v="-34.799999999999997"/>
    <n v="155300"/>
    <n v="155265.20000000001"/>
    <n v="155265.20000000001"/>
    <n v="155300"/>
    <n v="72300"/>
    <n v="227600"/>
    <n v="72300"/>
    <s v="0.00"/>
    <n v="0"/>
    <s v="0.00"/>
    <s v="0.00"/>
    <s v="0.00"/>
    <s v="0.00"/>
    <n v="72300"/>
    <s v="0.00"/>
    <s v="0.00"/>
    <s v="0.00"/>
    <m/>
    <m/>
    <n v="72300"/>
    <m/>
    <n v="155300"/>
    <n v="82965.200000000012"/>
    <n v="82965.200000000012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65311"/>
    <n v="127890"/>
    <m/>
    <m/>
    <m/>
    <m/>
    <m/>
    <n v="0"/>
    <n v="193201"/>
    <n v="0"/>
    <n v="193201"/>
    <n v="18145"/>
    <n v="211346"/>
    <n v="211346"/>
    <n v="18145"/>
    <n v="211346"/>
    <n v="229491"/>
    <n v="211346"/>
    <s v="0.00"/>
    <n v="0"/>
    <s v="0.00"/>
    <n v="13456"/>
    <s v="0.00"/>
    <n v="70000"/>
    <n v="127890"/>
    <s v="0.00"/>
    <s v="0.00"/>
    <s v="0.00"/>
    <m/>
    <m/>
    <n v="211346"/>
    <m/>
    <n v="18145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55592.88"/>
    <n v="22634.16"/>
    <m/>
    <n v="109245.19"/>
    <n v="32320"/>
    <m/>
    <m/>
    <m/>
    <n v="-41.28"/>
    <n v="76286.47"/>
    <n v="32320"/>
    <n v="108565.19"/>
    <n v="151000"/>
    <n v="259565.19"/>
    <n v="259565.19"/>
    <n v="150989.68"/>
    <n v="258565.19"/>
    <n v="409554.87"/>
    <n v="258565.19"/>
    <s v="0.00"/>
    <n v="0"/>
    <s v="0.00"/>
    <n v="36700"/>
    <n v="-93900"/>
    <n v="50000"/>
    <s v="0.00"/>
    <n v="109245.19"/>
    <n v="31320"/>
    <s v="0.00"/>
    <m/>
    <m/>
    <n v="258565.19"/>
    <m/>
    <n v="150989.68"/>
    <n v="1000"/>
    <n v="1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92.88"/>
    <n v="41.28"/>
    <n v="34.799999999999997"/>
    <n v="11.6"/>
    <n v="5.8"/>
    <m/>
    <m/>
    <m/>
    <n v="41.28"/>
    <n v="180.55999999999997"/>
    <n v="5.8"/>
    <n v="227.64"/>
    <n v="0"/>
    <n v="227.64"/>
    <n v="227.64"/>
    <n v="0"/>
    <n v="227.64"/>
    <n v="227.64"/>
    <n v="227.64"/>
    <n v="10.32"/>
    <n v="10.32"/>
    <n v="10.32"/>
    <n v="10.32"/>
    <s v="0.00"/>
    <n v="41.280000000000008"/>
    <n v="34.799999999999997"/>
    <n v="11.599999999999994"/>
    <n v="5.799999999999998"/>
    <n v="5.8"/>
    <m/>
    <m/>
    <n v="227.64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101"/>
    <n v="5"/>
    <x v="0"/>
    <n v="26"/>
    <s v="35"/>
    <s v="E"/>
    <x v="0"/>
    <s v="P50013526E5"/>
    <x v="12"/>
    <x v="14"/>
    <s v="351"/>
    <s v="513"/>
    <n v="51350"/>
    <n v="5351011"/>
    <s v="PFCE5351011"/>
    <x v="9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378499.75"/>
    <m/>
    <m/>
    <m/>
    <m/>
    <m/>
    <n v="0"/>
    <n v="378499.75"/>
    <n v="0"/>
    <n v="378499.75"/>
    <n v="0"/>
    <n v="378499.75"/>
    <n v="378499.75"/>
    <n v="0"/>
    <n v="378499.75"/>
    <n v="378499.75"/>
    <n v="378499.75"/>
    <s v="0.00"/>
    <n v="0"/>
    <s v="0.00"/>
    <s v="0.00"/>
    <s v="0.00"/>
    <s v="0.00"/>
    <n v="378499.75"/>
    <s v="0.00"/>
    <s v="0.00"/>
    <s v="0.00"/>
    <m/>
    <m/>
    <n v="378499.75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8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s v="0.00"/>
    <s v="0.00"/>
    <s v="0.00"/>
    <s v="0.00"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FCE5515011"/>
    <x v="108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2786.44"/>
    <n v="-378499.75"/>
    <m/>
    <n v="-32325.8"/>
    <m/>
    <m/>
    <m/>
    <n v="0"/>
    <n v="-581286.18999999994"/>
    <n v="-32325.8"/>
    <n v="-613611.99"/>
    <n v="2005500"/>
    <n v="1391888.01"/>
    <n v="1391888.01"/>
    <n v="2005500"/>
    <n v="1844648.6800000004"/>
    <n v="3850148.6800000006"/>
    <n v="1844648.6800000004"/>
    <s v="0.00"/>
    <n v="0"/>
    <s v="0.00"/>
    <s v="0.00"/>
    <n v="894719.82999999973"/>
    <n v="856744.65"/>
    <n v="353391.9200000001"/>
    <s v="0.00"/>
    <n v="-263391.91999999987"/>
    <n v="6368.4"/>
    <m/>
    <m/>
    <n v="1844648.6800000004"/>
    <m/>
    <n v="2005500.0000000002"/>
    <n v="-452760.67000000039"/>
    <n v="-452760.67000000039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4"/>
    <s v="519"/>
    <s v="124"/>
    <n v="12419"/>
    <n v="5519011"/>
    <s v="PFCE5519011"/>
    <x v="11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14800"/>
    <m/>
    <m/>
    <m/>
    <m/>
    <m/>
    <m/>
    <n v="0"/>
    <n v="114800"/>
    <n v="0"/>
    <n v="114800"/>
    <n v="0"/>
    <n v="114800"/>
    <n v="114800"/>
    <n v="0"/>
    <n v="0"/>
    <n v="0"/>
    <n v="0"/>
    <s v="0.00"/>
    <n v="0"/>
    <s v="0.00"/>
    <n v="0"/>
    <s v="0.00"/>
    <s v="0.00"/>
    <s v="0.00"/>
    <s v="0.00"/>
    <s v="0.00"/>
    <s v="0.00"/>
    <m/>
    <m/>
    <n v="0"/>
    <m/>
    <n v="0"/>
    <n v="114800"/>
    <n v="11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FCE5567011"/>
    <x v="112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n v="59759.149999999994"/>
    <n v="645559.15"/>
    <n v="59759.149999999994"/>
    <s v="0.00"/>
    <n v="0"/>
    <s v="0.00"/>
    <s v="0.00"/>
    <s v="0.00"/>
    <n v="29789.390000000014"/>
    <n v="3688.8000000000011"/>
    <s v="0.00"/>
    <s v="0.00"/>
    <s v="0.00"/>
    <m/>
    <m/>
    <n v="59759.149999999994"/>
    <m/>
    <n v="585800"/>
    <n v="526040.85"/>
    <n v="526040.8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5"/>
    <s v="562"/>
    <s v="124"/>
    <n v="12462"/>
    <n v="5562011"/>
    <s v="PFCE5562011"/>
    <x v="110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799999992"/>
    <n v="3189407.1799999992"/>
    <n v="1283437.1799999992"/>
    <s v="0.00"/>
    <n v="0"/>
    <s v="0.00"/>
    <s v="0.00"/>
    <n v="-4937940.72"/>
    <s v="0.00"/>
    <s v="0.00"/>
    <s v="0.00"/>
    <s v="0.00"/>
    <s v="0.00"/>
    <m/>
    <m/>
    <n v="1283437.1799999992"/>
    <m/>
    <n v="1905970"/>
    <n v="622532.82000000076"/>
    <n v="622532.82000000076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s v="0.00"/>
    <s v="0.00"/>
    <s v="0.00"/>
    <s v="0.00"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6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2688.6"/>
    <n v="261281.17"/>
    <n v="252688.6"/>
    <n v="254823"/>
    <n v="0"/>
    <s v="0.00"/>
    <s v="0.00"/>
    <s v="0.00"/>
    <s v="0.00"/>
    <s v="0.00"/>
    <s v="0.00"/>
    <n v="-2134.4"/>
    <s v="0.00"/>
    <m/>
    <m/>
    <n v="252688.6"/>
    <m/>
    <n v="8592.570000000007"/>
    <n v="2134.3999999999942"/>
    <n v="2134.399999999994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s v="0.00"/>
    <s v="0.00"/>
    <s v="0.00"/>
    <s v="0.00"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9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s v="0.00"/>
    <s v="0.00"/>
    <s v="0.00"/>
    <s v="0.00"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FAM5511011"/>
    <x v="107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FAM5515011"/>
    <x v="108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s v="0.00"/>
    <s v="0.00"/>
    <s v="0.00"/>
    <s v="0.00"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5"/>
    <s v="564"/>
    <s v="124"/>
    <n v="12413"/>
    <n v="5564011"/>
    <s v="FAM5564011"/>
    <x v="11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s v="0.00"/>
    <s v="0.00"/>
    <s v="0.00"/>
    <s v="0.00"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n v="1.24"/>
    <n v="1.24"/>
    <n v="1.2"/>
    <m/>
    <m/>
    <m/>
    <n v="50.47000000000002"/>
    <m/>
    <m/>
    <m/>
    <m/>
    <m/>
    <m/>
    <m/>
    <m/>
    <m/>
    <m/>
    <n v="0"/>
    <n v="44.350000000000009"/>
    <n v="4.92"/>
    <n v="0"/>
    <m/>
    <m/>
    <m/>
    <n v="34.57"/>
    <m/>
    <m/>
    <m/>
    <m/>
    <m/>
    <m/>
    <m/>
    <m/>
    <m/>
    <m/>
    <m/>
    <n v="34.57"/>
    <n v="0"/>
    <n v="0"/>
    <n v="34.57"/>
    <n v="49.27000000000001"/>
    <n v="83.84"/>
    <n v="83.84"/>
    <m/>
    <n v="75.279999999999973"/>
    <n v="75.279999999999973"/>
    <n v="75.279999999999973"/>
    <n v="75.279999999999973"/>
    <n v="0"/>
    <s v="0.00"/>
    <s v="0.00"/>
    <s v="0.00"/>
    <s v="0.00"/>
    <s v="0.00"/>
    <s v="0.00"/>
    <s v="0.00"/>
    <s v="0.00"/>
    <m/>
    <m/>
    <n v="75.279999999999973"/>
    <m/>
    <n v="0"/>
    <n v="8.5600000000000307"/>
    <n v="8.5600000000000307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9"/>
    <x v="26"/>
    <s v="583"/>
    <s v="123"/>
    <n v="12330"/>
    <n v="5583011"/>
    <s v="ESTIMULO FISCAL5583011"/>
    <x v="11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s v="0.00"/>
    <s v="0.00"/>
    <s v="0.00"/>
    <s v="0.00"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4912.6499999999996"/>
    <n v="5181.7699999999904"/>
    <n v="3971.89"/>
    <n v="1252.8800000000001"/>
    <m/>
    <m/>
    <m/>
    <n v="21250.660000000003"/>
    <n v="15603.249999999989"/>
    <n v="1252.8800000000001"/>
    <n v="38106.789999999986"/>
    <n v="0"/>
    <n v="38106.789999999986"/>
    <n v="38106.789999999986"/>
    <n v="0"/>
    <n v="38106.709999999992"/>
    <n v="38106.709999999992"/>
    <n v="38106.709999999992"/>
    <n v="10718.279999999997"/>
    <n v="4137.25"/>
    <n v="3586.8900000000026"/>
    <n v="2808.24"/>
    <s v="0.00"/>
    <n v="4912.6499999999978"/>
    <n v="5181.7700000000004"/>
    <n v="3971.8900000000026"/>
    <n v="1252.7999999999995"/>
    <n v="11832.17"/>
    <m/>
    <m/>
    <n v="38106.709999999992"/>
    <m/>
    <n v="0"/>
    <n v="7.9999999994470272E-2"/>
    <n v="7.9999999994470272E-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93"/>
    <n v="0"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s v="0.00"/>
    <s v="0.00"/>
    <s v="0.00"/>
    <s v="0.00"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3"/>
    <s v="442"/>
    <s v="524"/>
    <n v="52420"/>
    <n v="5442131"/>
    <s v="CONCYTEQ5442131"/>
    <x v="106"/>
    <n v="0"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4912.6499999999996"/>
    <n v="-5181.7699999999904"/>
    <n v="-13971.89"/>
    <n v="-6252.88"/>
    <m/>
    <m/>
    <m/>
    <n v="-21250.660000000003"/>
    <n v="-25603.249999999989"/>
    <n v="-6252.88"/>
    <n v="-53106.789999999986"/>
    <n v="88270.06"/>
    <n v="35163.270000000011"/>
    <n v="35163.270000000011"/>
    <n v="88270.06"/>
    <s v="0.0"/>
    <n v="88270.06"/>
    <s v="0.0"/>
    <s v="0.00"/>
    <n v="0"/>
    <s v="0.00"/>
    <s v="0.00"/>
    <s v="0.00"/>
    <s v="0.00"/>
    <s v="0.00"/>
    <s v="0.00"/>
    <s v="0.00"/>
    <n v="16000"/>
    <m/>
    <m/>
    <s v="0.00"/>
    <m/>
    <n v="88270.06"/>
    <n v="35163.270000000011"/>
    <n v="35163.270000000011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06"/>
    <n v="6"/>
    <x v="0"/>
    <n v="25"/>
    <s v="44"/>
    <s v="E"/>
    <x v="0"/>
    <s v="P50014425E6"/>
    <x v="24"/>
    <x v="23"/>
    <s v="442"/>
    <s v="524"/>
    <n v="52420"/>
    <n v="5442061"/>
    <s v="CONCYTEQ5442061"/>
    <x v="10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000"/>
    <n v="5000"/>
    <m/>
    <m/>
    <m/>
    <n v="0"/>
    <n v="10000"/>
    <n v="5000"/>
    <n v="15000"/>
    <n v="0"/>
    <n v="15000"/>
    <n v="15000"/>
    <n v="0"/>
    <n v="15000"/>
    <n v="15000"/>
    <n v="15000"/>
    <s v="0.00"/>
    <n v="0"/>
    <s v="0.00"/>
    <s v="0.00"/>
    <s v="0.00"/>
    <s v="0.00"/>
    <s v="0.00"/>
    <n v="10000"/>
    <n v="5000"/>
    <s v="0.00"/>
    <m/>
    <m/>
    <n v="15000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5503"/>
    <n v="6"/>
    <x v="0"/>
    <n v="25"/>
    <s v="25"/>
    <s v="E"/>
    <x v="0"/>
    <s v="P50012525E6"/>
    <x v="25"/>
    <x v="20"/>
    <s v="255"/>
    <s v="525"/>
    <n v="52555"/>
    <n v="5255031"/>
    <s v="NUEVOSTALENTOS5255031"/>
    <x v="71"/>
    <n v="0"/>
    <n v="0"/>
    <m/>
    <m/>
    <m/>
    <m/>
    <m/>
    <m/>
    <m/>
    <m/>
    <m/>
    <m/>
    <m/>
    <m/>
    <n v="0"/>
    <m/>
    <m/>
    <m/>
    <m/>
    <m/>
    <n v="300000"/>
    <m/>
    <m/>
    <m/>
    <m/>
    <n v="300000"/>
    <n v="0"/>
    <n v="300000"/>
    <n v="0"/>
    <m/>
    <m/>
    <m/>
    <m/>
    <m/>
    <m/>
    <m/>
    <m/>
    <m/>
    <m/>
    <n v="-30965.33"/>
    <n v="-21118.12"/>
    <m/>
    <m/>
    <m/>
    <n v="0"/>
    <n v="-30965.33"/>
    <n v="-21118.12"/>
    <n v="-52083.45"/>
    <n v="300000"/>
    <n v="247916.55"/>
    <n v="247916.55"/>
    <n v="0"/>
    <n v="76649.549999999988"/>
    <n v="76649.549999999988"/>
    <n v="76649.549999999988"/>
    <s v="0.00"/>
    <n v="0"/>
    <s v="0.00"/>
    <s v="0.00"/>
    <s v="0.00"/>
    <s v="0.00"/>
    <s v="0.00"/>
    <n v="12267"/>
    <n v="64382.55000000001"/>
    <n v="21778.84"/>
    <m/>
    <m/>
    <n v="76649.549999999988"/>
    <m/>
    <n v="0"/>
    <n v="171267"/>
    <n v="171267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7101"/>
    <n v="6"/>
    <x v="0"/>
    <n v="25"/>
    <s v="27"/>
    <s v="E"/>
    <x v="1"/>
    <s v="P50022725E6"/>
    <x v="25"/>
    <x v="21"/>
    <s v="271"/>
    <s v="527"/>
    <n v="52710"/>
    <n v="5271011"/>
    <s v="NUEVOSTALENTOS5271011"/>
    <x v="7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45.8"/>
    <m/>
    <m/>
    <m/>
    <n v="0"/>
    <n v="0"/>
    <n v="1745.8"/>
    <n v="1745.8"/>
    <n v="0"/>
    <n v="1745.8"/>
    <n v="1745.8"/>
    <n v="0"/>
    <n v="1745.8000000000004"/>
    <n v="1745.8000000000004"/>
    <n v="1745.8000000000004"/>
    <s v="0.00"/>
    <n v="0"/>
    <s v="0.00"/>
    <s v="0.00"/>
    <s v="0.00"/>
    <s v="0.00"/>
    <s v="0.00"/>
    <s v="0.00"/>
    <n v="1745.7999999999995"/>
    <n v="1131"/>
    <m/>
    <m/>
    <n v="1745.8000000000004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91000001"/>
    <s v="29101"/>
    <n v="6"/>
    <x v="0"/>
    <n v="25"/>
    <s v="29"/>
    <s v="E"/>
    <x v="1"/>
    <s v="P50022925E6"/>
    <x v="9"/>
    <x v="10"/>
    <s v="291"/>
    <s v="512"/>
    <n v="51290"/>
    <n v="5291011"/>
    <s v="NUEVOSTALENTOS5291011"/>
    <x v="7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597.32"/>
    <m/>
    <m/>
    <m/>
    <n v="0"/>
    <n v="0"/>
    <n v="1597.32"/>
    <n v="1597.32"/>
    <n v="0"/>
    <n v="1597.32"/>
    <n v="1597.32"/>
    <n v="0"/>
    <n v="1597.3199999999995"/>
    <n v="1597.3199999999995"/>
    <n v="1597.3199999999995"/>
    <s v="0.00"/>
    <n v="0"/>
    <s v="0.00"/>
    <s v="0.00"/>
    <s v="0.00"/>
    <s v="0.00"/>
    <s v="0.00"/>
    <s v="0.00"/>
    <n v="1597.3200000000004"/>
    <s v="0.00"/>
    <m/>
    <m/>
    <n v="1597.319999999999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3"/>
    <n v="442000001"/>
    <s v="44211"/>
    <n v="6"/>
    <x v="0"/>
    <n v="25"/>
    <s v="44"/>
    <s v="E"/>
    <x v="0"/>
    <s v="P50014425E6"/>
    <x v="24"/>
    <x v="23"/>
    <s v="442"/>
    <s v="524"/>
    <n v="52420"/>
    <n v="5442111"/>
    <s v="NUEVOSTALENTOS5442111"/>
    <x v="11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775"/>
    <m/>
    <m/>
    <m/>
    <n v="0"/>
    <n v="0"/>
    <n v="17775"/>
    <n v="17775"/>
    <n v="0"/>
    <n v="17775"/>
    <n v="17775"/>
    <n v="0"/>
    <n v="17775"/>
    <n v="17775"/>
    <n v="17775"/>
    <s v="0.00"/>
    <n v="0"/>
    <s v="0.00"/>
    <s v="0.00"/>
    <s v="0.00"/>
    <s v="0.00"/>
    <s v="0.00"/>
    <s v="0.00"/>
    <n v="17775"/>
    <n v="15600"/>
    <m/>
    <m/>
    <n v="1777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4"/>
    <n v="515000002"/>
    <s v="56701"/>
    <n v="6"/>
    <x v="0"/>
    <n v="25"/>
    <s v="56"/>
    <s v="E"/>
    <x v="0"/>
    <s v="P50015625E6"/>
    <x v="26"/>
    <x v="24"/>
    <s v="567"/>
    <s v="124"/>
    <n v="12467"/>
    <n v="5567011"/>
    <s v="NUEVOSTALENTOS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0965.33"/>
    <m/>
    <m/>
    <m/>
    <m/>
    <n v="0"/>
    <n v="30965.33"/>
    <n v="0"/>
    <n v="30965.33"/>
    <n v="0"/>
    <n v="30965.33"/>
    <n v="30965.33"/>
    <n v="0"/>
    <n v="29368.01"/>
    <n v="29368.01"/>
    <n v="29368.01"/>
    <s v="0.00"/>
    <n v="0"/>
    <s v="0.00"/>
    <s v="0.00"/>
    <s v="0.00"/>
    <s v="0.00"/>
    <s v="0.00"/>
    <n v="30965.330000000009"/>
    <n v="-1597.3199999999995"/>
    <s v="0.00"/>
    <m/>
    <m/>
    <n v="29368.01"/>
    <m/>
    <n v="0"/>
    <n v="1597.3200000000033"/>
    <n v="1597.3200000000033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 20165442141"/>
    <x v="118"/>
    <n v="0"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93000"/>
    <n v="3000"/>
    <n v="93000"/>
    <s v="0.00"/>
    <n v="30000"/>
    <s v="0.00"/>
    <n v="30000"/>
    <n v="12000"/>
    <n v="9000"/>
    <n v="6000"/>
    <n v="6000"/>
    <s v="0.00"/>
    <s v="0.00"/>
    <m/>
    <m/>
    <n v="93000"/>
    <m/>
    <n v="96000"/>
    <n v="3000"/>
    <n v="3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n v="0"/>
    <n v="966.28"/>
    <n v="1.18"/>
    <n v="0.74"/>
    <n v="0.55000000000000004"/>
    <n v="0.41"/>
    <n v="0.16"/>
    <n v="0.02"/>
    <n v="1.24"/>
    <n v="2.72"/>
    <n v="2.61"/>
    <m/>
    <m/>
    <m/>
    <n v="9.629999999999999"/>
    <m/>
    <m/>
    <m/>
    <m/>
    <m/>
    <m/>
    <m/>
    <m/>
    <m/>
    <m/>
    <n v="0"/>
    <n v="2.88"/>
    <n v="4.1400000000000006"/>
    <n v="0"/>
    <m/>
    <m/>
    <m/>
    <m/>
    <m/>
    <m/>
    <m/>
    <m/>
    <m/>
    <m/>
    <m/>
    <m/>
    <m/>
    <m/>
    <m/>
    <n v="0"/>
    <n v="0"/>
    <n v="0"/>
    <n v="0"/>
    <n v="973.3"/>
    <n v="973.3"/>
    <n v="973.3"/>
    <n v="966.28"/>
    <n v="241.27999999999997"/>
    <n v="1207.56"/>
    <n v="241.27999999999997"/>
    <s v="0.00"/>
    <n v="83.520000000000024"/>
    <s v="0.00"/>
    <n v="55.679999999999957"/>
    <s v="0.00"/>
    <n v="9.2799999999999958"/>
    <n v="9.2799999999999958"/>
    <n v="46.399999999999977"/>
    <s v="0.00"/>
    <n v="18.559999999999999"/>
    <m/>
    <m/>
    <n v="241.27999999999997"/>
    <m/>
    <n v="966.28"/>
    <n v="732.02"/>
    <n v="732.02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5442141"/>
    <x v="118"/>
    <n v="0"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102000"/>
    <n v="71392.959999999992"/>
    <n v="102000"/>
    <s v="0.00"/>
    <n v="30000"/>
    <s v="0.00"/>
    <n v="30000"/>
    <n v="9000"/>
    <n v="3000"/>
    <n v="9000"/>
    <n v="21000"/>
    <s v="0.00"/>
    <n v="12000"/>
    <m/>
    <m/>
    <n v="102000"/>
    <m/>
    <n v="173392.95999999996"/>
    <n v="71392.959999999992"/>
    <n v="71392.959999999992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FONDO MIXTO CONACYT5442141"/>
    <x v="119"/>
    <n v="0"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34101"/>
    <n v="5"/>
    <x v="0"/>
    <n v="25"/>
    <s v="34"/>
    <s v="E"/>
    <x v="0"/>
    <s v="P50013425E5"/>
    <x v="12"/>
    <x v="13"/>
    <s v="341"/>
    <s v="513"/>
    <n v="51340"/>
    <n v="5341011"/>
    <s v="FONDO MIXTO CONACYT5341011"/>
    <x v="26"/>
    <n v="0"/>
    <m/>
    <m/>
    <m/>
    <m/>
    <m/>
    <m/>
    <n v="28.71"/>
    <n v="37.450000000000003"/>
    <n v="38.700000000000003"/>
    <n v="38.700000000000003"/>
    <m/>
    <m/>
    <m/>
    <n v="143.56"/>
    <m/>
    <m/>
    <m/>
    <m/>
    <m/>
    <m/>
    <m/>
    <m/>
    <m/>
    <m/>
    <n v="0"/>
    <n v="0"/>
    <n v="104.86"/>
    <n v="0"/>
    <m/>
    <m/>
    <m/>
    <m/>
    <m/>
    <m/>
    <m/>
    <m/>
    <m/>
    <m/>
    <m/>
    <m/>
    <m/>
    <m/>
    <m/>
    <n v="0"/>
    <n v="0"/>
    <n v="0"/>
    <n v="0"/>
    <n v="104.86"/>
    <n v="104.86"/>
    <n v="104.8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4.86"/>
    <n v="104.86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3"/>
    <s v="442"/>
    <n v="524"/>
    <n v="52420"/>
    <n v="5442010"/>
    <s v="ESTATAL5442010"/>
    <x v="120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1034027"/>
    <n v="1034027"/>
    <n v="1034027"/>
    <s v="0.00"/>
    <n v="0"/>
    <s v="0.00"/>
    <s v="0.00"/>
    <n v="418250"/>
    <n v="97914"/>
    <s v="0.00"/>
    <s v="0.00"/>
    <n v="395491"/>
    <n v="248712"/>
    <m/>
    <m/>
    <n v="1034027"/>
    <m/>
    <n v="0"/>
    <n v="689835"/>
    <n v="689835"/>
    <n v="68983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5101"/>
    <n v="6"/>
    <x v="0"/>
    <n v="25"/>
    <s v="45"/>
    <s v="E"/>
    <x v="0"/>
    <s v="P50014525E6"/>
    <x v="30"/>
    <x v="27"/>
    <s v="451"/>
    <s v="525"/>
    <n v="52510"/>
    <n v="5451011"/>
    <s v="ESTATAL5451011"/>
    <x v="121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268236"/>
    <n v="268236"/>
    <n v="268236"/>
    <s v="0.00"/>
    <n v="58308"/>
    <n v="29154"/>
    <n v="29154"/>
    <s v="0.00"/>
    <n v="29804"/>
    <n v="29804"/>
    <n v="29804"/>
    <n v="29804"/>
    <n v="45238"/>
    <m/>
    <m/>
    <n v="268236"/>
    <m/>
    <n v="0"/>
    <n v="379062"/>
    <n v="379062"/>
    <n v="379062"/>
  </r>
  <r>
    <m/>
    <m/>
    <m/>
    <m/>
    <m/>
    <x v="2"/>
    <m/>
    <m/>
    <x v="2"/>
    <m/>
    <m/>
    <x v="13"/>
    <x v="5"/>
    <m/>
    <s v="51901"/>
    <m/>
    <x v="2"/>
    <m/>
    <s v="51"/>
    <m/>
    <x v="2"/>
    <m/>
    <x v="31"/>
    <x v="28"/>
    <m/>
    <m/>
    <m/>
    <n v="5519011"/>
    <s v="5519011"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0"/>
    <m/>
    <m/>
    <m/>
    <s v="0.00"/>
    <m/>
    <m/>
    <m/>
    <m/>
    <m/>
    <m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22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n v="-24371.34"/>
    <n v="-261056.18"/>
    <m/>
    <m/>
    <m/>
    <n v="-9457.5"/>
    <n v="-24371.34"/>
    <n v="-261056.18"/>
    <n v="-294885.02"/>
    <n v="0"/>
    <n v="-294885.02"/>
    <n v="112175.4899999999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12175.48999999999"/>
    <n v="112175.48999999999"/>
    <n v="112175.48999999999"/>
  </r>
  <r>
    <s v="SAN JUAN DEL RÍO "/>
    <n v="2016"/>
    <s v="Partida Genérica"/>
    <n v="11"/>
    <s v="CONVENIO"/>
    <x v="1"/>
    <m/>
    <s v="PROFOCIE"/>
    <x v="0"/>
    <s v="FEDERAL"/>
    <s v="OTROS RECURSOS ETIQUETADOS A EJERCER POR LA ENTIDAD"/>
    <x v="1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FOCIE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n v="120.06"/>
    <n v="120.07"/>
    <n v="116.21"/>
    <m/>
    <m/>
    <m/>
    <n v="861.52"/>
    <m/>
    <m/>
    <m/>
    <m/>
    <m/>
    <m/>
    <m/>
    <m/>
    <m/>
    <m/>
    <n v="0"/>
    <n v="417.58000000000004"/>
    <n v="327.73"/>
    <n v="0"/>
    <m/>
    <m/>
    <m/>
    <m/>
    <m/>
    <m/>
    <m/>
    <m/>
    <m/>
    <m/>
    <m/>
    <m/>
    <m/>
    <m/>
    <m/>
    <n v="0"/>
    <n v="0"/>
    <n v="0"/>
    <n v="0"/>
    <n v="745.31000000000006"/>
    <n v="745.31000000000006"/>
    <n v="745.3100000000000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45.31000000000006"/>
    <n v="745.31000000000006"/>
    <n v="745.31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2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n v="471.91"/>
    <n v="590.44000000000005"/>
    <n v="0"/>
    <m/>
    <m/>
    <m/>
    <n v="3740.7099999999996"/>
    <m/>
    <m/>
    <m/>
    <m/>
    <m/>
    <m/>
    <m/>
    <m/>
    <m/>
    <m/>
    <n v="0"/>
    <n v="1686.6399999999999"/>
    <n v="2054.0700000000002"/>
    <n v="0"/>
    <m/>
    <m/>
    <m/>
    <m/>
    <m/>
    <m/>
    <m/>
    <m/>
    <m/>
    <m/>
    <m/>
    <m/>
    <m/>
    <m/>
    <m/>
    <n v="0"/>
    <n v="0"/>
    <n v="0"/>
    <n v="0"/>
    <n v="3740.71"/>
    <n v="3740.71"/>
    <n v="3740.71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3740.71"/>
    <n v="3740.71"/>
    <n v="3740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32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9:G43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20">
      <pivotArea outline="0" collapsedLevelsAreSubtotals="1" fieldPosition="0"/>
    </format>
    <format dxfId="19">
      <pivotArea dataOnly="0" labelOnly="1" grandCol="1" outline="0" fieldPosition="0"/>
    </format>
    <format dxfId="18">
      <pivotArea outline="0" collapsedLevelsAreSubtotals="1" fieldPosition="0"/>
    </format>
    <format dxfId="17">
      <pivotArea field="12" type="button" dataOnly="0" labelOnly="1" outline="0"/>
    </format>
    <format dxfId="16">
      <pivotArea field="12" type="button" dataOnly="0" labelOnly="1" outline="0"/>
    </format>
    <format dxfId="1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11" count="0"/>
        </references>
      </pivotArea>
    </format>
    <format dxfId="12">
      <pivotArea field="23" type="button" dataOnly="0" labelOnly="1" outline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  <format dxfId="7">
      <pivotArea outline="0" fieldPosition="0">
        <references count="1">
          <reference field="4294967294" count="1">
            <x v="4"/>
          </reference>
        </references>
      </pivotArea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field="11" type="button" dataOnly="0" labelOnly="1" outline="0" axis="axisPage" fieldPosition="0"/>
    </format>
    <format dxfId="2">
      <pivotArea field="20" type="button" dataOnly="0" labelOnly="1" outline="0" axis="axisRow" fieldPosition="0"/>
    </format>
    <format dxfId="1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0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Q65"/>
  <sheetViews>
    <sheetView showGridLines="0" view="pageBreakPreview" topLeftCell="A28" zoomScale="80" zoomScaleNormal="130" zoomScaleSheetLayoutView="80" workbookViewId="0">
      <selection activeCell="J58" sqref="J58"/>
    </sheetView>
  </sheetViews>
  <sheetFormatPr baseColWidth="10" defaultRowHeight="12" x14ac:dyDescent="0.2"/>
  <cols>
    <col min="1" max="1" width="1.7109375" style="56" customWidth="1"/>
    <col min="2" max="2" width="4.28515625" style="56" customWidth="1"/>
    <col min="3" max="3" width="24.28515625" style="56" customWidth="1"/>
    <col min="4" max="4" width="23.7109375" style="56" customWidth="1"/>
    <col min="5" max="5" width="23" style="56" customWidth="1"/>
    <col min="6" max="6" width="22.28515625" style="56" customWidth="1"/>
    <col min="7" max="7" width="3.7109375" style="56" customWidth="1"/>
    <col min="8" max="8" width="27.140625" style="64" customWidth="1"/>
    <col min="9" max="9" width="31.7109375" style="64" customWidth="1"/>
    <col min="10" max="10" width="28.28515625" style="56" customWidth="1"/>
    <col min="11" max="11" width="23.5703125" style="56" customWidth="1"/>
    <col min="12" max="12" width="4.28515625" style="56" customWidth="1"/>
    <col min="13" max="13" width="1.7109375" style="56" customWidth="1"/>
    <col min="14" max="16384" width="11.42578125" style="56"/>
  </cols>
  <sheetData>
    <row r="2" spans="2:13" s="55" customFormat="1" ht="12" customHeight="1" x14ac:dyDescent="0.2">
      <c r="B2" s="54"/>
      <c r="C2" s="1201"/>
      <c r="D2" s="1201"/>
      <c r="E2" s="1201"/>
      <c r="F2" s="1201"/>
      <c r="G2" s="1201"/>
      <c r="H2" s="1201"/>
      <c r="I2" s="1201"/>
      <c r="J2" s="1201"/>
      <c r="K2" s="1201"/>
      <c r="L2" s="1201"/>
      <c r="M2" s="54"/>
    </row>
    <row r="3" spans="2:13" ht="12" customHeight="1" x14ac:dyDescent="0.2">
      <c r="C3" s="1202" t="s">
        <v>63</v>
      </c>
      <c r="D3" s="1202"/>
      <c r="E3" s="1202"/>
      <c r="F3" s="1202"/>
      <c r="G3" s="1202"/>
      <c r="H3" s="1202"/>
      <c r="I3" s="1202"/>
      <c r="J3" s="1202"/>
      <c r="K3" s="1202"/>
      <c r="L3" s="1202"/>
    </row>
    <row r="4" spans="2:13" ht="12" customHeight="1" x14ac:dyDescent="0.2">
      <c r="C4" s="1202" t="s">
        <v>19504</v>
      </c>
      <c r="D4" s="1202"/>
      <c r="E4" s="1202"/>
      <c r="F4" s="1202"/>
      <c r="G4" s="1202"/>
      <c r="H4" s="1202"/>
      <c r="I4" s="1202"/>
      <c r="J4" s="1202"/>
      <c r="K4" s="1202"/>
      <c r="L4" s="1202"/>
    </row>
    <row r="5" spans="2:13" ht="12" customHeight="1" x14ac:dyDescent="0.2">
      <c r="C5" s="1202" t="s">
        <v>1</v>
      </c>
      <c r="D5" s="1202"/>
      <c r="E5" s="1202"/>
      <c r="F5" s="1202"/>
      <c r="G5" s="1202"/>
      <c r="H5" s="1202"/>
      <c r="I5" s="1202"/>
      <c r="J5" s="1202"/>
      <c r="K5" s="1202"/>
      <c r="L5" s="1202"/>
    </row>
    <row r="6" spans="2:13" ht="12" customHeight="1" x14ac:dyDescent="0.2">
      <c r="C6" s="384"/>
      <c r="D6" s="384"/>
      <c r="E6" s="384"/>
      <c r="F6" s="384"/>
      <c r="G6" s="384"/>
      <c r="H6" s="384"/>
      <c r="I6" s="384"/>
      <c r="J6" s="384"/>
      <c r="K6" s="384"/>
      <c r="L6" s="384"/>
    </row>
    <row r="7" spans="2:13" ht="12.75" x14ac:dyDescent="0.2">
      <c r="B7" s="57"/>
      <c r="C7" s="385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1203"/>
      <c r="J7" s="1203"/>
      <c r="K7" s="8"/>
      <c r="L7" s="8"/>
    </row>
    <row r="8" spans="2:13" s="55" customFormat="1" ht="3" customHeight="1" x14ac:dyDescent="0.2">
      <c r="B8" s="57"/>
      <c r="C8" s="102"/>
      <c r="D8" s="102"/>
      <c r="E8" s="102"/>
      <c r="F8" s="102"/>
      <c r="G8" s="386"/>
      <c r="H8" s="114"/>
      <c r="I8" s="114"/>
      <c r="J8" s="3"/>
      <c r="K8" s="3"/>
      <c r="L8" s="3"/>
    </row>
    <row r="9" spans="2:13" s="55" customFormat="1" ht="3" customHeight="1" x14ac:dyDescent="0.2">
      <c r="B9" s="58"/>
      <c r="C9" s="105"/>
      <c r="D9" s="105"/>
      <c r="E9" s="106"/>
      <c r="F9" s="106"/>
      <c r="G9" s="107"/>
      <c r="H9" s="114"/>
      <c r="I9" s="114"/>
      <c r="J9" s="3"/>
      <c r="K9" s="3"/>
      <c r="L9" s="3"/>
    </row>
    <row r="10" spans="2:13" s="60" customFormat="1" ht="20.100000000000001" customHeight="1" x14ac:dyDescent="0.2">
      <c r="B10" s="59"/>
      <c r="C10" s="1200" t="s">
        <v>3</v>
      </c>
      <c r="D10" s="1200"/>
      <c r="E10" s="387">
        <v>2018</v>
      </c>
      <c r="F10" s="387">
        <v>2017</v>
      </c>
      <c r="G10" s="388"/>
      <c r="H10" s="1200" t="s">
        <v>3</v>
      </c>
      <c r="I10" s="1200"/>
      <c r="J10" s="387">
        <v>2018</v>
      </c>
      <c r="K10" s="387">
        <v>2017</v>
      </c>
      <c r="L10" s="389"/>
    </row>
    <row r="11" spans="2:13" s="55" customFormat="1" ht="3" customHeight="1" x14ac:dyDescent="0.2">
      <c r="B11" s="61"/>
      <c r="C11" s="112"/>
      <c r="D11" s="112"/>
      <c r="E11" s="113"/>
      <c r="F11" s="113"/>
      <c r="G11" s="114"/>
      <c r="H11" s="114"/>
      <c r="I11" s="114"/>
      <c r="J11" s="3"/>
      <c r="K11" s="3"/>
      <c r="L11" s="19"/>
    </row>
    <row r="12" spans="2:13" s="64" customFormat="1" ht="12.75" x14ac:dyDescent="0.2">
      <c r="B12" s="63"/>
      <c r="C12" s="1199" t="s">
        <v>64</v>
      </c>
      <c r="D12" s="1199"/>
      <c r="E12" s="26"/>
      <c r="F12" s="26"/>
      <c r="G12" s="11"/>
      <c r="H12" s="1199" t="s">
        <v>65</v>
      </c>
      <c r="I12" s="1199"/>
      <c r="J12" s="26"/>
      <c r="K12" s="26"/>
      <c r="L12" s="390"/>
    </row>
    <row r="13" spans="2:13" ht="12.75" x14ac:dyDescent="0.2">
      <c r="B13" s="65"/>
      <c r="C13" s="1197" t="s">
        <v>66</v>
      </c>
      <c r="D13" s="1197"/>
      <c r="E13" s="27">
        <f>SUM(E14:E21)</f>
        <v>21823530.469999999</v>
      </c>
      <c r="F13" s="27">
        <f>SUM(F14:F21)</f>
        <v>20764649.07</v>
      </c>
      <c r="G13" s="11"/>
      <c r="H13" s="1199" t="s">
        <v>67</v>
      </c>
      <c r="I13" s="1199"/>
      <c r="J13" s="27">
        <f>SUM(J14:J16)</f>
        <v>95923062.359999999</v>
      </c>
      <c r="K13" s="27">
        <f>SUM(K14:K16)</f>
        <v>82866551.179999992</v>
      </c>
      <c r="L13" s="177"/>
    </row>
    <row r="14" spans="2:13" ht="12.75" x14ac:dyDescent="0.2">
      <c r="B14" s="66"/>
      <c r="C14" s="1196" t="s">
        <v>68</v>
      </c>
      <c r="D14" s="1196"/>
      <c r="E14" s="33">
        <v>0</v>
      </c>
      <c r="F14" s="33">
        <v>0</v>
      </c>
      <c r="G14" s="11"/>
      <c r="H14" s="1196" t="s">
        <v>69</v>
      </c>
      <c r="I14" s="1196"/>
      <c r="J14" s="33">
        <v>63165868.140000001</v>
      </c>
      <c r="K14" s="33">
        <v>59404291.009999998</v>
      </c>
      <c r="L14" s="177"/>
    </row>
    <row r="15" spans="2:13" ht="12.75" x14ac:dyDescent="0.2">
      <c r="B15" s="66"/>
      <c r="C15" s="1196" t="s">
        <v>70</v>
      </c>
      <c r="D15" s="1196"/>
      <c r="E15" s="33">
        <v>0</v>
      </c>
      <c r="F15" s="33">
        <v>0</v>
      </c>
      <c r="G15" s="11"/>
      <c r="H15" s="1196" t="s">
        <v>71</v>
      </c>
      <c r="I15" s="1196"/>
      <c r="J15" s="33">
        <v>7012164.5999999996</v>
      </c>
      <c r="K15" s="33">
        <v>4089832.68</v>
      </c>
      <c r="L15" s="177"/>
    </row>
    <row r="16" spans="2:13" ht="12" customHeight="1" x14ac:dyDescent="0.2">
      <c r="B16" s="66"/>
      <c r="C16" s="1196" t="s">
        <v>72</v>
      </c>
      <c r="D16" s="1196"/>
      <c r="E16" s="33">
        <v>0</v>
      </c>
      <c r="F16" s="33">
        <v>0</v>
      </c>
      <c r="G16" s="11"/>
      <c r="H16" s="1196" t="s">
        <v>73</v>
      </c>
      <c r="I16" s="1196"/>
      <c r="J16" s="33">
        <v>25745029.620000001</v>
      </c>
      <c r="K16" s="33">
        <v>19372427.489999998</v>
      </c>
      <c r="L16" s="177"/>
    </row>
    <row r="17" spans="2:17" ht="12.75" x14ac:dyDescent="0.2">
      <c r="B17" s="66"/>
      <c r="C17" s="1196" t="s">
        <v>74</v>
      </c>
      <c r="D17" s="1196"/>
      <c r="E17" s="33">
        <v>0</v>
      </c>
      <c r="F17" s="33">
        <v>0</v>
      </c>
      <c r="G17" s="11"/>
      <c r="H17" s="25"/>
      <c r="I17" s="22"/>
      <c r="J17" s="391"/>
      <c r="K17" s="391"/>
      <c r="L17" s="177"/>
      <c r="Q17" s="56">
        <f>9056638-1772541+12594</f>
        <v>7296691</v>
      </c>
    </row>
    <row r="18" spans="2:17" ht="12.75" x14ac:dyDescent="0.2">
      <c r="B18" s="66"/>
      <c r="C18" s="1196" t="s">
        <v>75</v>
      </c>
      <c r="D18" s="1196"/>
      <c r="E18" s="33">
        <v>0</v>
      </c>
      <c r="F18" s="33">
        <v>0</v>
      </c>
      <c r="G18" s="11"/>
      <c r="H18" s="1199" t="s">
        <v>76</v>
      </c>
      <c r="I18" s="1199"/>
      <c r="J18" s="27">
        <f>SUM(J19:J27)</f>
        <v>3553706.75</v>
      </c>
      <c r="K18" s="27">
        <f>SUM(K19:K27)</f>
        <v>2710692.08</v>
      </c>
      <c r="L18" s="177"/>
      <c r="Q18" s="56">
        <v>4129963</v>
      </c>
    </row>
    <row r="19" spans="2:17" ht="12.75" x14ac:dyDescent="0.2">
      <c r="B19" s="66"/>
      <c r="C19" s="1196" t="s">
        <v>77</v>
      </c>
      <c r="D19" s="1196"/>
      <c r="E19" s="33">
        <v>0</v>
      </c>
      <c r="F19" s="33">
        <v>0</v>
      </c>
      <c r="G19" s="11"/>
      <c r="H19" s="1196" t="s">
        <v>78</v>
      </c>
      <c r="I19" s="1196"/>
      <c r="J19" s="33">
        <v>0</v>
      </c>
      <c r="K19" s="33">
        <v>0</v>
      </c>
      <c r="L19" s="177"/>
    </row>
    <row r="20" spans="2:17" ht="12.75" x14ac:dyDescent="0.2">
      <c r="B20" s="66"/>
      <c r="C20" s="1196" t="s">
        <v>79</v>
      </c>
      <c r="D20" s="1196"/>
      <c r="E20" s="33">
        <v>21823530.469999999</v>
      </c>
      <c r="F20" s="33">
        <v>20764649.07</v>
      </c>
      <c r="G20" s="11"/>
      <c r="H20" s="1196" t="s">
        <v>80</v>
      </c>
      <c r="I20" s="1196"/>
      <c r="J20" s="33">
        <v>0</v>
      </c>
      <c r="K20" s="33">
        <v>0</v>
      </c>
      <c r="L20" s="177"/>
    </row>
    <row r="21" spans="2:17" ht="57" customHeight="1" x14ac:dyDescent="0.2">
      <c r="B21" s="66"/>
      <c r="C21" s="1198" t="s">
        <v>81</v>
      </c>
      <c r="D21" s="1198"/>
      <c r="E21" s="33">
        <v>0</v>
      </c>
      <c r="F21" s="33">
        <v>0</v>
      </c>
      <c r="G21" s="11"/>
      <c r="H21" s="1196" t="s">
        <v>82</v>
      </c>
      <c r="I21" s="1196"/>
      <c r="J21" s="33">
        <v>0</v>
      </c>
      <c r="K21" s="33">
        <v>0</v>
      </c>
      <c r="L21" s="177"/>
    </row>
    <row r="22" spans="2:17" ht="12.75" x14ac:dyDescent="0.2">
      <c r="B22" s="65"/>
      <c r="C22" s="25"/>
      <c r="D22" s="22"/>
      <c r="E22" s="391"/>
      <c r="F22" s="391"/>
      <c r="G22" s="11"/>
      <c r="H22" s="1196" t="s">
        <v>83</v>
      </c>
      <c r="I22" s="1196"/>
      <c r="J22" s="33">
        <v>3133964.75</v>
      </c>
      <c r="K22" s="33">
        <v>2442456.08</v>
      </c>
      <c r="L22" s="177"/>
      <c r="Q22" s="56">
        <v>0</v>
      </c>
    </row>
    <row r="23" spans="2:17" ht="45" customHeight="1" x14ac:dyDescent="0.2">
      <c r="B23" s="65"/>
      <c r="C23" s="1197" t="s">
        <v>84</v>
      </c>
      <c r="D23" s="1197"/>
      <c r="E23" s="27">
        <f>SUM(E24:E25)</f>
        <v>73043246.799999997</v>
      </c>
      <c r="F23" s="27">
        <f>SUM(F24:F25)</f>
        <v>80680583.400000006</v>
      </c>
      <c r="G23" s="11"/>
      <c r="H23" s="1196" t="s">
        <v>85</v>
      </c>
      <c r="I23" s="1196"/>
      <c r="J23" s="33">
        <v>419742</v>
      </c>
      <c r="K23" s="33">
        <v>268236</v>
      </c>
      <c r="L23" s="177"/>
      <c r="Q23" s="56">
        <f>1276672+790740-12713-314983+10026931+563573-65.21</f>
        <v>12330154.789999999</v>
      </c>
    </row>
    <row r="24" spans="2:17" ht="12.75" x14ac:dyDescent="0.2">
      <c r="B24" s="66"/>
      <c r="C24" s="1196" t="s">
        <v>86</v>
      </c>
      <c r="D24" s="1196"/>
      <c r="E24" s="26">
        <v>0</v>
      </c>
      <c r="F24" s="26">
        <v>0</v>
      </c>
      <c r="G24" s="11"/>
      <c r="H24" s="1196" t="s">
        <v>87</v>
      </c>
      <c r="I24" s="1196"/>
      <c r="J24" s="33">
        <v>0</v>
      </c>
      <c r="K24" s="33">
        <v>0</v>
      </c>
      <c r="L24" s="177"/>
    </row>
    <row r="25" spans="2:17" ht="12.75" x14ac:dyDescent="0.2">
      <c r="B25" s="66"/>
      <c r="C25" s="1196" t="s">
        <v>88</v>
      </c>
      <c r="D25" s="1196"/>
      <c r="E25" s="33">
        <v>73043246.799999997</v>
      </c>
      <c r="F25" s="33">
        <v>80680583.400000006</v>
      </c>
      <c r="G25" s="11"/>
      <c r="H25" s="1196" t="s">
        <v>89</v>
      </c>
      <c r="I25" s="1196"/>
      <c r="J25" s="33">
        <v>0</v>
      </c>
      <c r="K25" s="33">
        <v>0</v>
      </c>
      <c r="L25" s="177"/>
    </row>
    <row r="26" spans="2:17" ht="12.75" x14ac:dyDescent="0.2">
      <c r="B26" s="65"/>
      <c r="C26" s="25"/>
      <c r="D26" s="22"/>
      <c r="E26" s="391"/>
      <c r="F26" s="391"/>
      <c r="G26" s="11"/>
      <c r="H26" s="1196" t="s">
        <v>90</v>
      </c>
      <c r="I26" s="1196"/>
      <c r="J26" s="33">
        <v>0</v>
      </c>
      <c r="K26" s="33">
        <v>0</v>
      </c>
      <c r="L26" s="177"/>
    </row>
    <row r="27" spans="2:17" ht="12.75" x14ac:dyDescent="0.2">
      <c r="B27" s="66"/>
      <c r="C27" s="1197" t="s">
        <v>91</v>
      </c>
      <c r="D27" s="1197"/>
      <c r="E27" s="27">
        <f>SUM(E28:E32)</f>
        <v>24259.510000000002</v>
      </c>
      <c r="F27" s="27">
        <f>SUM(F28:F32)</f>
        <v>8641.64</v>
      </c>
      <c r="G27" s="11"/>
      <c r="H27" s="1196" t="s">
        <v>92</v>
      </c>
      <c r="I27" s="1196"/>
      <c r="J27" s="33">
        <v>0</v>
      </c>
      <c r="K27" s="33">
        <v>0</v>
      </c>
      <c r="L27" s="177"/>
    </row>
    <row r="28" spans="2:17" ht="12.75" x14ac:dyDescent="0.2">
      <c r="B28" s="66"/>
      <c r="C28" s="1196" t="s">
        <v>93</v>
      </c>
      <c r="D28" s="1196"/>
      <c r="E28" s="33">
        <v>24242.9</v>
      </c>
      <c r="F28" s="33">
        <v>8664.56</v>
      </c>
      <c r="G28" s="11"/>
      <c r="H28" s="25"/>
      <c r="I28" s="22"/>
      <c r="J28" s="391"/>
      <c r="K28" s="391"/>
      <c r="L28" s="177"/>
    </row>
    <row r="29" spans="2:17" ht="12.75" x14ac:dyDescent="0.2">
      <c r="B29" s="66"/>
      <c r="C29" s="1196" t="s">
        <v>94</v>
      </c>
      <c r="D29" s="1196"/>
      <c r="E29" s="33">
        <v>0</v>
      </c>
      <c r="F29" s="33">
        <v>0</v>
      </c>
      <c r="G29" s="11"/>
      <c r="H29" s="1197" t="s">
        <v>86</v>
      </c>
      <c r="I29" s="1197"/>
      <c r="J29" s="27">
        <f>SUM(J30:J32)</f>
        <v>0</v>
      </c>
      <c r="K29" s="27">
        <f>SUM(K30:K32)</f>
        <v>0</v>
      </c>
      <c r="L29" s="177"/>
    </row>
    <row r="30" spans="2:17" ht="26.25" customHeight="1" x14ac:dyDescent="0.2">
      <c r="B30" s="66"/>
      <c r="C30" s="1198" t="s">
        <v>95</v>
      </c>
      <c r="D30" s="1198"/>
      <c r="E30" s="33">
        <v>0</v>
      </c>
      <c r="F30" s="33">
        <v>0</v>
      </c>
      <c r="G30" s="11"/>
      <c r="H30" s="1196" t="s">
        <v>96</v>
      </c>
      <c r="I30" s="1196"/>
      <c r="J30" s="33">
        <v>0</v>
      </c>
      <c r="K30" s="33">
        <v>0</v>
      </c>
      <c r="L30" s="177"/>
    </row>
    <row r="31" spans="2:17" ht="12.75" x14ac:dyDescent="0.2">
      <c r="B31" s="66"/>
      <c r="C31" s="1196" t="s">
        <v>97</v>
      </c>
      <c r="D31" s="1196"/>
      <c r="E31" s="33">
        <v>0</v>
      </c>
      <c r="F31" s="33">
        <v>0</v>
      </c>
      <c r="G31" s="11"/>
      <c r="H31" s="1196" t="s">
        <v>48</v>
      </c>
      <c r="I31" s="1196"/>
      <c r="J31" s="33">
        <v>0</v>
      </c>
      <c r="K31" s="33">
        <v>0</v>
      </c>
      <c r="L31" s="177"/>
    </row>
    <row r="32" spans="2:17" ht="12.75" x14ac:dyDescent="0.2">
      <c r="B32" s="66"/>
      <c r="C32" s="1196" t="s">
        <v>98</v>
      </c>
      <c r="D32" s="1196"/>
      <c r="E32" s="33">
        <v>16.61</v>
      </c>
      <c r="F32" s="33">
        <v>-22.92</v>
      </c>
      <c r="G32" s="11"/>
      <c r="H32" s="1196" t="s">
        <v>99</v>
      </c>
      <c r="I32" s="1196"/>
      <c r="J32" s="33">
        <v>0</v>
      </c>
      <c r="K32" s="33">
        <v>0</v>
      </c>
      <c r="L32" s="177"/>
    </row>
    <row r="33" spans="2:12" ht="12.75" x14ac:dyDescent="0.2">
      <c r="B33" s="65"/>
      <c r="C33" s="25"/>
      <c r="D33" s="29"/>
      <c r="E33" s="26"/>
      <c r="F33" s="26"/>
      <c r="G33" s="11"/>
      <c r="H33" s="25"/>
      <c r="I33" s="22"/>
      <c r="J33" s="391"/>
      <c r="K33" s="391"/>
      <c r="L33" s="177"/>
    </row>
    <row r="34" spans="2:12" ht="12.75" x14ac:dyDescent="0.2">
      <c r="B34" s="67"/>
      <c r="C34" s="1195" t="s">
        <v>100</v>
      </c>
      <c r="D34" s="1195"/>
      <c r="E34" s="392">
        <f>E13+E23+E27</f>
        <v>94891036.780000001</v>
      </c>
      <c r="F34" s="392">
        <f>F13+F23+F27</f>
        <v>101453874.11</v>
      </c>
      <c r="G34" s="393"/>
      <c r="H34" s="1199" t="s">
        <v>101</v>
      </c>
      <c r="I34" s="1199"/>
      <c r="J34" s="36">
        <f>SUM(J35:J39)</f>
        <v>0</v>
      </c>
      <c r="K34" s="36">
        <f>SUM(K35:K39)</f>
        <v>0</v>
      </c>
      <c r="L34" s="177"/>
    </row>
    <row r="35" spans="2:12" ht="12.75" x14ac:dyDescent="0.2">
      <c r="B35" s="65"/>
      <c r="C35" s="1195"/>
      <c r="D35" s="1195"/>
      <c r="E35" s="26"/>
      <c r="F35" s="26"/>
      <c r="G35" s="11"/>
      <c r="H35" s="1196" t="s">
        <v>102</v>
      </c>
      <c r="I35" s="1196"/>
      <c r="J35" s="33">
        <v>0</v>
      </c>
      <c r="K35" s="33">
        <v>0</v>
      </c>
      <c r="L35" s="177"/>
    </row>
    <row r="36" spans="2:12" ht="12.75" x14ac:dyDescent="0.2">
      <c r="B36" s="68"/>
      <c r="C36" s="11"/>
      <c r="D36" s="11"/>
      <c r="E36" s="11"/>
      <c r="F36" s="11"/>
      <c r="G36" s="11"/>
      <c r="H36" s="1196" t="s">
        <v>103</v>
      </c>
      <c r="I36" s="1196"/>
      <c r="J36" s="33">
        <v>0</v>
      </c>
      <c r="K36" s="33">
        <v>0</v>
      </c>
      <c r="L36" s="177"/>
    </row>
    <row r="37" spans="2:12" ht="12.75" x14ac:dyDescent="0.2">
      <c r="B37" s="68"/>
      <c r="C37" s="11"/>
      <c r="D37" s="11"/>
      <c r="E37" s="11"/>
      <c r="F37" s="11"/>
      <c r="G37" s="11"/>
      <c r="H37" s="1196" t="s">
        <v>104</v>
      </c>
      <c r="I37" s="1196"/>
      <c r="J37" s="33">
        <v>0</v>
      </c>
      <c r="K37" s="33">
        <v>0</v>
      </c>
      <c r="L37" s="177"/>
    </row>
    <row r="38" spans="2:12" ht="12.75" x14ac:dyDescent="0.2">
      <c r="B38" s="68"/>
      <c r="C38" s="11"/>
      <c r="D38" s="11"/>
      <c r="E38" s="11"/>
      <c r="F38" s="11"/>
      <c r="G38" s="11"/>
      <c r="H38" s="1196" t="s">
        <v>105</v>
      </c>
      <c r="I38" s="1196"/>
      <c r="J38" s="33">
        <v>0</v>
      </c>
      <c r="K38" s="33">
        <v>0</v>
      </c>
      <c r="L38" s="177"/>
    </row>
    <row r="39" spans="2:12" ht="12.75" x14ac:dyDescent="0.2">
      <c r="B39" s="68"/>
      <c r="C39" s="11"/>
      <c r="D39" s="11"/>
      <c r="E39" s="11"/>
      <c r="F39" s="11"/>
      <c r="G39" s="11"/>
      <c r="H39" s="1196" t="s">
        <v>106</v>
      </c>
      <c r="I39" s="1196"/>
      <c r="J39" s="33">
        <v>0</v>
      </c>
      <c r="K39" s="33">
        <v>0</v>
      </c>
      <c r="L39" s="177"/>
    </row>
    <row r="40" spans="2:12" ht="12.75" x14ac:dyDescent="0.2">
      <c r="B40" s="68"/>
      <c r="C40" s="11"/>
      <c r="D40" s="11"/>
      <c r="E40" s="11"/>
      <c r="F40" s="11"/>
      <c r="G40" s="11"/>
      <c r="H40" s="25"/>
      <c r="I40" s="22"/>
      <c r="J40" s="391"/>
      <c r="K40" s="391"/>
      <c r="L40" s="177"/>
    </row>
    <row r="41" spans="2:12" ht="12.75" x14ac:dyDescent="0.2">
      <c r="B41" s="68"/>
      <c r="C41" s="11"/>
      <c r="D41" s="11"/>
      <c r="E41" s="11"/>
      <c r="F41" s="11"/>
      <c r="G41" s="11"/>
      <c r="H41" s="1197" t="s">
        <v>107</v>
      </c>
      <c r="I41" s="1197"/>
      <c r="J41" s="36">
        <f>SUM(J42:J47)</f>
        <v>4743813.6100000003</v>
      </c>
      <c r="K41" s="36">
        <f>SUM(K42:K47)</f>
        <v>4401714.7300000004</v>
      </c>
      <c r="L41" s="177"/>
    </row>
    <row r="42" spans="2:12" ht="26.25" customHeight="1" x14ac:dyDescent="0.2">
      <c r="B42" s="68"/>
      <c r="C42" s="11"/>
      <c r="D42" s="11"/>
      <c r="E42" s="11"/>
      <c r="F42" s="11"/>
      <c r="G42" s="11"/>
      <c r="H42" s="1198" t="s">
        <v>108</v>
      </c>
      <c r="I42" s="1198"/>
      <c r="J42" s="33">
        <v>4743813.6100000003</v>
      </c>
      <c r="K42" s="33">
        <v>4401714.7300000004</v>
      </c>
      <c r="L42" s="177"/>
    </row>
    <row r="43" spans="2:12" ht="12.75" x14ac:dyDescent="0.2">
      <c r="B43" s="68"/>
      <c r="C43" s="11"/>
      <c r="D43" s="11"/>
      <c r="E43" s="11"/>
      <c r="F43" s="11"/>
      <c r="G43" s="11"/>
      <c r="H43" s="1196" t="s">
        <v>109</v>
      </c>
      <c r="I43" s="1196"/>
      <c r="J43" s="33">
        <v>0</v>
      </c>
      <c r="K43" s="33">
        <v>0</v>
      </c>
      <c r="L43" s="177"/>
    </row>
    <row r="44" spans="2:12" ht="12" customHeight="1" x14ac:dyDescent="0.2">
      <c r="B44" s="68"/>
      <c r="C44" s="11"/>
      <c r="D44" s="11"/>
      <c r="E44" s="11"/>
      <c r="F44" s="11"/>
      <c r="G44" s="11"/>
      <c r="H44" s="1196" t="s">
        <v>110</v>
      </c>
      <c r="I44" s="1196"/>
      <c r="J44" s="33">
        <v>0</v>
      </c>
      <c r="K44" s="33">
        <v>0</v>
      </c>
      <c r="L44" s="177"/>
    </row>
    <row r="45" spans="2:12" ht="25.5" customHeight="1" x14ac:dyDescent="0.2">
      <c r="B45" s="68"/>
      <c r="C45" s="11"/>
      <c r="D45" s="11"/>
      <c r="E45" s="11"/>
      <c r="F45" s="11"/>
      <c r="G45" s="11"/>
      <c r="H45" s="1198" t="s">
        <v>111</v>
      </c>
      <c r="I45" s="1198"/>
      <c r="J45" s="33">
        <v>0</v>
      </c>
      <c r="K45" s="33">
        <v>0</v>
      </c>
      <c r="L45" s="177"/>
    </row>
    <row r="46" spans="2:12" ht="12.75" x14ac:dyDescent="0.2">
      <c r="B46" s="68"/>
      <c r="C46" s="11"/>
      <c r="D46" s="11"/>
      <c r="E46" s="11"/>
      <c r="F46" s="11"/>
      <c r="G46" s="11"/>
      <c r="H46" s="1196" t="s">
        <v>112</v>
      </c>
      <c r="I46" s="1196"/>
      <c r="J46" s="33">
        <v>0</v>
      </c>
      <c r="K46" s="33">
        <v>0</v>
      </c>
      <c r="L46" s="177"/>
    </row>
    <row r="47" spans="2:12" ht="12.75" x14ac:dyDescent="0.2">
      <c r="B47" s="68"/>
      <c r="C47" s="11"/>
      <c r="D47" s="11"/>
      <c r="E47" s="11"/>
      <c r="F47" s="11"/>
      <c r="G47" s="11"/>
      <c r="H47" s="1196" t="s">
        <v>113</v>
      </c>
      <c r="I47" s="1196"/>
      <c r="J47" s="33">
        <v>0</v>
      </c>
      <c r="K47" s="33">
        <v>0</v>
      </c>
      <c r="L47" s="177"/>
    </row>
    <row r="48" spans="2:12" ht="12.75" x14ac:dyDescent="0.2">
      <c r="B48" s="68"/>
      <c r="C48" s="11"/>
      <c r="D48" s="11"/>
      <c r="E48" s="11"/>
      <c r="F48" s="11"/>
      <c r="G48" s="11"/>
      <c r="H48" s="25"/>
      <c r="I48" s="22"/>
      <c r="J48" s="391"/>
      <c r="K48" s="391"/>
      <c r="L48" s="177"/>
    </row>
    <row r="49" spans="1:13" ht="12.75" x14ac:dyDescent="0.2">
      <c r="B49" s="68"/>
      <c r="C49" s="11"/>
      <c r="D49" s="11"/>
      <c r="E49" s="11"/>
      <c r="F49" s="11"/>
      <c r="G49" s="11"/>
      <c r="H49" s="1197" t="s">
        <v>114</v>
      </c>
      <c r="I49" s="1197"/>
      <c r="J49" s="36">
        <f>SUM(J50)</f>
        <v>0</v>
      </c>
      <c r="K49" s="36">
        <f>SUM(K50)</f>
        <v>0</v>
      </c>
      <c r="L49" s="177"/>
    </row>
    <row r="50" spans="1:13" ht="12.75" x14ac:dyDescent="0.2">
      <c r="B50" s="68"/>
      <c r="C50" s="11"/>
      <c r="D50" s="11"/>
      <c r="E50" s="11"/>
      <c r="F50" s="11"/>
      <c r="G50" s="11"/>
      <c r="H50" s="1196" t="s">
        <v>115</v>
      </c>
      <c r="I50" s="1196"/>
      <c r="J50" s="33">
        <v>0</v>
      </c>
      <c r="K50" s="33">
        <v>0</v>
      </c>
      <c r="L50" s="177"/>
    </row>
    <row r="51" spans="1:13" ht="12.75" x14ac:dyDescent="0.2">
      <c r="B51" s="68"/>
      <c r="C51" s="11"/>
      <c r="D51" s="11"/>
      <c r="E51" s="11"/>
      <c r="F51" s="11"/>
      <c r="G51" s="11"/>
      <c r="H51" s="25"/>
      <c r="I51" s="22"/>
      <c r="J51" s="391"/>
      <c r="K51" s="391"/>
      <c r="L51" s="177"/>
    </row>
    <row r="52" spans="1:13" ht="12.75" x14ac:dyDescent="0.2">
      <c r="B52" s="68"/>
      <c r="C52" s="11"/>
      <c r="D52" s="11"/>
      <c r="E52" s="11"/>
      <c r="F52" s="11"/>
      <c r="G52" s="11"/>
      <c r="H52" s="1195" t="s">
        <v>116</v>
      </c>
      <c r="I52" s="1195"/>
      <c r="J52" s="394">
        <f>J13+J18+J29+J34+J41+J49</f>
        <v>104220582.72</v>
      </c>
      <c r="K52" s="394">
        <f>K13+K18+K29+K34+K41+K49</f>
        <v>89978957.989999995</v>
      </c>
      <c r="L52" s="395"/>
    </row>
    <row r="53" spans="1:13" ht="12.75" x14ac:dyDescent="0.2">
      <c r="B53" s="68"/>
      <c r="C53" s="11"/>
      <c r="D53" s="11"/>
      <c r="E53" s="11"/>
      <c r="F53" s="11"/>
      <c r="G53" s="11"/>
      <c r="H53" s="28"/>
      <c r="I53" s="28"/>
      <c r="J53" s="391"/>
      <c r="K53" s="391"/>
      <c r="L53" s="395"/>
    </row>
    <row r="54" spans="1:13" ht="12.75" x14ac:dyDescent="0.2">
      <c r="B54" s="68"/>
      <c r="C54" s="11"/>
      <c r="D54" s="11"/>
      <c r="E54" s="11"/>
      <c r="F54" s="11"/>
      <c r="G54" s="11"/>
      <c r="H54" s="1191" t="s">
        <v>117</v>
      </c>
      <c r="I54" s="1191"/>
      <c r="J54" s="394">
        <f>E34-J52</f>
        <v>-9329545.9399999976</v>
      </c>
      <c r="K54" s="394">
        <f>F34-K52</f>
        <v>11474916.120000005</v>
      </c>
      <c r="L54" s="395"/>
    </row>
    <row r="55" spans="1:13" ht="12.75" customHeight="1" x14ac:dyDescent="0.2">
      <c r="B55" s="69" t="s">
        <v>118</v>
      </c>
      <c r="C55" s="123"/>
      <c r="D55" s="123"/>
      <c r="E55" s="123"/>
      <c r="F55" s="123"/>
      <c r="G55" s="123"/>
      <c r="H55" s="396"/>
      <c r="I55" s="396" t="s">
        <v>119</v>
      </c>
      <c r="J55" s="123"/>
      <c r="K55" s="123"/>
      <c r="L55" s="48"/>
    </row>
    <row r="56" spans="1:13" ht="15" customHeight="1" x14ac:dyDescent="0.2">
      <c r="B56" s="55"/>
      <c r="C56" s="1192" t="s">
        <v>62</v>
      </c>
      <c r="D56" s="1192"/>
      <c r="E56" s="1192"/>
      <c r="F56" s="1192"/>
      <c r="G56" s="1192"/>
      <c r="H56" s="1192"/>
      <c r="I56" s="1192"/>
      <c r="J56" s="1192"/>
      <c r="K56" s="1192"/>
      <c r="L56" s="1"/>
    </row>
    <row r="57" spans="1:13" ht="9.75" customHeight="1" x14ac:dyDescent="0.2">
      <c r="B57" s="55"/>
      <c r="C57" s="22"/>
      <c r="D57" s="17"/>
      <c r="E57" s="49"/>
      <c r="F57" s="49"/>
      <c r="G57" s="3"/>
      <c r="H57" s="50"/>
      <c r="I57" s="17"/>
      <c r="J57" s="49"/>
      <c r="K57" s="49"/>
      <c r="L57" s="1"/>
    </row>
    <row r="58" spans="1:13" ht="9.75" customHeight="1" x14ac:dyDescent="0.2">
      <c r="B58" s="55"/>
      <c r="C58" s="22"/>
      <c r="D58" s="17"/>
      <c r="E58" s="49"/>
      <c r="F58" s="49"/>
      <c r="G58" s="3"/>
      <c r="H58" s="50"/>
      <c r="I58" s="17"/>
      <c r="J58" s="49"/>
      <c r="K58" s="49"/>
      <c r="L58" s="1"/>
    </row>
    <row r="59" spans="1:13" ht="9.75" customHeight="1" x14ac:dyDescent="0.2">
      <c r="B59" s="55"/>
      <c r="C59" s="22"/>
      <c r="D59" s="17"/>
      <c r="E59" s="49"/>
      <c r="F59" s="49"/>
      <c r="G59" s="3"/>
      <c r="H59" s="50"/>
      <c r="I59" s="17"/>
      <c r="J59" s="49"/>
      <c r="K59" s="49"/>
      <c r="L59" s="1"/>
    </row>
    <row r="60" spans="1:13" ht="9.75" customHeight="1" x14ac:dyDescent="0.2">
      <c r="C60" s="22"/>
      <c r="D60" s="17"/>
      <c r="E60" s="49"/>
      <c r="F60" s="49"/>
      <c r="G60" s="1"/>
      <c r="H60" s="50"/>
      <c r="I60" s="17"/>
      <c r="J60" s="49"/>
      <c r="K60" s="49"/>
      <c r="L60" s="1"/>
    </row>
    <row r="61" spans="1:13" ht="9.75" customHeight="1" x14ac:dyDescent="0.2">
      <c r="C61" s="22"/>
      <c r="D61" s="17"/>
      <c r="E61" s="49"/>
      <c r="F61" s="49"/>
      <c r="G61" s="1"/>
      <c r="H61" s="50"/>
      <c r="I61" s="17"/>
      <c r="J61" s="49"/>
      <c r="K61" s="49"/>
      <c r="L61" s="1"/>
    </row>
    <row r="62" spans="1:13" ht="51" customHeight="1" x14ac:dyDescent="0.2">
      <c r="A62" s="94"/>
      <c r="B62" s="94"/>
      <c r="C62" s="94"/>
      <c r="D62" s="1193" t="s">
        <v>19389</v>
      </c>
      <c r="E62" s="1193"/>
      <c r="F62" s="94"/>
      <c r="G62" s="94"/>
      <c r="H62" s="1193" t="s">
        <v>799</v>
      </c>
      <c r="I62" s="1193"/>
      <c r="J62" s="94"/>
      <c r="K62" s="94"/>
      <c r="L62" s="94"/>
      <c r="M62" s="94"/>
    </row>
    <row r="63" spans="1:13" ht="14.1" customHeight="1" x14ac:dyDescent="0.2">
      <c r="A63" s="427"/>
      <c r="B63" s="427"/>
      <c r="C63" s="427"/>
      <c r="D63" s="1194" t="s">
        <v>19390</v>
      </c>
      <c r="E63" s="1194"/>
      <c r="F63" s="427"/>
      <c r="G63" s="427"/>
      <c r="H63" s="1194" t="s">
        <v>800</v>
      </c>
      <c r="I63" s="1194"/>
      <c r="J63" s="427"/>
      <c r="K63" s="427"/>
      <c r="L63" s="427"/>
      <c r="M63" s="427"/>
    </row>
    <row r="64" spans="1:13" ht="14.1" customHeight="1" x14ac:dyDescent="0.2">
      <c r="C64" s="52"/>
      <c r="D64" s="1190"/>
      <c r="E64" s="1190"/>
      <c r="F64" s="53"/>
      <c r="G64" s="53"/>
      <c r="H64" s="1190"/>
      <c r="I64" s="1190"/>
      <c r="J64" s="24"/>
      <c r="K64" s="49"/>
      <c r="L64" s="1"/>
    </row>
    <row r="65" spans="5:5" ht="9.9499999999999993" customHeight="1" x14ac:dyDescent="0.2">
      <c r="E65" s="70"/>
    </row>
  </sheetData>
  <sheetProtection selectLockedCells="1"/>
  <mergeCells count="71">
    <mergeCell ref="C10:D10"/>
    <mergeCell ref="H10:I10"/>
    <mergeCell ref="C2:L2"/>
    <mergeCell ref="C3:L3"/>
    <mergeCell ref="C4:L4"/>
    <mergeCell ref="C5:L5"/>
    <mergeCell ref="D7:J7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H26:I26"/>
    <mergeCell ref="C27:D27"/>
    <mergeCell ref="H27:I27"/>
    <mergeCell ref="C28:D28"/>
    <mergeCell ref="C29:D29"/>
    <mergeCell ref="H29:I29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D64:E64"/>
    <mergeCell ref="H64:I64"/>
    <mergeCell ref="H54:I54"/>
    <mergeCell ref="C56:K56"/>
    <mergeCell ref="D62:E62"/>
    <mergeCell ref="D63:E63"/>
    <mergeCell ref="H62:I62"/>
    <mergeCell ref="H63:I6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3" fitToHeight="15" orientation="landscape" r:id="rId1"/>
  <headerFooter>
    <oddFooter>&amp;R&amp;"-,Negrita"&amp;16 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20"/>
  <sheetViews>
    <sheetView showGridLines="0" topLeftCell="A4" zoomScaleNormal="100" workbookViewId="0">
      <selection activeCell="H14" sqref="H14"/>
    </sheetView>
  </sheetViews>
  <sheetFormatPr baseColWidth="10" defaultRowHeight="14.25" x14ac:dyDescent="0.2"/>
  <cols>
    <col min="1" max="2" width="11.42578125" style="347"/>
    <col min="3" max="3" width="0.140625" style="347" customWidth="1"/>
    <col min="4" max="4" width="43.85546875" style="347" customWidth="1"/>
    <col min="5" max="5" width="11.42578125" style="347"/>
    <col min="6" max="6" width="11.28515625" style="347" customWidth="1"/>
    <col min="7" max="7" width="21.42578125" style="347" customWidth="1"/>
    <col min="8" max="8" width="4.42578125" style="347" customWidth="1"/>
    <col min="9" max="9" width="0.7109375" style="347" customWidth="1"/>
    <col min="10" max="10" width="12.5703125" style="347" hidden="1" customWidth="1"/>
    <col min="11" max="16384" width="11.42578125" style="347"/>
  </cols>
  <sheetData>
    <row r="1" spans="2:13" x14ac:dyDescent="0.2">
      <c r="B1" s="346"/>
      <c r="C1" s="346"/>
      <c r="D1" s="346"/>
      <c r="E1" s="346"/>
      <c r="F1" s="346"/>
      <c r="G1" s="346"/>
      <c r="H1" s="346"/>
      <c r="I1" s="346"/>
      <c r="J1" s="346"/>
    </row>
    <row r="2" spans="2:13" s="348" customFormat="1" ht="83.25" customHeight="1" x14ac:dyDescent="0.2">
      <c r="C2" s="349"/>
      <c r="D2" s="1245" t="str">
        <f>[24]ENTE!D8</f>
        <v>Universidad Tecnológica de San Juan del Río</v>
      </c>
      <c r="E2" s="1245"/>
      <c r="F2" s="1245"/>
      <c r="G2" s="1245"/>
      <c r="H2" s="1245"/>
      <c r="I2" s="1244"/>
      <c r="J2" s="1244"/>
      <c r="K2" s="350"/>
      <c r="L2" s="350"/>
      <c r="M2" s="351"/>
    </row>
    <row r="3" spans="2:13" s="348" customFormat="1" ht="12" customHeight="1" x14ac:dyDescent="0.2">
      <c r="B3" s="352"/>
      <c r="C3" s="347"/>
      <c r="D3" s="1245" t="s">
        <v>19507</v>
      </c>
      <c r="E3" s="1245"/>
      <c r="F3" s="1245"/>
      <c r="G3" s="1245"/>
      <c r="H3" s="1245"/>
      <c r="I3" s="347"/>
      <c r="J3" s="347"/>
      <c r="K3" s="347"/>
      <c r="L3" s="347"/>
      <c r="M3" s="2"/>
    </row>
    <row r="4" spans="2:13" s="348" customFormat="1" ht="12" customHeight="1" x14ac:dyDescent="0.2">
      <c r="C4" s="347"/>
      <c r="D4" s="1245"/>
      <c r="E4" s="1245"/>
      <c r="F4" s="1245"/>
      <c r="G4" s="1245"/>
      <c r="H4" s="1245"/>
      <c r="I4" s="347"/>
      <c r="J4" s="347"/>
      <c r="K4" s="347"/>
      <c r="L4" s="347"/>
      <c r="M4" s="351"/>
    </row>
    <row r="5" spans="2:13" s="348" customFormat="1" ht="25.5" customHeight="1" x14ac:dyDescent="0.2">
      <c r="C5" s="347"/>
      <c r="D5" s="1246" t="s">
        <v>790</v>
      </c>
      <c r="E5" s="1246"/>
      <c r="F5" s="1246"/>
      <c r="G5" s="1246"/>
      <c r="H5" s="1246"/>
      <c r="I5" s="347"/>
      <c r="J5" s="347"/>
      <c r="K5" s="347"/>
      <c r="L5" s="347"/>
      <c r="M5" s="351"/>
    </row>
    <row r="6" spans="2:13" s="348" customFormat="1" ht="25.5" customHeight="1" x14ac:dyDescent="0.2">
      <c r="C6" s="347"/>
      <c r="D6" s="353"/>
      <c r="E6" s="353"/>
      <c r="F6" s="353"/>
      <c r="G6" s="353"/>
      <c r="H6" s="353"/>
      <c r="I6" s="347"/>
      <c r="J6" s="347"/>
      <c r="K6" s="347"/>
      <c r="L6" s="347"/>
      <c r="M6" s="351"/>
    </row>
    <row r="7" spans="2:13" s="348" customFormat="1" ht="12" customHeight="1" x14ac:dyDescent="0.2">
      <c r="C7" s="347"/>
      <c r="D7" s="1248" t="s">
        <v>791</v>
      </c>
      <c r="E7" s="1250" t="s">
        <v>792</v>
      </c>
      <c r="F7" s="1251"/>
      <c r="G7" s="1251"/>
      <c r="H7" s="1252"/>
      <c r="I7" s="347"/>
      <c r="J7" s="347"/>
      <c r="K7" s="347"/>
      <c r="L7" s="347"/>
      <c r="M7" s="351"/>
    </row>
    <row r="8" spans="2:13" s="348" customFormat="1" ht="12" customHeight="1" x14ac:dyDescent="0.2">
      <c r="C8" s="347"/>
      <c r="D8" s="1249"/>
      <c r="E8" s="1250" t="s">
        <v>793</v>
      </c>
      <c r="F8" s="1252"/>
      <c r="G8" s="1250" t="s">
        <v>794</v>
      </c>
      <c r="H8" s="1252"/>
      <c r="I8" s="347"/>
      <c r="J8" s="347"/>
      <c r="K8" s="347"/>
      <c r="L8" s="347"/>
      <c r="M8" s="351"/>
    </row>
    <row r="9" spans="2:13" s="348" customFormat="1" ht="12" customHeight="1" x14ac:dyDescent="0.2">
      <c r="B9" s="6"/>
      <c r="C9" s="347"/>
      <c r="D9" s="354" t="s">
        <v>795</v>
      </c>
      <c r="E9" s="1247" t="s">
        <v>226</v>
      </c>
      <c r="F9" s="1247"/>
      <c r="G9" s="1240">
        <v>123858168</v>
      </c>
      <c r="H9" s="1240"/>
      <c r="I9" s="347"/>
      <c r="J9" s="355"/>
      <c r="K9" s="347"/>
      <c r="L9" s="347"/>
      <c r="M9" s="351"/>
    </row>
    <row r="10" spans="2:13" s="348" customFormat="1" ht="12" customHeight="1" x14ac:dyDescent="0.2">
      <c r="B10" s="6"/>
      <c r="C10" s="347"/>
      <c r="D10" s="354" t="s">
        <v>795</v>
      </c>
      <c r="E10" s="1241" t="s">
        <v>229</v>
      </c>
      <c r="F10" s="1242"/>
      <c r="G10" s="1240">
        <v>4028207470</v>
      </c>
      <c r="H10" s="1240"/>
      <c r="I10" s="347"/>
      <c r="J10" s="355"/>
      <c r="K10" s="347"/>
      <c r="L10" s="347"/>
      <c r="M10" s="351"/>
    </row>
    <row r="11" spans="2:13" x14ac:dyDescent="0.2">
      <c r="D11" s="354" t="s">
        <v>19073</v>
      </c>
      <c r="E11" s="1247" t="s">
        <v>232</v>
      </c>
      <c r="F11" s="1247"/>
      <c r="G11" s="1240">
        <v>111314955</v>
      </c>
      <c r="H11" s="1240"/>
      <c r="J11" s="355"/>
    </row>
    <row r="12" spans="2:13" x14ac:dyDescent="0.2">
      <c r="D12" s="354" t="s">
        <v>796</v>
      </c>
      <c r="E12" s="1247" t="s">
        <v>226</v>
      </c>
      <c r="F12" s="1247"/>
      <c r="G12" s="1240">
        <v>564248803</v>
      </c>
      <c r="H12" s="1240"/>
      <c r="J12" s="355"/>
    </row>
    <row r="13" spans="2:13" x14ac:dyDescent="0.2">
      <c r="D13" s="354" t="s">
        <v>798</v>
      </c>
      <c r="E13" s="1247" t="s">
        <v>234</v>
      </c>
      <c r="F13" s="1247"/>
      <c r="G13" s="1253">
        <v>5003860809</v>
      </c>
      <c r="H13" s="1253"/>
      <c r="J13" s="355"/>
    </row>
    <row r="14" spans="2:13" ht="15" customHeight="1" x14ac:dyDescent="0.2">
      <c r="J14" s="404"/>
    </row>
    <row r="15" spans="2:13" ht="15" customHeight="1" x14ac:dyDescent="0.2">
      <c r="J15" s="404"/>
    </row>
    <row r="16" spans="2:13" ht="15" customHeight="1" x14ac:dyDescent="0.2"/>
    <row r="17" spans="4:12" x14ac:dyDescent="0.2">
      <c r="F17" s="346"/>
      <c r="G17" s="346"/>
      <c r="H17" s="346"/>
      <c r="I17" s="346"/>
      <c r="J17" s="346"/>
      <c r="K17" s="346"/>
      <c r="L17" s="346"/>
    </row>
    <row r="18" spans="4:12" ht="20.25" customHeight="1" x14ac:dyDescent="0.2">
      <c r="D18" s="1243" t="s">
        <v>799</v>
      </c>
      <c r="E18" s="1243"/>
      <c r="F18" s="1243"/>
      <c r="G18" s="1243"/>
      <c r="H18" s="405"/>
      <c r="I18" s="405"/>
      <c r="J18" s="405"/>
      <c r="K18" s="405"/>
      <c r="L18" s="405"/>
    </row>
    <row r="19" spans="4:12" ht="14.1" customHeight="1" x14ac:dyDescent="0.2">
      <c r="D19" s="1243" t="s">
        <v>800</v>
      </c>
      <c r="E19" s="1243"/>
      <c r="F19" s="1243"/>
      <c r="G19" s="1243"/>
      <c r="H19" s="346"/>
      <c r="I19" s="346"/>
      <c r="J19" s="346"/>
      <c r="K19" s="346"/>
    </row>
    <row r="20" spans="4:12" ht="14.1" customHeight="1" x14ac:dyDescent="0.2">
      <c r="E20" s="346"/>
    </row>
  </sheetData>
  <mergeCells count="21">
    <mergeCell ref="E11:F11"/>
    <mergeCell ref="E12:F12"/>
    <mergeCell ref="G12:H12"/>
    <mergeCell ref="E13:F13"/>
    <mergeCell ref="G13:H13"/>
    <mergeCell ref="G10:H10"/>
    <mergeCell ref="E10:F10"/>
    <mergeCell ref="D18:G18"/>
    <mergeCell ref="D19:G19"/>
    <mergeCell ref="I2:J2"/>
    <mergeCell ref="D3:H3"/>
    <mergeCell ref="D4:H4"/>
    <mergeCell ref="D5:H5"/>
    <mergeCell ref="E9:F9"/>
    <mergeCell ref="G9:H9"/>
    <mergeCell ref="D7:D8"/>
    <mergeCell ref="E7:H7"/>
    <mergeCell ref="E8:F8"/>
    <mergeCell ref="G8:H8"/>
    <mergeCell ref="D2:H2"/>
    <mergeCell ref="G11:H11"/>
  </mergeCells>
  <pageMargins left="0.70866141732283472" right="0.70866141732283472" top="0.74803149606299213" bottom="0.74803149606299213" header="0.31496062992125984" footer="0.31496062992125984"/>
  <pageSetup scale="81" orientation="landscape" r:id="rId1"/>
  <headerFooter>
    <oddFooter>&amp;R&amp;"-,Negrita"&amp;14 61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4" sqref="D4:H4"/>
    </sheetView>
  </sheetViews>
  <sheetFormatPr baseColWidth="10" defaultRowHeight="14.25" x14ac:dyDescent="0.2"/>
  <cols>
    <col min="1" max="1" width="10.7109375" style="347" customWidth="1"/>
    <col min="2" max="2" width="11.42578125" style="347"/>
    <col min="3" max="3" width="14.140625" style="347" customWidth="1"/>
    <col min="4" max="4" width="19.28515625" style="347" customWidth="1"/>
    <col min="5" max="9" width="11.42578125" style="347"/>
    <col min="10" max="10" width="12.5703125" style="347" customWidth="1"/>
    <col min="11" max="11" width="3.85546875" style="347" customWidth="1"/>
    <col min="12" max="16384" width="11.42578125" style="347"/>
  </cols>
  <sheetData>
    <row r="1" spans="2:13" x14ac:dyDescent="0.2">
      <c r="B1" s="346"/>
      <c r="C1" s="346"/>
      <c r="D1" s="346"/>
      <c r="E1" s="346"/>
      <c r="F1" s="346"/>
      <c r="G1" s="346"/>
      <c r="H1" s="346"/>
      <c r="I1" s="346"/>
      <c r="J1" s="346"/>
    </row>
    <row r="2" spans="2:13" s="348" customFormat="1" ht="46.5" customHeight="1" x14ac:dyDescent="0.2">
      <c r="C2" s="349"/>
      <c r="D2" s="1245" t="str">
        <f>[24]ENTE!D8</f>
        <v>Universidad Tecnológica de San Juan del Río</v>
      </c>
      <c r="E2" s="1245"/>
      <c r="F2" s="1245"/>
      <c r="G2" s="1245"/>
      <c r="H2" s="1245"/>
      <c r="I2" s="1244"/>
      <c r="J2" s="1244"/>
      <c r="K2" s="350"/>
      <c r="L2" s="350"/>
      <c r="M2" s="351"/>
    </row>
    <row r="3" spans="2:13" s="348" customFormat="1" ht="12" customHeight="1" x14ac:dyDescent="0.2">
      <c r="B3" s="352"/>
      <c r="C3" s="347"/>
      <c r="D3" s="1245" t="str">
        <f>+'RELACION DE CUENTAS BANCARIAS'!D3:H3</f>
        <v>Al 30 de Septiembre del 2018</v>
      </c>
      <c r="E3" s="1245"/>
      <c r="F3" s="1245"/>
      <c r="G3" s="1245"/>
      <c r="H3" s="1245"/>
      <c r="I3" s="347"/>
      <c r="J3" s="347"/>
      <c r="K3" s="347"/>
      <c r="L3" s="347"/>
      <c r="M3" s="2"/>
    </row>
    <row r="4" spans="2:13" s="348" customFormat="1" ht="12" customHeight="1" x14ac:dyDescent="0.2">
      <c r="C4" s="347"/>
      <c r="D4" s="1245"/>
      <c r="E4" s="1245"/>
      <c r="F4" s="1245"/>
      <c r="G4" s="1245"/>
      <c r="H4" s="1245"/>
      <c r="I4" s="347"/>
      <c r="J4" s="347"/>
      <c r="K4" s="347"/>
      <c r="L4" s="347"/>
      <c r="M4" s="351"/>
    </row>
    <row r="5" spans="2:13" s="348" customFormat="1" ht="25.5" customHeight="1" x14ac:dyDescent="0.2">
      <c r="C5" s="347"/>
      <c r="D5" s="1246" t="s">
        <v>801</v>
      </c>
      <c r="E5" s="1246"/>
      <c r="F5" s="1246"/>
      <c r="G5" s="1246"/>
      <c r="H5" s="1246"/>
      <c r="I5" s="347"/>
      <c r="J5" s="347"/>
      <c r="K5" s="347"/>
      <c r="L5" s="347"/>
      <c r="M5" s="351"/>
    </row>
    <row r="6" spans="2:13" s="348" customFormat="1" ht="25.5" customHeight="1" x14ac:dyDescent="0.2">
      <c r="C6" s="347"/>
      <c r="D6" s="353"/>
      <c r="E6" s="353"/>
      <c r="F6" s="353"/>
      <c r="G6" s="353"/>
      <c r="H6" s="353"/>
      <c r="I6" s="347"/>
      <c r="J6" s="347"/>
      <c r="K6" s="347"/>
      <c r="L6" s="347"/>
      <c r="M6" s="351"/>
    </row>
    <row r="7" spans="2:13" s="348" customFormat="1" ht="25.5" customHeight="1" x14ac:dyDescent="0.2">
      <c r="C7" s="347"/>
      <c r="D7" s="353"/>
      <c r="E7" s="353"/>
      <c r="F7" s="353"/>
      <c r="G7" s="353"/>
      <c r="H7" s="353"/>
      <c r="I7" s="347"/>
      <c r="J7" s="347"/>
      <c r="K7" s="347"/>
      <c r="L7" s="347"/>
      <c r="M7" s="351"/>
    </row>
    <row r="8" spans="2:13" s="348" customFormat="1" ht="25.5" customHeight="1" x14ac:dyDescent="0.2">
      <c r="C8" s="347"/>
      <c r="D8" s="353"/>
      <c r="E8" s="353"/>
      <c r="F8" s="353"/>
      <c r="G8" s="353"/>
      <c r="H8" s="353"/>
      <c r="I8" s="347"/>
      <c r="J8" s="347"/>
      <c r="K8" s="347"/>
      <c r="L8" s="347"/>
      <c r="M8" s="351"/>
    </row>
    <row r="11" spans="2:13" x14ac:dyDescent="0.2">
      <c r="C11" s="1254" t="s">
        <v>802</v>
      </c>
      <c r="D11" s="1255"/>
      <c r="E11" s="1255"/>
      <c r="F11" s="1255"/>
      <c r="G11" s="1255"/>
      <c r="H11" s="1256"/>
    </row>
    <row r="12" spans="2:13" ht="34.5" customHeight="1" x14ac:dyDescent="0.2">
      <c r="C12" s="1257"/>
      <c r="D12" s="1258"/>
      <c r="E12" s="1258"/>
      <c r="F12" s="1258"/>
      <c r="G12" s="1258"/>
      <c r="H12" s="1259"/>
    </row>
    <row r="13" spans="2:13" x14ac:dyDescent="0.2">
      <c r="C13" s="1257"/>
      <c r="D13" s="1258"/>
      <c r="E13" s="1258"/>
      <c r="F13" s="1258"/>
      <c r="G13" s="1258"/>
      <c r="H13" s="1259"/>
    </row>
    <row r="14" spans="2:13" x14ac:dyDescent="0.2">
      <c r="C14" s="1260"/>
      <c r="D14" s="1261"/>
      <c r="E14" s="1261"/>
      <c r="F14" s="1261"/>
      <c r="G14" s="1261"/>
      <c r="H14" s="1262"/>
    </row>
    <row r="16" spans="2:13" x14ac:dyDescent="0.2">
      <c r="K16" s="346"/>
      <c r="L16" s="346"/>
    </row>
    <row r="17" spans="2:12" x14ac:dyDescent="0.2">
      <c r="K17" s="346"/>
      <c r="L17" s="346"/>
    </row>
    <row r="18" spans="2:12" x14ac:dyDescent="0.2">
      <c r="K18" s="346"/>
      <c r="L18" s="346"/>
    </row>
    <row r="19" spans="2:12" x14ac:dyDescent="0.2">
      <c r="K19" s="346"/>
      <c r="L19" s="346"/>
    </row>
    <row r="20" spans="2:12" x14ac:dyDescent="0.2">
      <c r="K20" s="346"/>
      <c r="L20" s="346"/>
    </row>
    <row r="21" spans="2:12" x14ac:dyDescent="0.2">
      <c r="K21" s="346"/>
      <c r="L21" s="346"/>
    </row>
    <row r="22" spans="2:12" x14ac:dyDescent="0.2">
      <c r="K22" s="346"/>
      <c r="L22" s="346"/>
    </row>
    <row r="23" spans="2:12" x14ac:dyDescent="0.2">
      <c r="K23" s="346"/>
      <c r="L23" s="346"/>
    </row>
    <row r="24" spans="2:12" x14ac:dyDescent="0.2">
      <c r="K24" s="346"/>
      <c r="L24" s="346"/>
    </row>
    <row r="25" spans="2:12" x14ac:dyDescent="0.2">
      <c r="K25" s="346"/>
      <c r="L25" s="346"/>
    </row>
    <row r="26" spans="2:12" ht="15" customHeight="1" x14ac:dyDescent="0.2">
      <c r="K26" s="346"/>
      <c r="L26" s="346"/>
    </row>
    <row r="27" spans="2:12" x14ac:dyDescent="0.2">
      <c r="B27" s="346"/>
      <c r="C27" s="346"/>
      <c r="D27" s="346"/>
      <c r="E27" s="346"/>
      <c r="K27" s="346"/>
      <c r="L27" s="346"/>
    </row>
    <row r="28" spans="2:12" ht="20.25" customHeight="1" x14ac:dyDescent="0.2">
      <c r="B28" s="356"/>
      <c r="C28" s="356"/>
      <c r="D28" s="356"/>
      <c r="E28" s="356" t="s">
        <v>799</v>
      </c>
      <c r="F28" s="356"/>
      <c r="G28" s="356"/>
      <c r="H28" s="356"/>
      <c r="I28" s="356"/>
      <c r="J28" s="356"/>
      <c r="K28" s="356"/>
      <c r="L28" s="356"/>
    </row>
    <row r="29" spans="2:12" ht="14.1" customHeight="1" x14ac:dyDescent="0.2">
      <c r="B29" s="356"/>
      <c r="C29" s="356"/>
      <c r="D29" s="356"/>
      <c r="E29" s="356" t="s">
        <v>800</v>
      </c>
      <c r="F29" s="346"/>
      <c r="G29" s="346"/>
      <c r="H29" s="346"/>
      <c r="I29" s="346"/>
      <c r="J29" s="346"/>
      <c r="K29" s="346"/>
    </row>
    <row r="30" spans="2:12" ht="14.1" customHeight="1" x14ac:dyDescent="0.2">
      <c r="E30" s="346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86" orientation="landscape" r:id="rId1"/>
  <headerFooter>
    <oddFooter>&amp;R&amp;"-,Negrita"&amp;14 62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3" sqref="D3:H3"/>
    </sheetView>
  </sheetViews>
  <sheetFormatPr baseColWidth="10" defaultRowHeight="14.25" x14ac:dyDescent="0.2"/>
  <cols>
    <col min="1" max="1" width="11.42578125" style="347"/>
    <col min="2" max="2" width="15.28515625" style="347" customWidth="1"/>
    <col min="3" max="3" width="11.42578125" style="347"/>
    <col min="4" max="4" width="17.42578125" style="347" customWidth="1"/>
    <col min="5" max="16384" width="11.42578125" style="347"/>
  </cols>
  <sheetData>
    <row r="1" spans="2:13" x14ac:dyDescent="0.2">
      <c r="B1" s="346"/>
      <c r="C1" s="346"/>
      <c r="D1" s="346"/>
      <c r="E1" s="346"/>
      <c r="F1" s="346"/>
      <c r="G1" s="346"/>
      <c r="H1" s="346"/>
      <c r="I1" s="346"/>
      <c r="J1" s="346"/>
    </row>
    <row r="2" spans="2:13" s="348" customFormat="1" ht="46.5" customHeight="1" x14ac:dyDescent="0.2">
      <c r="C2" s="349"/>
      <c r="D2" s="1245" t="str">
        <f>[24]ENTE!D8</f>
        <v>Universidad Tecnológica de San Juan del Río</v>
      </c>
      <c r="E2" s="1245"/>
      <c r="F2" s="1245"/>
      <c r="G2" s="1245"/>
      <c r="H2" s="1245"/>
      <c r="I2" s="1244"/>
      <c r="J2" s="1244"/>
      <c r="K2" s="350"/>
      <c r="L2" s="350"/>
      <c r="M2" s="351"/>
    </row>
    <row r="3" spans="2:13" s="348" customFormat="1" ht="12" customHeight="1" x14ac:dyDescent="0.2">
      <c r="B3" s="352"/>
      <c r="C3" s="347"/>
      <c r="D3" s="1245" t="str">
        <f>+'REPORTE DE ESQUEMAS BURSATILES'!D3:H3</f>
        <v>Al 30 de Septiembre del 2018</v>
      </c>
      <c r="E3" s="1245"/>
      <c r="F3" s="1245"/>
      <c r="G3" s="1245"/>
      <c r="H3" s="1245"/>
      <c r="I3" s="347"/>
      <c r="J3" s="347"/>
      <c r="K3" s="347"/>
      <c r="L3" s="347"/>
      <c r="M3" s="2"/>
    </row>
    <row r="4" spans="2:13" s="348" customFormat="1" ht="12" customHeight="1" x14ac:dyDescent="0.2">
      <c r="C4" s="347"/>
      <c r="D4" s="1245"/>
      <c r="E4" s="1245"/>
      <c r="F4" s="1245"/>
      <c r="G4" s="1245"/>
      <c r="H4" s="1245"/>
      <c r="I4" s="347"/>
      <c r="J4" s="347"/>
      <c r="K4" s="347"/>
      <c r="L4" s="347"/>
      <c r="M4" s="351"/>
    </row>
    <row r="5" spans="2:13" s="348" customFormat="1" ht="25.5" customHeight="1" x14ac:dyDescent="0.2">
      <c r="C5" s="347"/>
      <c r="D5" s="1246" t="s">
        <v>803</v>
      </c>
      <c r="E5" s="1246"/>
      <c r="F5" s="1246"/>
      <c r="G5" s="1246"/>
      <c r="H5" s="1246"/>
      <c r="I5" s="347"/>
      <c r="J5" s="347"/>
      <c r="K5" s="347"/>
      <c r="L5" s="347"/>
      <c r="M5" s="351"/>
    </row>
    <row r="6" spans="2:13" s="348" customFormat="1" ht="25.5" customHeight="1" x14ac:dyDescent="0.2">
      <c r="C6" s="347"/>
      <c r="D6" s="353"/>
      <c r="E6" s="353"/>
      <c r="F6" s="353"/>
      <c r="G6" s="353"/>
      <c r="H6" s="353"/>
      <c r="I6" s="347"/>
      <c r="J6" s="347"/>
      <c r="K6" s="347"/>
      <c r="L6" s="347"/>
      <c r="M6" s="351"/>
    </row>
    <row r="7" spans="2:13" s="348" customFormat="1" ht="25.5" customHeight="1" x14ac:dyDescent="0.2">
      <c r="C7" s="347"/>
      <c r="D7" s="353"/>
      <c r="E7" s="353"/>
      <c r="F7" s="353"/>
      <c r="G7" s="353"/>
      <c r="H7" s="353"/>
      <c r="I7" s="347"/>
      <c r="J7" s="347"/>
      <c r="K7" s="347"/>
      <c r="L7" s="347"/>
      <c r="M7" s="351"/>
    </row>
    <row r="11" spans="2:13" x14ac:dyDescent="0.2">
      <c r="C11" s="1254" t="s">
        <v>802</v>
      </c>
      <c r="D11" s="1255"/>
      <c r="E11" s="1255"/>
      <c r="F11" s="1255"/>
      <c r="G11" s="1255"/>
      <c r="H11" s="1256"/>
    </row>
    <row r="12" spans="2:13" x14ac:dyDescent="0.2">
      <c r="C12" s="1257"/>
      <c r="D12" s="1258"/>
      <c r="E12" s="1258"/>
      <c r="F12" s="1258"/>
      <c r="G12" s="1258"/>
      <c r="H12" s="1259"/>
    </row>
    <row r="13" spans="2:13" x14ac:dyDescent="0.2">
      <c r="C13" s="1257"/>
      <c r="D13" s="1258"/>
      <c r="E13" s="1258"/>
      <c r="F13" s="1258"/>
      <c r="G13" s="1258"/>
      <c r="H13" s="1259"/>
    </row>
    <row r="14" spans="2:13" ht="34.5" customHeight="1" x14ac:dyDescent="0.2">
      <c r="C14" s="1260"/>
      <c r="D14" s="1261"/>
      <c r="E14" s="1261"/>
      <c r="F14" s="1261"/>
      <c r="G14" s="1261"/>
      <c r="H14" s="1262"/>
    </row>
    <row r="27" spans="2:12" x14ac:dyDescent="0.2">
      <c r="B27" s="346"/>
      <c r="C27" s="346"/>
      <c r="D27" s="346"/>
      <c r="E27" s="346"/>
      <c r="K27" s="346"/>
      <c r="L27" s="346"/>
    </row>
    <row r="28" spans="2:12" ht="20.25" customHeight="1" x14ac:dyDescent="0.2">
      <c r="C28" s="356"/>
      <c r="D28" s="356"/>
      <c r="E28" s="356" t="s">
        <v>799</v>
      </c>
      <c r="F28" s="356"/>
      <c r="G28" s="356"/>
      <c r="H28" s="356"/>
      <c r="I28" s="356"/>
      <c r="J28" s="356"/>
      <c r="K28" s="356"/>
      <c r="L28" s="356"/>
    </row>
    <row r="29" spans="2:12" ht="14.1" customHeight="1" x14ac:dyDescent="0.2">
      <c r="C29" s="356"/>
      <c r="D29" s="356"/>
      <c r="E29" s="356" t="s">
        <v>800</v>
      </c>
      <c r="F29" s="346"/>
      <c r="G29" s="346"/>
      <c r="H29" s="346"/>
      <c r="I29" s="346"/>
      <c r="J29" s="346"/>
      <c r="K29" s="346"/>
    </row>
    <row r="30" spans="2:12" ht="14.1" customHeight="1" x14ac:dyDescent="0.2">
      <c r="E30" s="346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63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45"/>
  <sheetViews>
    <sheetView topLeftCell="A34" workbookViewId="0">
      <selection activeCell="B3" sqref="B3:D3"/>
    </sheetView>
  </sheetViews>
  <sheetFormatPr baseColWidth="10" defaultRowHeight="15" x14ac:dyDescent="0.25"/>
  <cols>
    <col min="1" max="1" width="3.7109375" style="358" customWidth="1"/>
    <col min="2" max="2" width="33.140625" style="358" customWidth="1"/>
    <col min="3" max="3" width="64.28515625" style="358" customWidth="1"/>
    <col min="4" max="4" width="21.5703125" style="358" customWidth="1"/>
    <col min="5" max="16384" width="11.42578125" style="358"/>
  </cols>
  <sheetData>
    <row r="2" spans="2:4" s="357" customFormat="1" ht="18" x14ac:dyDescent="0.25">
      <c r="B2" s="1263" t="s">
        <v>19508</v>
      </c>
      <c r="C2" s="1263"/>
      <c r="D2" s="1263"/>
    </row>
    <row r="3" spans="2:4" ht="16.5" x14ac:dyDescent="0.25">
      <c r="B3" s="1263" t="s">
        <v>1</v>
      </c>
      <c r="C3" s="1263"/>
      <c r="D3" s="1263"/>
    </row>
    <row r="4" spans="2:4" s="357" customFormat="1" ht="18" x14ac:dyDescent="0.25">
      <c r="B4" s="1264" t="s">
        <v>804</v>
      </c>
      <c r="C4" s="1264"/>
      <c r="D4" s="1264"/>
    </row>
    <row r="5" spans="2:4" ht="15.75" thickBot="1" x14ac:dyDescent="0.3"/>
    <row r="6" spans="2:4" s="361" customFormat="1" ht="20.100000000000001" customHeight="1" thickBot="1" x14ac:dyDescent="0.3">
      <c r="B6" s="359" t="s">
        <v>805</v>
      </c>
      <c r="C6" s="359" t="s">
        <v>806</v>
      </c>
      <c r="D6" s="360" t="s">
        <v>807</v>
      </c>
    </row>
    <row r="7" spans="2:4" ht="20.100000000000001" customHeight="1" x14ac:dyDescent="0.25">
      <c r="B7" s="362" t="s">
        <v>808</v>
      </c>
      <c r="C7" s="362" t="s">
        <v>277</v>
      </c>
      <c r="D7" s="363">
        <v>597435.49</v>
      </c>
    </row>
    <row r="8" spans="2:4" ht="20.100000000000001" customHeight="1" x14ac:dyDescent="0.25">
      <c r="B8" s="362" t="s">
        <v>809</v>
      </c>
      <c r="C8" s="362" t="s">
        <v>810</v>
      </c>
      <c r="D8" s="363">
        <v>26354743.649999999</v>
      </c>
    </row>
    <row r="9" spans="2:4" ht="20.100000000000001" customHeight="1" x14ac:dyDescent="0.25">
      <c r="B9" s="362" t="s">
        <v>811</v>
      </c>
      <c r="C9" s="362" t="s">
        <v>279</v>
      </c>
      <c r="D9" s="363">
        <v>80822256.349999994</v>
      </c>
    </row>
    <row r="10" spans="2:4" ht="20.100000000000001" customHeight="1" x14ac:dyDescent="0.25">
      <c r="B10" s="362" t="s">
        <v>812</v>
      </c>
      <c r="C10" s="362" t="s">
        <v>280</v>
      </c>
      <c r="D10" s="363">
        <v>173264.47</v>
      </c>
    </row>
    <row r="11" spans="2:4" ht="20.100000000000001" customHeight="1" x14ac:dyDescent="0.25">
      <c r="B11" s="362" t="s">
        <v>813</v>
      </c>
      <c r="C11" s="362" t="s">
        <v>282</v>
      </c>
      <c r="D11" s="363">
        <v>7589162.1399999997</v>
      </c>
    </row>
    <row r="12" spans="2:4" ht="20.100000000000001" customHeight="1" x14ac:dyDescent="0.25">
      <c r="B12" s="362" t="s">
        <v>814</v>
      </c>
      <c r="C12" s="362" t="s">
        <v>283</v>
      </c>
      <c r="D12" s="363">
        <v>3533909.99</v>
      </c>
    </row>
    <row r="13" spans="2:4" ht="20.100000000000001" customHeight="1" x14ac:dyDescent="0.25">
      <c r="B13" s="362" t="s">
        <v>815</v>
      </c>
      <c r="C13" s="362" t="s">
        <v>284</v>
      </c>
      <c r="D13" s="363">
        <v>7352020.1900000004</v>
      </c>
    </row>
    <row r="14" spans="2:4" ht="20.100000000000001" customHeight="1" x14ac:dyDescent="0.25">
      <c r="B14" s="362" t="s">
        <v>816</v>
      </c>
      <c r="C14" s="362" t="s">
        <v>285</v>
      </c>
      <c r="D14" s="363">
        <v>3566809.49</v>
      </c>
    </row>
    <row r="15" spans="2:4" ht="20.100000000000001" customHeight="1" x14ac:dyDescent="0.25">
      <c r="B15" s="362" t="s">
        <v>817</v>
      </c>
      <c r="C15" s="362" t="s">
        <v>286</v>
      </c>
      <c r="D15" s="363">
        <v>1015090.75</v>
      </c>
    </row>
    <row r="16" spans="2:4" ht="20.100000000000001" customHeight="1" x14ac:dyDescent="0.25">
      <c r="B16" s="362" t="s">
        <v>818</v>
      </c>
      <c r="C16" s="362" t="s">
        <v>287</v>
      </c>
      <c r="D16" s="363">
        <v>1518581.63</v>
      </c>
    </row>
    <row r="17" spans="2:4" ht="20.100000000000001" customHeight="1" x14ac:dyDescent="0.25">
      <c r="B17" s="362" t="s">
        <v>819</v>
      </c>
      <c r="C17" s="362" t="s">
        <v>288</v>
      </c>
      <c r="D17" s="363">
        <v>5546892.7199999997</v>
      </c>
    </row>
    <row r="18" spans="2:4" ht="20.100000000000001" customHeight="1" x14ac:dyDescent="0.25">
      <c r="B18" s="362" t="s">
        <v>820</v>
      </c>
      <c r="C18" s="362" t="s">
        <v>289</v>
      </c>
      <c r="D18" s="363">
        <v>1305213.52</v>
      </c>
    </row>
    <row r="19" spans="2:4" ht="20.100000000000001" customHeight="1" x14ac:dyDescent="0.25">
      <c r="B19" s="362" t="s">
        <v>821</v>
      </c>
      <c r="C19" s="362" t="s">
        <v>290</v>
      </c>
      <c r="D19" s="363">
        <v>3971550.47</v>
      </c>
    </row>
    <row r="20" spans="2:4" ht="20.100000000000001" customHeight="1" x14ac:dyDescent="0.25">
      <c r="B20" s="362" t="s">
        <v>822</v>
      </c>
      <c r="C20" s="362" t="s">
        <v>291</v>
      </c>
      <c r="D20" s="363">
        <v>237797.86</v>
      </c>
    </row>
    <row r="21" spans="2:4" ht="20.100000000000001" customHeight="1" x14ac:dyDescent="0.25">
      <c r="B21" s="362" t="s">
        <v>823</v>
      </c>
      <c r="C21" s="362" t="s">
        <v>292</v>
      </c>
      <c r="D21" s="363">
        <v>7540073.6200000001</v>
      </c>
    </row>
    <row r="22" spans="2:4" ht="20.100000000000001" customHeight="1" x14ac:dyDescent="0.25">
      <c r="B22" s="362" t="s">
        <v>824</v>
      </c>
      <c r="C22" s="362" t="s">
        <v>16</v>
      </c>
      <c r="D22" s="363">
        <v>1072968.78</v>
      </c>
    </row>
    <row r="23" spans="2:4" ht="20.100000000000001" customHeight="1" x14ac:dyDescent="0.25">
      <c r="B23" s="362" t="s">
        <v>825</v>
      </c>
      <c r="C23" s="362" t="s">
        <v>293</v>
      </c>
      <c r="D23" s="363">
        <v>379608.15</v>
      </c>
    </row>
    <row r="24" spans="2:4" ht="20.100000000000001" customHeight="1" x14ac:dyDescent="0.25">
      <c r="B24" s="362" t="s">
        <v>826</v>
      </c>
      <c r="C24" s="362" t="s">
        <v>294</v>
      </c>
      <c r="D24" s="363">
        <v>36800</v>
      </c>
    </row>
    <row r="25" spans="2:4" ht="20.100000000000001" customHeight="1" x14ac:dyDescent="0.25">
      <c r="B25" s="362" t="s">
        <v>827</v>
      </c>
      <c r="C25" s="362" t="s">
        <v>295</v>
      </c>
      <c r="D25" s="363">
        <v>10044640.23</v>
      </c>
    </row>
    <row r="26" spans="2:4" ht="20.100000000000001" customHeight="1" x14ac:dyDescent="0.25">
      <c r="B26" s="362" t="s">
        <v>828</v>
      </c>
      <c r="C26" s="362" t="s">
        <v>296</v>
      </c>
      <c r="D26" s="363">
        <v>8033855.5499999998</v>
      </c>
    </row>
    <row r="27" spans="2:4" ht="20.100000000000001" customHeight="1" x14ac:dyDescent="0.25">
      <c r="B27" s="362" t="s">
        <v>829</v>
      </c>
      <c r="C27" s="362" t="s">
        <v>297</v>
      </c>
      <c r="D27" s="363">
        <v>463779.67</v>
      </c>
    </row>
    <row r="28" spans="2:4" ht="20.100000000000001" customHeight="1" x14ac:dyDescent="0.25">
      <c r="B28" s="362" t="s">
        <v>830</v>
      </c>
      <c r="C28" s="362" t="s">
        <v>298</v>
      </c>
      <c r="D28" s="363">
        <v>9393626</v>
      </c>
    </row>
    <row r="29" spans="2:4" ht="20.100000000000001" customHeight="1" x14ac:dyDescent="0.25">
      <c r="B29" s="362" t="s">
        <v>831</v>
      </c>
      <c r="C29" s="362" t="s">
        <v>299</v>
      </c>
      <c r="D29" s="363">
        <v>53093.2</v>
      </c>
    </row>
    <row r="30" spans="2:4" ht="20.100000000000001" customHeight="1" x14ac:dyDescent="0.25">
      <c r="B30" s="362" t="s">
        <v>832</v>
      </c>
      <c r="C30" s="362" t="s">
        <v>300</v>
      </c>
      <c r="D30" s="363">
        <v>2564713.5699999998</v>
      </c>
    </row>
    <row r="31" spans="2:4" ht="20.100000000000001" customHeight="1" x14ac:dyDescent="0.25">
      <c r="B31" s="362" t="s">
        <v>833</v>
      </c>
      <c r="C31" s="362" t="s">
        <v>301</v>
      </c>
      <c r="D31" s="363">
        <v>11310</v>
      </c>
    </row>
    <row r="32" spans="2:4" ht="20.100000000000001" customHeight="1" x14ac:dyDescent="0.25">
      <c r="B32" s="362" t="s">
        <v>834</v>
      </c>
      <c r="C32" s="362" t="s">
        <v>302</v>
      </c>
      <c r="D32" s="363">
        <v>39034</v>
      </c>
    </row>
    <row r="33" spans="2:4" ht="20.100000000000001" customHeight="1" x14ac:dyDescent="0.25">
      <c r="B33" s="362" t="s">
        <v>835</v>
      </c>
      <c r="C33" s="362" t="s">
        <v>303</v>
      </c>
      <c r="D33" s="363">
        <v>11903937.300000001</v>
      </c>
    </row>
    <row r="34" spans="2:4" ht="20.100000000000001" customHeight="1" x14ac:dyDescent="0.25">
      <c r="B34" s="362" t="s">
        <v>836</v>
      </c>
      <c r="C34" s="362" t="s">
        <v>304</v>
      </c>
      <c r="D34" s="363">
        <v>3532214</v>
      </c>
    </row>
    <row r="35" spans="2:4" ht="20.100000000000001" customHeight="1" x14ac:dyDescent="0.25">
      <c r="B35" s="362" t="s">
        <v>837</v>
      </c>
      <c r="C35" s="362" t="s">
        <v>305</v>
      </c>
      <c r="D35" s="363">
        <v>259296.26</v>
      </c>
    </row>
    <row r="36" spans="2:4" ht="20.100000000000001" customHeight="1" x14ac:dyDescent="0.25">
      <c r="B36" s="362" t="s">
        <v>838</v>
      </c>
      <c r="C36" s="362" t="s">
        <v>306</v>
      </c>
      <c r="D36" s="363">
        <v>82172.399999999994</v>
      </c>
    </row>
    <row r="37" spans="2:4" ht="20.100000000000001" customHeight="1" x14ac:dyDescent="0.25">
      <c r="B37" s="362" t="s">
        <v>839</v>
      </c>
      <c r="C37" s="362" t="s">
        <v>307</v>
      </c>
      <c r="D37" s="363">
        <v>368928.58</v>
      </c>
    </row>
    <row r="38" spans="2:4" ht="20.100000000000001" customHeight="1" x14ac:dyDescent="0.25">
      <c r="B38" s="362" t="s">
        <v>840</v>
      </c>
      <c r="C38" s="362" t="s">
        <v>279</v>
      </c>
      <c r="D38" s="363">
        <v>16870436.440000001</v>
      </c>
    </row>
    <row r="39" spans="2:4" ht="20.100000000000001" customHeight="1" x14ac:dyDescent="0.25">
      <c r="B39" s="362" t="s">
        <v>841</v>
      </c>
      <c r="C39" s="362" t="s">
        <v>308</v>
      </c>
      <c r="D39" s="363">
        <v>4343538.8</v>
      </c>
    </row>
    <row r="40" spans="2:4" ht="20.100000000000001" customHeight="1" x14ac:dyDescent="0.25">
      <c r="B40" s="362" t="s">
        <v>842</v>
      </c>
      <c r="C40" s="362" t="s">
        <v>309</v>
      </c>
      <c r="D40" s="363">
        <v>1697732.73</v>
      </c>
    </row>
    <row r="41" spans="2:4" ht="20.100000000000001" customHeight="1" x14ac:dyDescent="0.25">
      <c r="B41" s="362" t="s">
        <v>843</v>
      </c>
      <c r="C41" s="362" t="s">
        <v>19254</v>
      </c>
      <c r="D41" s="363">
        <v>14939687.27</v>
      </c>
    </row>
    <row r="42" spans="2:4" ht="20.100000000000001" customHeight="1" x14ac:dyDescent="0.25">
      <c r="B42" s="414" t="s">
        <v>19256</v>
      </c>
      <c r="C42" s="362" t="s">
        <v>19255</v>
      </c>
      <c r="D42" s="363">
        <v>15895338.1</v>
      </c>
    </row>
    <row r="43" spans="2:4" ht="20.100000000000001" customHeight="1" x14ac:dyDescent="0.25">
      <c r="B43" s="415" t="s">
        <v>19257</v>
      </c>
      <c r="C43" s="362" t="s">
        <v>311</v>
      </c>
      <c r="D43" s="363">
        <v>436252.84</v>
      </c>
    </row>
    <row r="44" spans="2:4" ht="26.25" customHeight="1" thickBot="1" x14ac:dyDescent="0.3">
      <c r="B44" s="364" t="s">
        <v>844</v>
      </c>
      <c r="C44" s="364" t="s">
        <v>313</v>
      </c>
      <c r="D44" s="363">
        <v>3195465.9</v>
      </c>
    </row>
    <row r="45" spans="2:4" ht="24" customHeight="1" thickBot="1" x14ac:dyDescent="0.3">
      <c r="B45" s="365"/>
      <c r="C45" s="366"/>
      <c r="D45" s="367">
        <v>256743232.11000001</v>
      </c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65" orientation="portrait" r:id="rId1"/>
  <headerFooter>
    <oddFooter>&amp;R&amp;"-,Negrita"&amp;14 64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E15810"/>
  <sheetViews>
    <sheetView zoomScaleNormal="100" workbookViewId="0">
      <selection activeCell="C9" sqref="C9"/>
    </sheetView>
  </sheetViews>
  <sheetFormatPr baseColWidth="10" defaultRowHeight="15" x14ac:dyDescent="0.25"/>
  <cols>
    <col min="1" max="1" width="11.42578125" style="368"/>
    <col min="2" max="2" width="24.42578125" style="368" customWidth="1"/>
    <col min="3" max="3" width="64.28515625" style="368" customWidth="1"/>
    <col min="4" max="4" width="23.140625" style="370" customWidth="1"/>
    <col min="5" max="6" width="14.5703125" style="368" bestFit="1" customWidth="1"/>
    <col min="7" max="7" width="11.7109375" style="368" bestFit="1" customWidth="1"/>
    <col min="8" max="8" width="11.42578125" style="368"/>
    <col min="9" max="9" width="15.140625" style="368" customWidth="1"/>
    <col min="10" max="16384" width="11.42578125" style="368"/>
  </cols>
  <sheetData>
    <row r="2" spans="2:4" ht="36" customHeight="1" x14ac:dyDescent="0.25">
      <c r="B2" s="1265" t="s">
        <v>845</v>
      </c>
      <c r="C2" s="1266"/>
      <c r="D2" s="1267"/>
    </row>
    <row r="3" spans="2:4" ht="36" customHeight="1" x14ac:dyDescent="0.25">
      <c r="B3" s="1268" t="s">
        <v>19506</v>
      </c>
      <c r="C3" s="1269"/>
      <c r="D3" s="1270"/>
    </row>
    <row r="4" spans="2:4" x14ac:dyDescent="0.25">
      <c r="B4" s="369" t="s">
        <v>846</v>
      </c>
      <c r="C4" s="369" t="s">
        <v>847</v>
      </c>
      <c r="D4" s="407" t="s">
        <v>848</v>
      </c>
    </row>
    <row r="5" spans="2:4" ht="30" x14ac:dyDescent="0.25">
      <c r="B5" s="416" t="s">
        <v>849</v>
      </c>
      <c r="C5" s="416" t="s">
        <v>850</v>
      </c>
      <c r="D5" s="417">
        <v>1584.17</v>
      </c>
    </row>
    <row r="6" spans="2:4" x14ac:dyDescent="0.25">
      <c r="B6" s="416" t="s">
        <v>851</v>
      </c>
      <c r="C6" s="416" t="s">
        <v>852</v>
      </c>
      <c r="D6" s="417">
        <v>43500</v>
      </c>
    </row>
    <row r="7" spans="2:4" x14ac:dyDescent="0.25">
      <c r="B7" s="416" t="s">
        <v>853</v>
      </c>
      <c r="C7" s="416" t="s">
        <v>854</v>
      </c>
      <c r="D7" s="417">
        <v>26678.85</v>
      </c>
    </row>
    <row r="8" spans="2:4" x14ac:dyDescent="0.25">
      <c r="B8" s="416" t="s">
        <v>855</v>
      </c>
      <c r="C8" s="416" t="s">
        <v>856</v>
      </c>
      <c r="D8" s="417">
        <v>105354.95</v>
      </c>
    </row>
    <row r="9" spans="2:4" x14ac:dyDescent="0.25">
      <c r="B9" s="416" t="s">
        <v>857</v>
      </c>
      <c r="C9" s="416" t="s">
        <v>858</v>
      </c>
      <c r="D9" s="417">
        <v>11224.51</v>
      </c>
    </row>
    <row r="10" spans="2:4" x14ac:dyDescent="0.25">
      <c r="B10" s="416" t="s">
        <v>859</v>
      </c>
      <c r="C10" s="416" t="s">
        <v>858</v>
      </c>
      <c r="D10" s="417">
        <v>11224.51</v>
      </c>
    </row>
    <row r="11" spans="2:4" x14ac:dyDescent="0.25">
      <c r="B11" s="416" t="s">
        <v>860</v>
      </c>
      <c r="C11" s="416" t="s">
        <v>858</v>
      </c>
      <c r="D11" s="417">
        <v>11224.51</v>
      </c>
    </row>
    <row r="12" spans="2:4" ht="30" x14ac:dyDescent="0.25">
      <c r="B12" s="416" t="s">
        <v>861</v>
      </c>
      <c r="C12" s="416" t="s">
        <v>862</v>
      </c>
      <c r="D12" s="417">
        <v>295800</v>
      </c>
    </row>
    <row r="13" spans="2:4" x14ac:dyDescent="0.25">
      <c r="B13" s="416" t="s">
        <v>863</v>
      </c>
      <c r="C13" s="416" t="s">
        <v>864</v>
      </c>
      <c r="D13" s="417">
        <v>53189.1</v>
      </c>
    </row>
    <row r="14" spans="2:4" x14ac:dyDescent="0.25">
      <c r="B14" s="416" t="s">
        <v>865</v>
      </c>
      <c r="C14" s="416" t="s">
        <v>864</v>
      </c>
      <c r="D14" s="417">
        <v>53189.1</v>
      </c>
    </row>
    <row r="15" spans="2:4" x14ac:dyDescent="0.25">
      <c r="B15" s="416" t="s">
        <v>866</v>
      </c>
      <c r="C15" s="416" t="s">
        <v>864</v>
      </c>
      <c r="D15" s="417">
        <v>53189.1</v>
      </c>
    </row>
    <row r="16" spans="2:4" x14ac:dyDescent="0.25">
      <c r="B16" s="416" t="s">
        <v>867</v>
      </c>
      <c r="C16" s="416" t="s">
        <v>864</v>
      </c>
      <c r="D16" s="417">
        <v>53189.1</v>
      </c>
    </row>
    <row r="17" spans="2:4" x14ac:dyDescent="0.25">
      <c r="B17" s="416" t="s">
        <v>868</v>
      </c>
      <c r="C17" s="416" t="s">
        <v>864</v>
      </c>
      <c r="D17" s="417">
        <v>53189.1</v>
      </c>
    </row>
    <row r="18" spans="2:4" x14ac:dyDescent="0.25">
      <c r="B18" s="416" t="s">
        <v>869</v>
      </c>
      <c r="C18" s="416" t="s">
        <v>864</v>
      </c>
      <c r="D18" s="417">
        <v>53189.1</v>
      </c>
    </row>
    <row r="19" spans="2:4" x14ac:dyDescent="0.25">
      <c r="B19" s="416" t="s">
        <v>870</v>
      </c>
      <c r="C19" s="416" t="s">
        <v>864</v>
      </c>
      <c r="D19" s="417">
        <v>53189.1</v>
      </c>
    </row>
    <row r="20" spans="2:4" x14ac:dyDescent="0.25">
      <c r="B20" s="416" t="s">
        <v>871</v>
      </c>
      <c r="C20" s="416" t="s">
        <v>872</v>
      </c>
      <c r="D20" s="417">
        <v>8012</v>
      </c>
    </row>
    <row r="21" spans="2:4" x14ac:dyDescent="0.25">
      <c r="B21" s="416" t="s">
        <v>873</v>
      </c>
      <c r="C21" s="416" t="s">
        <v>872</v>
      </c>
      <c r="D21" s="417">
        <v>8012</v>
      </c>
    </row>
    <row r="22" spans="2:4" x14ac:dyDescent="0.25">
      <c r="B22" s="416" t="s">
        <v>874</v>
      </c>
      <c r="C22" s="416" t="s">
        <v>872</v>
      </c>
      <c r="D22" s="417">
        <v>8012</v>
      </c>
    </row>
    <row r="23" spans="2:4" x14ac:dyDescent="0.25">
      <c r="B23" s="416" t="s">
        <v>875</v>
      </c>
      <c r="C23" s="416" t="s">
        <v>872</v>
      </c>
      <c r="D23" s="417">
        <v>8012</v>
      </c>
    </row>
    <row r="24" spans="2:4" x14ac:dyDescent="0.25">
      <c r="B24" s="416" t="s">
        <v>876</v>
      </c>
      <c r="C24" s="416" t="s">
        <v>872</v>
      </c>
      <c r="D24" s="417">
        <v>8012</v>
      </c>
    </row>
    <row r="25" spans="2:4" x14ac:dyDescent="0.25">
      <c r="B25" s="416" t="s">
        <v>877</v>
      </c>
      <c r="C25" s="416" t="s">
        <v>872</v>
      </c>
      <c r="D25" s="417">
        <v>8012</v>
      </c>
    </row>
    <row r="26" spans="2:4" x14ac:dyDescent="0.25">
      <c r="B26" s="416" t="s">
        <v>878</v>
      </c>
      <c r="C26" s="416" t="s">
        <v>872</v>
      </c>
      <c r="D26" s="417">
        <v>8012</v>
      </c>
    </row>
    <row r="27" spans="2:4" x14ac:dyDescent="0.25">
      <c r="B27" s="416" t="s">
        <v>879</v>
      </c>
      <c r="C27" s="416" t="s">
        <v>872</v>
      </c>
      <c r="D27" s="417">
        <v>8012</v>
      </c>
    </row>
    <row r="28" spans="2:4" x14ac:dyDescent="0.25">
      <c r="B28" s="416" t="s">
        <v>880</v>
      </c>
      <c r="C28" s="416" t="s">
        <v>872</v>
      </c>
      <c r="D28" s="417">
        <v>8012</v>
      </c>
    </row>
    <row r="29" spans="2:4" x14ac:dyDescent="0.25">
      <c r="B29" s="416" t="s">
        <v>881</v>
      </c>
      <c r="C29" s="416" t="s">
        <v>872</v>
      </c>
      <c r="D29" s="417">
        <v>8012</v>
      </c>
    </row>
    <row r="30" spans="2:4" x14ac:dyDescent="0.25">
      <c r="B30" s="416" t="s">
        <v>882</v>
      </c>
      <c r="C30" s="416" t="s">
        <v>872</v>
      </c>
      <c r="D30" s="417">
        <v>8012</v>
      </c>
    </row>
    <row r="31" spans="2:4" x14ac:dyDescent="0.25">
      <c r="B31" s="416" t="s">
        <v>883</v>
      </c>
      <c r="C31" s="416" t="s">
        <v>872</v>
      </c>
      <c r="D31" s="417">
        <v>8012</v>
      </c>
    </row>
    <row r="32" spans="2:4" x14ac:dyDescent="0.25">
      <c r="B32" s="416" t="s">
        <v>884</v>
      </c>
      <c r="C32" s="416" t="s">
        <v>872</v>
      </c>
      <c r="D32" s="417">
        <v>8012</v>
      </c>
    </row>
    <row r="33" spans="2:4" x14ac:dyDescent="0.25">
      <c r="B33" s="416" t="s">
        <v>885</v>
      </c>
      <c r="C33" s="416" t="s">
        <v>872</v>
      </c>
      <c r="D33" s="417">
        <v>8012</v>
      </c>
    </row>
    <row r="34" spans="2:4" x14ac:dyDescent="0.25">
      <c r="B34" s="416" t="s">
        <v>886</v>
      </c>
      <c r="C34" s="416" t="s">
        <v>872</v>
      </c>
      <c r="D34" s="417">
        <v>8012</v>
      </c>
    </row>
    <row r="35" spans="2:4" x14ac:dyDescent="0.25">
      <c r="B35" s="416" t="s">
        <v>887</v>
      </c>
      <c r="C35" s="416" t="s">
        <v>872</v>
      </c>
      <c r="D35" s="417">
        <v>8012</v>
      </c>
    </row>
    <row r="36" spans="2:4" x14ac:dyDescent="0.25">
      <c r="B36" s="416" t="s">
        <v>888</v>
      </c>
      <c r="C36" s="416" t="s">
        <v>872</v>
      </c>
      <c r="D36" s="417">
        <v>8012</v>
      </c>
    </row>
    <row r="37" spans="2:4" x14ac:dyDescent="0.25">
      <c r="B37" s="416" t="s">
        <v>889</v>
      </c>
      <c r="C37" s="416" t="s">
        <v>872</v>
      </c>
      <c r="D37" s="417">
        <v>8012</v>
      </c>
    </row>
    <row r="38" spans="2:4" x14ac:dyDescent="0.25">
      <c r="B38" s="416" t="s">
        <v>890</v>
      </c>
      <c r="C38" s="416" t="s">
        <v>891</v>
      </c>
      <c r="D38" s="416">
        <v>908.21</v>
      </c>
    </row>
    <row r="39" spans="2:4" x14ac:dyDescent="0.25">
      <c r="B39" s="416" t="s">
        <v>892</v>
      </c>
      <c r="C39" s="416" t="s">
        <v>891</v>
      </c>
      <c r="D39" s="416">
        <v>908.21</v>
      </c>
    </row>
    <row r="40" spans="2:4" x14ac:dyDescent="0.25">
      <c r="B40" s="416" t="s">
        <v>893</v>
      </c>
      <c r="C40" s="416" t="s">
        <v>891</v>
      </c>
      <c r="D40" s="416">
        <v>908.21</v>
      </c>
    </row>
    <row r="41" spans="2:4" x14ac:dyDescent="0.25">
      <c r="B41" s="416" t="s">
        <v>894</v>
      </c>
      <c r="C41" s="416" t="s">
        <v>895</v>
      </c>
      <c r="D41" s="417">
        <v>5324.4</v>
      </c>
    </row>
    <row r="42" spans="2:4" x14ac:dyDescent="0.25">
      <c r="B42" s="416" t="s">
        <v>896</v>
      </c>
      <c r="C42" s="416" t="s">
        <v>895</v>
      </c>
      <c r="D42" s="417">
        <v>5324.4</v>
      </c>
    </row>
    <row r="43" spans="2:4" x14ac:dyDescent="0.25">
      <c r="B43" s="416" t="s">
        <v>897</v>
      </c>
      <c r="C43" s="416" t="s">
        <v>895</v>
      </c>
      <c r="D43" s="417">
        <v>8700</v>
      </c>
    </row>
    <row r="44" spans="2:4" x14ac:dyDescent="0.25">
      <c r="B44" s="416" t="s">
        <v>898</v>
      </c>
      <c r="C44" s="416" t="s">
        <v>899</v>
      </c>
      <c r="D44" s="417">
        <v>1138.5</v>
      </c>
    </row>
    <row r="45" spans="2:4" x14ac:dyDescent="0.25">
      <c r="B45" s="416" t="s">
        <v>900</v>
      </c>
      <c r="C45" s="416" t="s">
        <v>901</v>
      </c>
      <c r="D45" s="417">
        <v>12132.63</v>
      </c>
    </row>
    <row r="46" spans="2:4" x14ac:dyDescent="0.25">
      <c r="B46" s="416" t="s">
        <v>902</v>
      </c>
      <c r="C46" s="416" t="s">
        <v>901</v>
      </c>
      <c r="D46" s="417">
        <v>12132.63</v>
      </c>
    </row>
    <row r="47" spans="2:4" x14ac:dyDescent="0.25">
      <c r="B47" s="416" t="s">
        <v>903</v>
      </c>
      <c r="C47" s="416" t="s">
        <v>901</v>
      </c>
      <c r="D47" s="417">
        <v>12132.63</v>
      </c>
    </row>
    <row r="48" spans="2:4" x14ac:dyDescent="0.25">
      <c r="B48" s="416" t="s">
        <v>904</v>
      </c>
      <c r="C48" s="416" t="s">
        <v>905</v>
      </c>
      <c r="D48" s="417">
        <v>26032.22</v>
      </c>
    </row>
    <row r="49" spans="2:4" x14ac:dyDescent="0.25">
      <c r="B49" s="416" t="s">
        <v>906</v>
      </c>
      <c r="C49" s="416" t="s">
        <v>907</v>
      </c>
      <c r="D49" s="417">
        <v>4979.9799999999996</v>
      </c>
    </row>
    <row r="50" spans="2:4" x14ac:dyDescent="0.25">
      <c r="B50" s="416" t="s">
        <v>908</v>
      </c>
      <c r="C50" s="416" t="s">
        <v>909</v>
      </c>
      <c r="D50" s="417">
        <v>10082.950000000001</v>
      </c>
    </row>
    <row r="51" spans="2:4" ht="30" x14ac:dyDescent="0.25">
      <c r="B51" s="416" t="s">
        <v>910</v>
      </c>
      <c r="C51" s="416" t="s">
        <v>911</v>
      </c>
      <c r="D51" s="417">
        <v>83520</v>
      </c>
    </row>
    <row r="52" spans="2:4" x14ac:dyDescent="0.25">
      <c r="B52" s="416" t="s">
        <v>912</v>
      </c>
      <c r="C52" s="416" t="s">
        <v>913</v>
      </c>
      <c r="D52" s="417">
        <v>98500</v>
      </c>
    </row>
    <row r="53" spans="2:4" x14ac:dyDescent="0.25">
      <c r="B53" s="416" t="s">
        <v>914</v>
      </c>
      <c r="C53" s="416" t="s">
        <v>915</v>
      </c>
      <c r="D53" s="416">
        <v>431.25</v>
      </c>
    </row>
    <row r="54" spans="2:4" x14ac:dyDescent="0.25">
      <c r="B54" s="416" t="s">
        <v>916</v>
      </c>
      <c r="C54" s="416" t="s">
        <v>915</v>
      </c>
      <c r="D54" s="416">
        <v>431.25</v>
      </c>
    </row>
    <row r="55" spans="2:4" x14ac:dyDescent="0.25">
      <c r="B55" s="416" t="s">
        <v>917</v>
      </c>
      <c r="C55" s="416" t="s">
        <v>915</v>
      </c>
      <c r="D55" s="416">
        <v>431.25</v>
      </c>
    </row>
    <row r="56" spans="2:4" x14ac:dyDescent="0.25">
      <c r="B56" s="416" t="s">
        <v>918</v>
      </c>
      <c r="C56" s="416" t="s">
        <v>915</v>
      </c>
      <c r="D56" s="416">
        <v>431.25</v>
      </c>
    </row>
    <row r="57" spans="2:4" x14ac:dyDescent="0.25">
      <c r="B57" s="416" t="s">
        <v>919</v>
      </c>
      <c r="C57" s="416" t="s">
        <v>915</v>
      </c>
      <c r="D57" s="416">
        <v>431.25</v>
      </c>
    </row>
    <row r="58" spans="2:4" x14ac:dyDescent="0.25">
      <c r="B58" s="416" t="s">
        <v>920</v>
      </c>
      <c r="C58" s="416" t="s">
        <v>915</v>
      </c>
      <c r="D58" s="416">
        <v>431.25</v>
      </c>
    </row>
    <row r="59" spans="2:4" x14ac:dyDescent="0.25">
      <c r="B59" s="416" t="s">
        <v>921</v>
      </c>
      <c r="C59" s="416" t="s">
        <v>915</v>
      </c>
      <c r="D59" s="416">
        <v>431.25</v>
      </c>
    </row>
    <row r="60" spans="2:4" x14ac:dyDescent="0.25">
      <c r="B60" s="416" t="s">
        <v>922</v>
      </c>
      <c r="C60" s="416" t="s">
        <v>915</v>
      </c>
      <c r="D60" s="416">
        <v>431.25</v>
      </c>
    </row>
    <row r="61" spans="2:4" x14ac:dyDescent="0.25">
      <c r="B61" s="416" t="s">
        <v>923</v>
      </c>
      <c r="C61" s="416" t="s">
        <v>915</v>
      </c>
      <c r="D61" s="416">
        <v>431.25</v>
      </c>
    </row>
    <row r="62" spans="2:4" x14ac:dyDescent="0.25">
      <c r="B62" s="416" t="s">
        <v>924</v>
      </c>
      <c r="C62" s="416" t="s">
        <v>915</v>
      </c>
      <c r="D62" s="416">
        <v>431.25</v>
      </c>
    </row>
    <row r="63" spans="2:4" x14ac:dyDescent="0.25">
      <c r="B63" s="416" t="s">
        <v>925</v>
      </c>
      <c r="C63" s="416" t="s">
        <v>915</v>
      </c>
      <c r="D63" s="416">
        <v>431.25</v>
      </c>
    </row>
    <row r="64" spans="2:4" x14ac:dyDescent="0.25">
      <c r="B64" s="416" t="s">
        <v>926</v>
      </c>
      <c r="C64" s="416" t="s">
        <v>915</v>
      </c>
      <c r="D64" s="416">
        <v>431.25</v>
      </c>
    </row>
    <row r="65" spans="2:4" x14ac:dyDescent="0.25">
      <c r="B65" s="416" t="s">
        <v>927</v>
      </c>
      <c r="C65" s="416" t="s">
        <v>915</v>
      </c>
      <c r="D65" s="416">
        <v>431.25</v>
      </c>
    </row>
    <row r="66" spans="2:4" x14ac:dyDescent="0.25">
      <c r="B66" s="416" t="s">
        <v>928</v>
      </c>
      <c r="C66" s="416" t="s">
        <v>915</v>
      </c>
      <c r="D66" s="416">
        <v>431.25</v>
      </c>
    </row>
    <row r="67" spans="2:4" x14ac:dyDescent="0.25">
      <c r="B67" s="416" t="s">
        <v>929</v>
      </c>
      <c r="C67" s="416" t="s">
        <v>915</v>
      </c>
      <c r="D67" s="416">
        <v>431.25</v>
      </c>
    </row>
    <row r="68" spans="2:4" x14ac:dyDescent="0.25">
      <c r="B68" s="416" t="s">
        <v>930</v>
      </c>
      <c r="C68" s="416" t="s">
        <v>915</v>
      </c>
      <c r="D68" s="416">
        <v>431.25</v>
      </c>
    </row>
    <row r="69" spans="2:4" x14ac:dyDescent="0.25">
      <c r="B69" s="416" t="s">
        <v>931</v>
      </c>
      <c r="C69" s="416" t="s">
        <v>915</v>
      </c>
      <c r="D69" s="416">
        <v>431.25</v>
      </c>
    </row>
    <row r="70" spans="2:4" x14ac:dyDescent="0.25">
      <c r="B70" s="416" t="s">
        <v>932</v>
      </c>
      <c r="C70" s="416" t="s">
        <v>915</v>
      </c>
      <c r="D70" s="416">
        <v>431.25</v>
      </c>
    </row>
    <row r="71" spans="2:4" x14ac:dyDescent="0.25">
      <c r="B71" s="416" t="s">
        <v>933</v>
      </c>
      <c r="C71" s="416" t="s">
        <v>915</v>
      </c>
      <c r="D71" s="416">
        <v>431.25</v>
      </c>
    </row>
    <row r="72" spans="2:4" x14ac:dyDescent="0.25">
      <c r="B72" s="416" t="s">
        <v>934</v>
      </c>
      <c r="C72" s="416" t="s">
        <v>915</v>
      </c>
      <c r="D72" s="416">
        <v>431.25</v>
      </c>
    </row>
    <row r="73" spans="2:4" x14ac:dyDescent="0.25">
      <c r="B73" s="416" t="s">
        <v>935</v>
      </c>
      <c r="C73" s="416" t="s">
        <v>915</v>
      </c>
      <c r="D73" s="416">
        <v>431.25</v>
      </c>
    </row>
    <row r="74" spans="2:4" x14ac:dyDescent="0.25">
      <c r="B74" s="416" t="s">
        <v>936</v>
      </c>
      <c r="C74" s="416" t="s">
        <v>915</v>
      </c>
      <c r="D74" s="416">
        <v>431.25</v>
      </c>
    </row>
    <row r="75" spans="2:4" x14ac:dyDescent="0.25">
      <c r="B75" s="416" t="s">
        <v>937</v>
      </c>
      <c r="C75" s="416" t="s">
        <v>915</v>
      </c>
      <c r="D75" s="416">
        <v>431.25</v>
      </c>
    </row>
    <row r="76" spans="2:4" ht="30" x14ac:dyDescent="0.25">
      <c r="B76" s="416" t="s">
        <v>938</v>
      </c>
      <c r="C76" s="416" t="s">
        <v>939</v>
      </c>
      <c r="D76" s="416">
        <v>431.25</v>
      </c>
    </row>
    <row r="77" spans="2:4" x14ac:dyDescent="0.25">
      <c r="B77" s="416" t="s">
        <v>940</v>
      </c>
      <c r="C77" s="416" t="s">
        <v>941</v>
      </c>
      <c r="D77" s="417">
        <v>3049.71</v>
      </c>
    </row>
    <row r="78" spans="2:4" x14ac:dyDescent="0.25">
      <c r="B78" s="416" t="s">
        <v>942</v>
      </c>
      <c r="C78" s="416" t="s">
        <v>941</v>
      </c>
      <c r="D78" s="417">
        <v>3049.71</v>
      </c>
    </row>
    <row r="79" spans="2:4" x14ac:dyDescent="0.25">
      <c r="B79" s="416" t="s">
        <v>943</v>
      </c>
      <c r="C79" s="416" t="s">
        <v>941</v>
      </c>
      <c r="D79" s="417">
        <v>3049.71</v>
      </c>
    </row>
    <row r="80" spans="2:4" x14ac:dyDescent="0.25">
      <c r="B80" s="416" t="s">
        <v>944</v>
      </c>
      <c r="C80" s="416" t="s">
        <v>945</v>
      </c>
      <c r="D80" s="417">
        <v>4554</v>
      </c>
    </row>
    <row r="81" spans="2:4" x14ac:dyDescent="0.25">
      <c r="B81" s="416" t="s">
        <v>946</v>
      </c>
      <c r="C81" s="416" t="s">
        <v>947</v>
      </c>
      <c r="D81" s="417">
        <v>1360</v>
      </c>
    </row>
    <row r="82" spans="2:4" x14ac:dyDescent="0.25">
      <c r="B82" s="416" t="s">
        <v>948</v>
      </c>
      <c r="C82" s="416" t="s">
        <v>947</v>
      </c>
      <c r="D82" s="417">
        <v>1360</v>
      </c>
    </row>
    <row r="83" spans="2:4" x14ac:dyDescent="0.25">
      <c r="B83" s="416" t="s">
        <v>949</v>
      </c>
      <c r="C83" s="416" t="s">
        <v>950</v>
      </c>
      <c r="D83" s="417">
        <v>48952</v>
      </c>
    </row>
    <row r="84" spans="2:4" x14ac:dyDescent="0.25">
      <c r="B84" s="416" t="s">
        <v>951</v>
      </c>
      <c r="C84" s="416" t="s">
        <v>952</v>
      </c>
      <c r="D84" s="417">
        <v>6974</v>
      </c>
    </row>
    <row r="85" spans="2:4" x14ac:dyDescent="0.25">
      <c r="B85" s="416" t="s">
        <v>953</v>
      </c>
      <c r="C85" s="416" t="s">
        <v>954</v>
      </c>
      <c r="D85" s="417">
        <v>4640</v>
      </c>
    </row>
    <row r="86" spans="2:4" x14ac:dyDescent="0.25">
      <c r="B86" s="416" t="s">
        <v>955</v>
      </c>
      <c r="C86" s="416" t="s">
        <v>956</v>
      </c>
      <c r="D86" s="417">
        <v>8840.6299999999992</v>
      </c>
    </row>
    <row r="87" spans="2:4" x14ac:dyDescent="0.25">
      <c r="B87" s="416" t="s">
        <v>957</v>
      </c>
      <c r="C87" s="416" t="s">
        <v>958</v>
      </c>
      <c r="D87" s="417">
        <v>17250</v>
      </c>
    </row>
    <row r="88" spans="2:4" x14ac:dyDescent="0.25">
      <c r="B88" s="416" t="s">
        <v>959</v>
      </c>
      <c r="C88" s="416" t="s">
        <v>960</v>
      </c>
      <c r="D88" s="417">
        <v>11703.55</v>
      </c>
    </row>
    <row r="89" spans="2:4" x14ac:dyDescent="0.25">
      <c r="B89" s="416" t="s">
        <v>961</v>
      </c>
      <c r="C89" s="416" t="s">
        <v>962</v>
      </c>
      <c r="D89" s="417">
        <v>8688.4</v>
      </c>
    </row>
    <row r="90" spans="2:4" x14ac:dyDescent="0.25">
      <c r="B90" s="416" t="s">
        <v>963</v>
      </c>
      <c r="C90" s="416" t="s">
        <v>964</v>
      </c>
      <c r="D90" s="417">
        <v>3694.6</v>
      </c>
    </row>
    <row r="91" spans="2:4" x14ac:dyDescent="0.25">
      <c r="B91" s="416" t="s">
        <v>965</v>
      </c>
      <c r="C91" s="416" t="s">
        <v>964</v>
      </c>
      <c r="D91" s="417">
        <v>3694.6</v>
      </c>
    </row>
    <row r="92" spans="2:4" x14ac:dyDescent="0.25">
      <c r="B92" s="416" t="s">
        <v>966</v>
      </c>
      <c r="C92" s="416" t="s">
        <v>964</v>
      </c>
      <c r="D92" s="417">
        <v>3694.6</v>
      </c>
    </row>
    <row r="93" spans="2:4" x14ac:dyDescent="0.25">
      <c r="B93" s="416" t="s">
        <v>967</v>
      </c>
      <c r="C93" s="416" t="s">
        <v>964</v>
      </c>
      <c r="D93" s="417">
        <v>3694.6</v>
      </c>
    </row>
    <row r="94" spans="2:4" x14ac:dyDescent="0.25">
      <c r="B94" s="416" t="s">
        <v>968</v>
      </c>
      <c r="C94" s="416" t="s">
        <v>964</v>
      </c>
      <c r="D94" s="417">
        <v>3694.6</v>
      </c>
    </row>
    <row r="95" spans="2:4" x14ac:dyDescent="0.25">
      <c r="B95" s="416" t="s">
        <v>969</v>
      </c>
      <c r="C95" s="416" t="s">
        <v>964</v>
      </c>
      <c r="D95" s="417">
        <v>3694.6</v>
      </c>
    </row>
    <row r="96" spans="2:4" x14ac:dyDescent="0.25">
      <c r="B96" s="416" t="s">
        <v>970</v>
      </c>
      <c r="C96" s="416" t="s">
        <v>971</v>
      </c>
      <c r="D96" s="417">
        <v>39100</v>
      </c>
    </row>
    <row r="97" spans="2:4" x14ac:dyDescent="0.25">
      <c r="B97" s="416" t="s">
        <v>972</v>
      </c>
      <c r="C97" s="416" t="s">
        <v>971</v>
      </c>
      <c r="D97" s="417">
        <v>39100</v>
      </c>
    </row>
    <row r="98" spans="2:4" x14ac:dyDescent="0.25">
      <c r="B98" s="416" t="s">
        <v>973</v>
      </c>
      <c r="C98" s="416" t="s">
        <v>974</v>
      </c>
      <c r="D98" s="417">
        <v>3389.62</v>
      </c>
    </row>
    <row r="99" spans="2:4" x14ac:dyDescent="0.25">
      <c r="B99" s="416" t="s">
        <v>975</v>
      </c>
      <c r="C99" s="416" t="s">
        <v>974</v>
      </c>
      <c r="D99" s="417">
        <v>3389.62</v>
      </c>
    </row>
    <row r="100" spans="2:4" x14ac:dyDescent="0.25">
      <c r="B100" s="416" t="s">
        <v>976</v>
      </c>
      <c r="C100" s="416" t="s">
        <v>977</v>
      </c>
      <c r="D100" s="417">
        <v>14500</v>
      </c>
    </row>
    <row r="101" spans="2:4" x14ac:dyDescent="0.25">
      <c r="B101" s="416" t="s">
        <v>978</v>
      </c>
      <c r="C101" s="416" t="s">
        <v>977</v>
      </c>
      <c r="D101" s="417">
        <v>26680</v>
      </c>
    </row>
    <row r="102" spans="2:4" x14ac:dyDescent="0.25">
      <c r="B102" s="416" t="s">
        <v>979</v>
      </c>
      <c r="C102" s="416" t="s">
        <v>980</v>
      </c>
      <c r="D102" s="417">
        <v>7238.4</v>
      </c>
    </row>
    <row r="103" spans="2:4" x14ac:dyDescent="0.25">
      <c r="B103" s="416" t="s">
        <v>981</v>
      </c>
      <c r="C103" s="416" t="s">
        <v>982</v>
      </c>
      <c r="D103" s="417">
        <v>14476.8</v>
      </c>
    </row>
    <row r="104" spans="2:4" x14ac:dyDescent="0.25">
      <c r="B104" s="416" t="s">
        <v>983</v>
      </c>
      <c r="C104" s="416" t="s">
        <v>984</v>
      </c>
      <c r="D104" s="417">
        <v>15719.35</v>
      </c>
    </row>
    <row r="105" spans="2:4" x14ac:dyDescent="0.25">
      <c r="B105" s="416" t="s">
        <v>985</v>
      </c>
      <c r="C105" s="416" t="s">
        <v>986</v>
      </c>
      <c r="D105" s="417">
        <v>18981.79</v>
      </c>
    </row>
    <row r="106" spans="2:4" x14ac:dyDescent="0.25">
      <c r="B106" s="416" t="s">
        <v>987</v>
      </c>
      <c r="C106" s="416" t="s">
        <v>986</v>
      </c>
      <c r="D106" s="417">
        <v>18981.79</v>
      </c>
    </row>
    <row r="107" spans="2:4" x14ac:dyDescent="0.25">
      <c r="B107" s="416" t="s">
        <v>988</v>
      </c>
      <c r="C107" s="416" t="s">
        <v>986</v>
      </c>
      <c r="D107" s="417">
        <v>18981.78</v>
      </c>
    </row>
    <row r="108" spans="2:4" x14ac:dyDescent="0.25">
      <c r="B108" s="416" t="s">
        <v>989</v>
      </c>
      <c r="C108" s="416" t="s">
        <v>990</v>
      </c>
      <c r="D108" s="417">
        <v>6468.75</v>
      </c>
    </row>
    <row r="109" spans="2:4" x14ac:dyDescent="0.25">
      <c r="B109" s="416" t="s">
        <v>991</v>
      </c>
      <c r="C109" s="416" t="s">
        <v>992</v>
      </c>
      <c r="D109" s="417">
        <v>15719.35</v>
      </c>
    </row>
    <row r="110" spans="2:4" x14ac:dyDescent="0.25">
      <c r="B110" s="416" t="s">
        <v>993</v>
      </c>
      <c r="C110" s="416" t="s">
        <v>992</v>
      </c>
      <c r="D110" s="417">
        <v>15719.35</v>
      </c>
    </row>
    <row r="111" spans="2:4" x14ac:dyDescent="0.25">
      <c r="B111" s="416" t="s">
        <v>994</v>
      </c>
      <c r="C111" s="416" t="s">
        <v>992</v>
      </c>
      <c r="D111" s="417">
        <v>15719.35</v>
      </c>
    </row>
    <row r="112" spans="2:4" x14ac:dyDescent="0.25">
      <c r="B112" s="416" t="s">
        <v>995</v>
      </c>
      <c r="C112" s="416" t="s">
        <v>992</v>
      </c>
      <c r="D112" s="417">
        <v>15719.35</v>
      </c>
    </row>
    <row r="113" spans="2:4" x14ac:dyDescent="0.25">
      <c r="B113" s="416" t="s">
        <v>996</v>
      </c>
      <c r="C113" s="416" t="s">
        <v>992</v>
      </c>
      <c r="D113" s="417">
        <v>15719.35</v>
      </c>
    </row>
    <row r="114" spans="2:4" x14ac:dyDescent="0.25">
      <c r="B114" s="416" t="s">
        <v>997</v>
      </c>
      <c r="C114" s="416" t="s">
        <v>992</v>
      </c>
      <c r="D114" s="417">
        <v>15719.35</v>
      </c>
    </row>
    <row r="115" spans="2:4" x14ac:dyDescent="0.25">
      <c r="B115" s="416" t="s">
        <v>998</v>
      </c>
      <c r="C115" s="416" t="s">
        <v>999</v>
      </c>
      <c r="D115" s="417">
        <v>15719.35</v>
      </c>
    </row>
    <row r="116" spans="2:4" x14ac:dyDescent="0.25">
      <c r="B116" s="416" t="s">
        <v>1000</v>
      </c>
      <c r="C116" s="416" t="s">
        <v>1001</v>
      </c>
      <c r="D116" s="417">
        <v>26450</v>
      </c>
    </row>
    <row r="117" spans="2:4" x14ac:dyDescent="0.25">
      <c r="B117" s="416" t="s">
        <v>1002</v>
      </c>
      <c r="C117" s="416" t="s">
        <v>1001</v>
      </c>
      <c r="D117" s="417">
        <v>26450</v>
      </c>
    </row>
    <row r="118" spans="2:4" x14ac:dyDescent="0.25">
      <c r="B118" s="416" t="s">
        <v>1003</v>
      </c>
      <c r="C118" s="416" t="s">
        <v>1001</v>
      </c>
      <c r="D118" s="417">
        <v>26450</v>
      </c>
    </row>
    <row r="119" spans="2:4" x14ac:dyDescent="0.25">
      <c r="B119" s="416" t="s">
        <v>1004</v>
      </c>
      <c r="C119" s="416" t="s">
        <v>1001</v>
      </c>
      <c r="D119" s="417">
        <v>26450</v>
      </c>
    </row>
    <row r="120" spans="2:4" x14ac:dyDescent="0.25">
      <c r="B120" s="416" t="s">
        <v>1005</v>
      </c>
      <c r="C120" s="416" t="s">
        <v>1006</v>
      </c>
      <c r="D120" s="417">
        <v>29000</v>
      </c>
    </row>
    <row r="121" spans="2:4" x14ac:dyDescent="0.25">
      <c r="B121" s="416" t="s">
        <v>1007</v>
      </c>
      <c r="C121" s="416" t="s">
        <v>1008</v>
      </c>
      <c r="D121" s="417">
        <v>18981.79</v>
      </c>
    </row>
    <row r="122" spans="2:4" x14ac:dyDescent="0.25">
      <c r="B122" s="416" t="s">
        <v>1009</v>
      </c>
      <c r="C122" s="416" t="s">
        <v>1010</v>
      </c>
      <c r="D122" s="417">
        <v>26000.35</v>
      </c>
    </row>
    <row r="123" spans="2:4" x14ac:dyDescent="0.25">
      <c r="B123" s="416" t="s">
        <v>1011</v>
      </c>
      <c r="C123" s="416" t="s">
        <v>1012</v>
      </c>
      <c r="D123" s="417">
        <v>31842</v>
      </c>
    </row>
    <row r="124" spans="2:4" x14ac:dyDescent="0.25">
      <c r="B124" s="416" t="s">
        <v>1013</v>
      </c>
      <c r="C124" s="416" t="s">
        <v>1014</v>
      </c>
      <c r="D124" s="417">
        <v>22871.200000000001</v>
      </c>
    </row>
    <row r="125" spans="2:4" x14ac:dyDescent="0.25">
      <c r="B125" s="416" t="s">
        <v>1015</v>
      </c>
      <c r="C125" s="416" t="s">
        <v>1014</v>
      </c>
      <c r="D125" s="417">
        <v>22871.200000000001</v>
      </c>
    </row>
    <row r="126" spans="2:4" x14ac:dyDescent="0.25">
      <c r="B126" s="416" t="s">
        <v>1016</v>
      </c>
      <c r="C126" s="416" t="s">
        <v>1017</v>
      </c>
      <c r="D126" s="417">
        <v>9939.2999999999993</v>
      </c>
    </row>
    <row r="127" spans="2:4" x14ac:dyDescent="0.25">
      <c r="B127" s="416" t="s">
        <v>1018</v>
      </c>
      <c r="C127" s="416" t="s">
        <v>1019</v>
      </c>
      <c r="D127" s="417">
        <v>22080</v>
      </c>
    </row>
    <row r="128" spans="2:4" x14ac:dyDescent="0.25">
      <c r="B128" s="416" t="s">
        <v>1020</v>
      </c>
      <c r="C128" s="416" t="s">
        <v>1021</v>
      </c>
      <c r="D128" s="417">
        <v>9939.2900000000009</v>
      </c>
    </row>
    <row r="129" spans="2:4" x14ac:dyDescent="0.25">
      <c r="B129" s="416" t="s">
        <v>1022</v>
      </c>
      <c r="C129" s="416" t="s">
        <v>1021</v>
      </c>
      <c r="D129" s="417">
        <v>9939.2900000000009</v>
      </c>
    </row>
    <row r="130" spans="2:4" x14ac:dyDescent="0.25">
      <c r="B130" s="416" t="s">
        <v>1023</v>
      </c>
      <c r="C130" s="416" t="s">
        <v>1024</v>
      </c>
      <c r="D130" s="417">
        <v>31842</v>
      </c>
    </row>
    <row r="131" spans="2:4" x14ac:dyDescent="0.25">
      <c r="B131" s="416" t="s">
        <v>1025</v>
      </c>
      <c r="C131" s="416" t="s">
        <v>1026</v>
      </c>
      <c r="D131" s="417">
        <v>18981.79</v>
      </c>
    </row>
    <row r="132" spans="2:4" x14ac:dyDescent="0.25">
      <c r="B132" s="416" t="s">
        <v>1027</v>
      </c>
      <c r="C132" s="416" t="s">
        <v>1028</v>
      </c>
      <c r="D132" s="417">
        <v>15116.52</v>
      </c>
    </row>
    <row r="133" spans="2:4" x14ac:dyDescent="0.25">
      <c r="B133" s="416" t="s">
        <v>1029</v>
      </c>
      <c r="C133" s="416" t="s">
        <v>1030</v>
      </c>
      <c r="D133" s="417">
        <v>27756.400000000001</v>
      </c>
    </row>
    <row r="134" spans="2:4" x14ac:dyDescent="0.25">
      <c r="B134" s="416" t="s">
        <v>1031</v>
      </c>
      <c r="C134" s="416" t="s">
        <v>1030</v>
      </c>
      <c r="D134" s="417">
        <v>27756.400000000001</v>
      </c>
    </row>
    <row r="135" spans="2:4" x14ac:dyDescent="0.25">
      <c r="B135" s="416" t="s">
        <v>1032</v>
      </c>
      <c r="C135" s="416" t="s">
        <v>1030</v>
      </c>
      <c r="D135" s="417">
        <v>27756.400000000001</v>
      </c>
    </row>
    <row r="136" spans="2:4" x14ac:dyDescent="0.25">
      <c r="B136" s="416" t="s">
        <v>1033</v>
      </c>
      <c r="C136" s="416" t="s">
        <v>1030</v>
      </c>
      <c r="D136" s="417">
        <v>27756.400000000001</v>
      </c>
    </row>
    <row r="137" spans="2:4" x14ac:dyDescent="0.25">
      <c r="B137" s="416" t="s">
        <v>1034</v>
      </c>
      <c r="C137" s="416" t="s">
        <v>1030</v>
      </c>
      <c r="D137" s="417">
        <v>27756.400000000001</v>
      </c>
    </row>
    <row r="138" spans="2:4" x14ac:dyDescent="0.25">
      <c r="B138" s="416" t="s">
        <v>1035</v>
      </c>
      <c r="C138" s="416" t="s">
        <v>1036</v>
      </c>
      <c r="D138" s="417">
        <v>34518.400000000001</v>
      </c>
    </row>
    <row r="139" spans="2:4" x14ac:dyDescent="0.25">
      <c r="B139" s="416" t="s">
        <v>1037</v>
      </c>
      <c r="C139" s="416" t="s">
        <v>1036</v>
      </c>
      <c r="D139" s="417">
        <v>34518.400000000001</v>
      </c>
    </row>
    <row r="140" spans="2:4" x14ac:dyDescent="0.25">
      <c r="B140" s="416" t="s">
        <v>1038</v>
      </c>
      <c r="C140" s="416" t="s">
        <v>1039</v>
      </c>
      <c r="D140" s="416">
        <v>241.5</v>
      </c>
    </row>
    <row r="141" spans="2:4" x14ac:dyDescent="0.25">
      <c r="B141" s="416" t="s">
        <v>1040</v>
      </c>
      <c r="C141" s="416" t="s">
        <v>1039</v>
      </c>
      <c r="D141" s="416">
        <v>241.5</v>
      </c>
    </row>
    <row r="142" spans="2:4" x14ac:dyDescent="0.25">
      <c r="B142" s="416" t="s">
        <v>1041</v>
      </c>
      <c r="C142" s="416" t="s">
        <v>1039</v>
      </c>
      <c r="D142" s="416">
        <v>241.5</v>
      </c>
    </row>
    <row r="143" spans="2:4" x14ac:dyDescent="0.25">
      <c r="B143" s="416" t="s">
        <v>1042</v>
      </c>
      <c r="C143" s="416" t="s">
        <v>1039</v>
      </c>
      <c r="D143" s="416">
        <v>241.5</v>
      </c>
    </row>
    <row r="144" spans="2:4" x14ac:dyDescent="0.25">
      <c r="B144" s="416" t="s">
        <v>1043</v>
      </c>
      <c r="C144" s="416" t="s">
        <v>1039</v>
      </c>
      <c r="D144" s="416">
        <v>241.5</v>
      </c>
    </row>
    <row r="145" spans="2:4" x14ac:dyDescent="0.25">
      <c r="B145" s="416" t="s">
        <v>1044</v>
      </c>
      <c r="C145" s="416" t="s">
        <v>1045</v>
      </c>
      <c r="D145" s="417">
        <v>2529</v>
      </c>
    </row>
    <row r="146" spans="2:4" x14ac:dyDescent="0.25">
      <c r="B146" s="416" t="s">
        <v>1046</v>
      </c>
      <c r="C146" s="416" t="s">
        <v>1047</v>
      </c>
      <c r="D146" s="417">
        <v>18646.400000000001</v>
      </c>
    </row>
    <row r="147" spans="2:4" x14ac:dyDescent="0.25">
      <c r="B147" s="416" t="s">
        <v>1048</v>
      </c>
      <c r="C147" s="416" t="s">
        <v>1049</v>
      </c>
      <c r="D147" s="417">
        <v>13794.76</v>
      </c>
    </row>
    <row r="148" spans="2:4" x14ac:dyDescent="0.25">
      <c r="B148" s="416" t="s">
        <v>1050</v>
      </c>
      <c r="C148" s="416" t="s">
        <v>1051</v>
      </c>
      <c r="D148" s="417">
        <v>16805.95</v>
      </c>
    </row>
    <row r="149" spans="2:4" x14ac:dyDescent="0.25">
      <c r="B149" s="416" t="s">
        <v>1052</v>
      </c>
      <c r="C149" s="416" t="s">
        <v>1053</v>
      </c>
      <c r="D149" s="417">
        <v>17956.47</v>
      </c>
    </row>
    <row r="150" spans="2:4" x14ac:dyDescent="0.25">
      <c r="B150" s="416" t="s">
        <v>1054</v>
      </c>
      <c r="C150" s="416" t="s">
        <v>1055</v>
      </c>
      <c r="D150" s="417">
        <v>5177.53</v>
      </c>
    </row>
    <row r="151" spans="2:4" x14ac:dyDescent="0.25">
      <c r="B151" s="416" t="s">
        <v>1056</v>
      </c>
      <c r="C151" s="416" t="s">
        <v>1057</v>
      </c>
      <c r="D151" s="417">
        <v>10013.129999999999</v>
      </c>
    </row>
    <row r="152" spans="2:4" x14ac:dyDescent="0.25">
      <c r="B152" s="416" t="s">
        <v>1058</v>
      </c>
      <c r="C152" s="416" t="s">
        <v>1059</v>
      </c>
      <c r="D152" s="417">
        <v>2623.01</v>
      </c>
    </row>
    <row r="153" spans="2:4" x14ac:dyDescent="0.25">
      <c r="B153" s="416" t="s">
        <v>1060</v>
      </c>
      <c r="C153" s="416" t="s">
        <v>1061</v>
      </c>
      <c r="D153" s="417">
        <v>3775.01</v>
      </c>
    </row>
    <row r="154" spans="2:4" x14ac:dyDescent="0.25">
      <c r="B154" s="416" t="s">
        <v>1062</v>
      </c>
      <c r="C154" s="416" t="s">
        <v>1063</v>
      </c>
      <c r="D154" s="417">
        <v>2175</v>
      </c>
    </row>
    <row r="155" spans="2:4" x14ac:dyDescent="0.25">
      <c r="B155" s="416" t="s">
        <v>1064</v>
      </c>
      <c r="C155" s="416" t="s">
        <v>1065</v>
      </c>
      <c r="D155" s="417">
        <v>6123.62</v>
      </c>
    </row>
    <row r="156" spans="2:4" x14ac:dyDescent="0.25">
      <c r="B156" s="416" t="s">
        <v>1066</v>
      </c>
      <c r="C156" s="416" t="s">
        <v>1065</v>
      </c>
      <c r="D156" s="417">
        <v>6123.62</v>
      </c>
    </row>
    <row r="157" spans="2:4" x14ac:dyDescent="0.25">
      <c r="B157" s="416" t="s">
        <v>1067</v>
      </c>
      <c r="C157" s="416" t="s">
        <v>1065</v>
      </c>
      <c r="D157" s="417">
        <v>6123.62</v>
      </c>
    </row>
    <row r="158" spans="2:4" x14ac:dyDescent="0.25">
      <c r="B158" s="416" t="s">
        <v>1068</v>
      </c>
      <c r="C158" s="416" t="s">
        <v>1065</v>
      </c>
      <c r="D158" s="417">
        <v>6123.62</v>
      </c>
    </row>
    <row r="159" spans="2:4" x14ac:dyDescent="0.25">
      <c r="B159" s="416" t="s">
        <v>1069</v>
      </c>
      <c r="C159" s="416" t="s">
        <v>1065</v>
      </c>
      <c r="D159" s="417">
        <v>6123.62</v>
      </c>
    </row>
    <row r="160" spans="2:4" x14ac:dyDescent="0.25">
      <c r="B160" s="416" t="s">
        <v>1070</v>
      </c>
      <c r="C160" s="416" t="s">
        <v>1071</v>
      </c>
      <c r="D160" s="417">
        <v>1850.95</v>
      </c>
    </row>
    <row r="161" spans="2:4" x14ac:dyDescent="0.25">
      <c r="B161" s="416" t="s">
        <v>1072</v>
      </c>
      <c r="C161" s="416" t="s">
        <v>1071</v>
      </c>
      <c r="D161" s="417">
        <v>1850.95</v>
      </c>
    </row>
    <row r="162" spans="2:4" x14ac:dyDescent="0.25">
      <c r="B162" s="416" t="s">
        <v>1073</v>
      </c>
      <c r="C162" s="416" t="s">
        <v>1074</v>
      </c>
      <c r="D162" s="417">
        <v>1712.98</v>
      </c>
    </row>
    <row r="163" spans="2:4" x14ac:dyDescent="0.25">
      <c r="B163" s="416" t="s">
        <v>1075</v>
      </c>
      <c r="C163" s="416" t="s">
        <v>1074</v>
      </c>
      <c r="D163" s="417">
        <v>1712.98</v>
      </c>
    </row>
    <row r="164" spans="2:4" x14ac:dyDescent="0.25">
      <c r="B164" s="416" t="s">
        <v>1076</v>
      </c>
      <c r="C164" s="416" t="s">
        <v>1074</v>
      </c>
      <c r="D164" s="417">
        <v>1712.98</v>
      </c>
    </row>
    <row r="165" spans="2:4" x14ac:dyDescent="0.25">
      <c r="B165" s="416" t="s">
        <v>1077</v>
      </c>
      <c r="C165" s="416" t="s">
        <v>1078</v>
      </c>
      <c r="D165" s="417">
        <v>1712.98</v>
      </c>
    </row>
    <row r="166" spans="2:4" x14ac:dyDescent="0.25">
      <c r="B166" s="416" t="s">
        <v>1079</v>
      </c>
      <c r="C166" s="416" t="s">
        <v>1078</v>
      </c>
      <c r="D166" s="417">
        <v>1712.98</v>
      </c>
    </row>
    <row r="167" spans="2:4" x14ac:dyDescent="0.25">
      <c r="B167" s="416" t="s">
        <v>1080</v>
      </c>
      <c r="C167" s="416" t="s">
        <v>1078</v>
      </c>
      <c r="D167" s="417">
        <v>1712.98</v>
      </c>
    </row>
    <row r="168" spans="2:4" x14ac:dyDescent="0.25">
      <c r="B168" s="416" t="s">
        <v>1081</v>
      </c>
      <c r="C168" s="416" t="s">
        <v>1082</v>
      </c>
      <c r="D168" s="417">
        <v>3396.82</v>
      </c>
    </row>
    <row r="169" spans="2:4" x14ac:dyDescent="0.25">
      <c r="B169" s="416" t="s">
        <v>1083</v>
      </c>
      <c r="C169" s="416" t="s">
        <v>1082</v>
      </c>
      <c r="D169" s="417">
        <v>1615.9</v>
      </c>
    </row>
    <row r="170" spans="2:4" x14ac:dyDescent="0.25">
      <c r="B170" s="416" t="s">
        <v>1084</v>
      </c>
      <c r="C170" s="416" t="s">
        <v>1085</v>
      </c>
      <c r="D170" s="417">
        <v>6471.05</v>
      </c>
    </row>
    <row r="171" spans="2:4" x14ac:dyDescent="0.25">
      <c r="B171" s="416" t="s">
        <v>1086</v>
      </c>
      <c r="C171" s="416" t="s">
        <v>1087</v>
      </c>
      <c r="D171" s="417">
        <v>26408.6</v>
      </c>
    </row>
    <row r="172" spans="2:4" x14ac:dyDescent="0.25">
      <c r="B172" s="416" t="s">
        <v>1088</v>
      </c>
      <c r="C172" s="416" t="s">
        <v>1089</v>
      </c>
      <c r="D172" s="417">
        <v>6230.96</v>
      </c>
    </row>
    <row r="173" spans="2:4" x14ac:dyDescent="0.25">
      <c r="B173" s="416" t="s">
        <v>1090</v>
      </c>
      <c r="C173" s="416" t="s">
        <v>1091</v>
      </c>
      <c r="D173" s="417">
        <v>28721.93</v>
      </c>
    </row>
    <row r="174" spans="2:4" x14ac:dyDescent="0.25">
      <c r="B174" s="416" t="s">
        <v>1092</v>
      </c>
      <c r="C174" s="416" t="s">
        <v>1093</v>
      </c>
      <c r="D174" s="417">
        <v>5537.25</v>
      </c>
    </row>
    <row r="175" spans="2:4" x14ac:dyDescent="0.25">
      <c r="B175" s="416" t="s">
        <v>1094</v>
      </c>
      <c r="C175" s="416" t="s">
        <v>1095</v>
      </c>
      <c r="D175" s="417">
        <v>1899.98</v>
      </c>
    </row>
    <row r="176" spans="2:4" x14ac:dyDescent="0.25">
      <c r="B176" s="416" t="s">
        <v>1096</v>
      </c>
      <c r="C176" s="416" t="s">
        <v>1097</v>
      </c>
      <c r="D176" s="417">
        <v>614800</v>
      </c>
    </row>
    <row r="177" spans="2:4" x14ac:dyDescent="0.25">
      <c r="B177" s="416" t="s">
        <v>1098</v>
      </c>
      <c r="C177" s="416" t="s">
        <v>1099</v>
      </c>
      <c r="D177" s="417">
        <v>119326.3</v>
      </c>
    </row>
    <row r="178" spans="2:4" x14ac:dyDescent="0.25">
      <c r="B178" s="416" t="s">
        <v>1100</v>
      </c>
      <c r="C178" s="416" t="s">
        <v>1101</v>
      </c>
      <c r="D178" s="417">
        <v>578840</v>
      </c>
    </row>
    <row r="179" spans="2:4" x14ac:dyDescent="0.25">
      <c r="B179" s="416" t="s">
        <v>1102</v>
      </c>
      <c r="C179" s="416" t="s">
        <v>1103</v>
      </c>
      <c r="D179" s="417">
        <v>4075.37</v>
      </c>
    </row>
    <row r="180" spans="2:4" x14ac:dyDescent="0.25">
      <c r="B180" s="416" t="s">
        <v>1104</v>
      </c>
      <c r="C180" s="416" t="s">
        <v>1105</v>
      </c>
      <c r="D180" s="416">
        <v>0.01</v>
      </c>
    </row>
    <row r="181" spans="2:4" x14ac:dyDescent="0.25">
      <c r="B181" s="416" t="s">
        <v>1106</v>
      </c>
      <c r="C181" s="416" t="s">
        <v>1105</v>
      </c>
      <c r="D181" s="416">
        <v>0.01</v>
      </c>
    </row>
    <row r="182" spans="2:4" x14ac:dyDescent="0.25">
      <c r="B182" s="416" t="s">
        <v>1107</v>
      </c>
      <c r="C182" s="416" t="s">
        <v>1108</v>
      </c>
      <c r="D182" s="417">
        <v>1220.32</v>
      </c>
    </row>
    <row r="183" spans="2:4" x14ac:dyDescent="0.25">
      <c r="B183" s="416" t="s">
        <v>1109</v>
      </c>
      <c r="C183" s="416" t="s">
        <v>1108</v>
      </c>
      <c r="D183" s="417">
        <v>1220.32</v>
      </c>
    </row>
    <row r="184" spans="2:4" x14ac:dyDescent="0.25">
      <c r="B184" s="416" t="s">
        <v>1110</v>
      </c>
      <c r="C184" s="416" t="s">
        <v>1108</v>
      </c>
      <c r="D184" s="417">
        <v>1220.32</v>
      </c>
    </row>
    <row r="185" spans="2:4" x14ac:dyDescent="0.25">
      <c r="B185" s="416" t="s">
        <v>1111</v>
      </c>
      <c r="C185" s="416" t="s">
        <v>1108</v>
      </c>
      <c r="D185" s="417">
        <v>1220.32</v>
      </c>
    </row>
    <row r="186" spans="2:4" x14ac:dyDescent="0.25">
      <c r="B186" s="416" t="s">
        <v>1112</v>
      </c>
      <c r="C186" s="416" t="s">
        <v>1113</v>
      </c>
      <c r="D186" s="417">
        <v>1365.05</v>
      </c>
    </row>
    <row r="187" spans="2:4" x14ac:dyDescent="0.25">
      <c r="B187" s="416" t="s">
        <v>1114</v>
      </c>
      <c r="C187" s="416" t="s">
        <v>1113</v>
      </c>
      <c r="D187" s="417">
        <v>1365.05</v>
      </c>
    </row>
    <row r="188" spans="2:4" x14ac:dyDescent="0.25">
      <c r="B188" s="416" t="s">
        <v>1115</v>
      </c>
      <c r="C188" s="416" t="s">
        <v>1113</v>
      </c>
      <c r="D188" s="417">
        <v>1365.05</v>
      </c>
    </row>
    <row r="189" spans="2:4" x14ac:dyDescent="0.25">
      <c r="B189" s="416" t="s">
        <v>1116</v>
      </c>
      <c r="C189" s="416" t="s">
        <v>1113</v>
      </c>
      <c r="D189" s="417">
        <v>1365.05</v>
      </c>
    </row>
    <row r="190" spans="2:4" x14ac:dyDescent="0.25">
      <c r="B190" s="416" t="s">
        <v>1117</v>
      </c>
      <c r="C190" s="416" t="s">
        <v>1113</v>
      </c>
      <c r="D190" s="417">
        <v>1365.05</v>
      </c>
    </row>
    <row r="191" spans="2:4" x14ac:dyDescent="0.25">
      <c r="B191" s="416" t="s">
        <v>1118</v>
      </c>
      <c r="C191" s="416" t="s">
        <v>1113</v>
      </c>
      <c r="D191" s="417">
        <v>1365.05</v>
      </c>
    </row>
    <row r="192" spans="2:4" x14ac:dyDescent="0.25">
      <c r="B192" s="416" t="s">
        <v>1119</v>
      </c>
      <c r="C192" s="416" t="s">
        <v>1113</v>
      </c>
      <c r="D192" s="417">
        <v>1365.05</v>
      </c>
    </row>
    <row r="193" spans="2:4" x14ac:dyDescent="0.25">
      <c r="B193" s="416" t="s">
        <v>1120</v>
      </c>
      <c r="C193" s="416" t="s">
        <v>1113</v>
      </c>
      <c r="D193" s="417">
        <v>1365.05</v>
      </c>
    </row>
    <row r="194" spans="2:4" x14ac:dyDescent="0.25">
      <c r="B194" s="416" t="s">
        <v>1121</v>
      </c>
      <c r="C194" s="416" t="s">
        <v>1113</v>
      </c>
      <c r="D194" s="417">
        <v>1365.05</v>
      </c>
    </row>
    <row r="195" spans="2:4" x14ac:dyDescent="0.25">
      <c r="B195" s="416" t="s">
        <v>1122</v>
      </c>
      <c r="C195" s="416" t="s">
        <v>1113</v>
      </c>
      <c r="D195" s="417">
        <v>1365.05</v>
      </c>
    </row>
    <row r="196" spans="2:4" x14ac:dyDescent="0.25">
      <c r="B196" s="416" t="s">
        <v>1123</v>
      </c>
      <c r="C196" s="416" t="s">
        <v>1124</v>
      </c>
      <c r="D196" s="417">
        <v>1380.4</v>
      </c>
    </row>
    <row r="197" spans="2:4" x14ac:dyDescent="0.25">
      <c r="B197" s="416" t="s">
        <v>1125</v>
      </c>
      <c r="C197" s="416" t="s">
        <v>1124</v>
      </c>
      <c r="D197" s="417">
        <v>1380.4</v>
      </c>
    </row>
    <row r="198" spans="2:4" x14ac:dyDescent="0.25">
      <c r="B198" s="416" t="s">
        <v>1126</v>
      </c>
      <c r="C198" s="416" t="s">
        <v>1124</v>
      </c>
      <c r="D198" s="417">
        <v>1380.4</v>
      </c>
    </row>
    <row r="199" spans="2:4" x14ac:dyDescent="0.25">
      <c r="B199" s="416" t="s">
        <v>1127</v>
      </c>
      <c r="C199" s="416" t="s">
        <v>1128</v>
      </c>
      <c r="D199" s="416">
        <v>775.16</v>
      </c>
    </row>
    <row r="200" spans="2:4" x14ac:dyDescent="0.25">
      <c r="B200" s="416" t="s">
        <v>1129</v>
      </c>
      <c r="C200" s="416" t="s">
        <v>1128</v>
      </c>
      <c r="D200" s="416">
        <v>747.5</v>
      </c>
    </row>
    <row r="201" spans="2:4" x14ac:dyDescent="0.25">
      <c r="B201" s="416" t="s">
        <v>1130</v>
      </c>
      <c r="C201" s="416" t="s">
        <v>1128</v>
      </c>
      <c r="D201" s="416">
        <v>719.9</v>
      </c>
    </row>
    <row r="202" spans="2:4" x14ac:dyDescent="0.25">
      <c r="B202" s="416" t="s">
        <v>1131</v>
      </c>
      <c r="C202" s="416" t="s">
        <v>1128</v>
      </c>
      <c r="D202" s="416">
        <v>719.9</v>
      </c>
    </row>
    <row r="203" spans="2:4" x14ac:dyDescent="0.25">
      <c r="B203" s="416" t="s">
        <v>1132</v>
      </c>
      <c r="C203" s="416" t="s">
        <v>1128</v>
      </c>
      <c r="D203" s="416">
        <v>775.16</v>
      </c>
    </row>
    <row r="204" spans="2:4" x14ac:dyDescent="0.25">
      <c r="B204" s="416" t="s">
        <v>1133</v>
      </c>
      <c r="C204" s="416" t="s">
        <v>1128</v>
      </c>
      <c r="D204" s="416">
        <v>775.16</v>
      </c>
    </row>
    <row r="205" spans="2:4" x14ac:dyDescent="0.25">
      <c r="B205" s="416" t="s">
        <v>1134</v>
      </c>
      <c r="C205" s="416" t="s">
        <v>1128</v>
      </c>
      <c r="D205" s="416">
        <v>775.16</v>
      </c>
    </row>
    <row r="206" spans="2:4" x14ac:dyDescent="0.25">
      <c r="B206" s="416" t="s">
        <v>1135</v>
      </c>
      <c r="C206" s="416" t="s">
        <v>1128</v>
      </c>
      <c r="D206" s="416">
        <v>775.16</v>
      </c>
    </row>
    <row r="207" spans="2:4" x14ac:dyDescent="0.25">
      <c r="B207" s="416" t="s">
        <v>1136</v>
      </c>
      <c r="C207" s="416" t="s">
        <v>1128</v>
      </c>
      <c r="D207" s="416">
        <v>775.16</v>
      </c>
    </row>
    <row r="208" spans="2:4" x14ac:dyDescent="0.25">
      <c r="B208" s="416" t="s">
        <v>1137</v>
      </c>
      <c r="C208" s="416" t="s">
        <v>1128</v>
      </c>
      <c r="D208" s="416">
        <v>775.16</v>
      </c>
    </row>
    <row r="209" spans="2:4" x14ac:dyDescent="0.25">
      <c r="B209" s="416" t="s">
        <v>1138</v>
      </c>
      <c r="C209" s="416" t="s">
        <v>1128</v>
      </c>
      <c r="D209" s="416">
        <v>775.16</v>
      </c>
    </row>
    <row r="210" spans="2:4" x14ac:dyDescent="0.25">
      <c r="B210" s="416" t="s">
        <v>1139</v>
      </c>
      <c r="C210" s="416" t="s">
        <v>1128</v>
      </c>
      <c r="D210" s="416">
        <v>719.9</v>
      </c>
    </row>
    <row r="211" spans="2:4" x14ac:dyDescent="0.25">
      <c r="B211" s="416" t="s">
        <v>1140</v>
      </c>
      <c r="C211" s="416" t="s">
        <v>1128</v>
      </c>
      <c r="D211" s="416">
        <v>775.16</v>
      </c>
    </row>
    <row r="212" spans="2:4" x14ac:dyDescent="0.25">
      <c r="B212" s="416" t="s">
        <v>1141</v>
      </c>
      <c r="C212" s="416" t="s">
        <v>1128</v>
      </c>
      <c r="D212" s="416">
        <v>775.16</v>
      </c>
    </row>
    <row r="213" spans="2:4" x14ac:dyDescent="0.25">
      <c r="B213" s="416" t="s">
        <v>1142</v>
      </c>
      <c r="C213" s="416" t="s">
        <v>1128</v>
      </c>
      <c r="D213" s="416">
        <v>775.16</v>
      </c>
    </row>
    <row r="214" spans="2:4" x14ac:dyDescent="0.25">
      <c r="B214" s="416" t="s">
        <v>1143</v>
      </c>
      <c r="C214" s="416" t="s">
        <v>1128</v>
      </c>
      <c r="D214" s="416">
        <v>775.16</v>
      </c>
    </row>
    <row r="215" spans="2:4" x14ac:dyDescent="0.25">
      <c r="B215" s="416" t="s">
        <v>1144</v>
      </c>
      <c r="C215" s="416" t="s">
        <v>1128</v>
      </c>
      <c r="D215" s="416">
        <v>775.16</v>
      </c>
    </row>
    <row r="216" spans="2:4" x14ac:dyDescent="0.25">
      <c r="B216" s="416" t="s">
        <v>1145</v>
      </c>
      <c r="C216" s="416" t="s">
        <v>1128</v>
      </c>
      <c r="D216" s="416">
        <v>775.16</v>
      </c>
    </row>
    <row r="217" spans="2:4" x14ac:dyDescent="0.25">
      <c r="B217" s="416" t="s">
        <v>1146</v>
      </c>
      <c r="C217" s="416" t="s">
        <v>1128</v>
      </c>
      <c r="D217" s="416">
        <v>775.16</v>
      </c>
    </row>
    <row r="218" spans="2:4" x14ac:dyDescent="0.25">
      <c r="B218" s="416" t="s">
        <v>1147</v>
      </c>
      <c r="C218" s="416" t="s">
        <v>1128</v>
      </c>
      <c r="D218" s="416">
        <v>775.16</v>
      </c>
    </row>
    <row r="219" spans="2:4" x14ac:dyDescent="0.25">
      <c r="B219" s="416" t="s">
        <v>1148</v>
      </c>
      <c r="C219" s="416" t="s">
        <v>1128</v>
      </c>
      <c r="D219" s="416">
        <v>775.16</v>
      </c>
    </row>
    <row r="220" spans="2:4" x14ac:dyDescent="0.25">
      <c r="B220" s="416" t="s">
        <v>1149</v>
      </c>
      <c r="C220" s="416" t="s">
        <v>1128</v>
      </c>
      <c r="D220" s="416">
        <v>775.11</v>
      </c>
    </row>
    <row r="221" spans="2:4" x14ac:dyDescent="0.25">
      <c r="B221" s="416" t="s">
        <v>1150</v>
      </c>
      <c r="C221" s="416" t="s">
        <v>1128</v>
      </c>
      <c r="D221" s="416">
        <v>775.16</v>
      </c>
    </row>
    <row r="222" spans="2:4" x14ac:dyDescent="0.25">
      <c r="B222" s="416" t="s">
        <v>1151</v>
      </c>
      <c r="C222" s="416" t="s">
        <v>1128</v>
      </c>
      <c r="D222" s="416">
        <v>444.99</v>
      </c>
    </row>
    <row r="223" spans="2:4" x14ac:dyDescent="0.25">
      <c r="B223" s="416" t="s">
        <v>1152</v>
      </c>
      <c r="C223" s="416" t="s">
        <v>1128</v>
      </c>
      <c r="D223" s="416">
        <v>444.99</v>
      </c>
    </row>
    <row r="224" spans="2:4" x14ac:dyDescent="0.25">
      <c r="B224" s="416" t="s">
        <v>1153</v>
      </c>
      <c r="C224" s="416" t="s">
        <v>1128</v>
      </c>
      <c r="D224" s="417">
        <v>1025.1400000000001</v>
      </c>
    </row>
    <row r="225" spans="2:4" x14ac:dyDescent="0.25">
      <c r="B225" s="416" t="s">
        <v>1154</v>
      </c>
      <c r="C225" s="416" t="s">
        <v>1128</v>
      </c>
      <c r="D225" s="416">
        <v>775.1</v>
      </c>
    </row>
    <row r="226" spans="2:4" x14ac:dyDescent="0.25">
      <c r="B226" s="416" t="s">
        <v>1155</v>
      </c>
      <c r="C226" s="416" t="s">
        <v>1128</v>
      </c>
      <c r="D226" s="416">
        <v>775.1</v>
      </c>
    </row>
    <row r="227" spans="2:4" x14ac:dyDescent="0.25">
      <c r="B227" s="416" t="s">
        <v>1156</v>
      </c>
      <c r="C227" s="416" t="s">
        <v>1128</v>
      </c>
      <c r="D227" s="416">
        <v>455</v>
      </c>
    </row>
    <row r="228" spans="2:4" x14ac:dyDescent="0.25">
      <c r="B228" s="416" t="s">
        <v>1157</v>
      </c>
      <c r="C228" s="416" t="s">
        <v>1128</v>
      </c>
      <c r="D228" s="416">
        <v>455</v>
      </c>
    </row>
    <row r="229" spans="2:4" x14ac:dyDescent="0.25">
      <c r="B229" s="416" t="s">
        <v>1158</v>
      </c>
      <c r="C229" s="416" t="s">
        <v>1128</v>
      </c>
      <c r="D229" s="416">
        <v>409.75</v>
      </c>
    </row>
    <row r="230" spans="2:4" x14ac:dyDescent="0.25">
      <c r="B230" s="416" t="s">
        <v>1159</v>
      </c>
      <c r="C230" s="416" t="s">
        <v>1128</v>
      </c>
      <c r="D230" s="416">
        <v>409.75</v>
      </c>
    </row>
    <row r="231" spans="2:4" x14ac:dyDescent="0.25">
      <c r="B231" s="416" t="s">
        <v>1160</v>
      </c>
      <c r="C231" s="416" t="s">
        <v>1128</v>
      </c>
      <c r="D231" s="416">
        <v>0.12</v>
      </c>
    </row>
    <row r="232" spans="2:4" x14ac:dyDescent="0.25">
      <c r="B232" s="416" t="s">
        <v>1161</v>
      </c>
      <c r="C232" s="416" t="s">
        <v>1162</v>
      </c>
      <c r="D232" s="416">
        <v>455</v>
      </c>
    </row>
    <row r="233" spans="2:4" x14ac:dyDescent="0.25">
      <c r="B233" s="416" t="s">
        <v>1163</v>
      </c>
      <c r="C233" s="416" t="s">
        <v>1164</v>
      </c>
      <c r="D233" s="416">
        <v>455</v>
      </c>
    </row>
    <row r="234" spans="2:4" x14ac:dyDescent="0.25">
      <c r="B234" s="416" t="s">
        <v>1165</v>
      </c>
      <c r="C234" s="416" t="s">
        <v>1164</v>
      </c>
      <c r="D234" s="416">
        <v>455</v>
      </c>
    </row>
    <row r="235" spans="2:4" x14ac:dyDescent="0.25">
      <c r="B235" s="416" t="s">
        <v>1166</v>
      </c>
      <c r="C235" s="416" t="s">
        <v>1164</v>
      </c>
      <c r="D235" s="416">
        <v>455</v>
      </c>
    </row>
    <row r="236" spans="2:4" x14ac:dyDescent="0.25">
      <c r="B236" s="416" t="s">
        <v>1167</v>
      </c>
      <c r="C236" s="416" t="s">
        <v>1164</v>
      </c>
      <c r="D236" s="416">
        <v>455</v>
      </c>
    </row>
    <row r="237" spans="2:4" x14ac:dyDescent="0.25">
      <c r="B237" s="416" t="s">
        <v>1168</v>
      </c>
      <c r="C237" s="416" t="s">
        <v>1164</v>
      </c>
      <c r="D237" s="416">
        <v>455</v>
      </c>
    </row>
    <row r="238" spans="2:4" x14ac:dyDescent="0.25">
      <c r="B238" s="416" t="s">
        <v>1169</v>
      </c>
      <c r="C238" s="416" t="s">
        <v>1164</v>
      </c>
      <c r="D238" s="416">
        <v>455</v>
      </c>
    </row>
    <row r="239" spans="2:4" x14ac:dyDescent="0.25">
      <c r="B239" s="416" t="s">
        <v>1170</v>
      </c>
      <c r="C239" s="416" t="s">
        <v>1164</v>
      </c>
      <c r="D239" s="416">
        <v>455</v>
      </c>
    </row>
    <row r="240" spans="2:4" x14ac:dyDescent="0.25">
      <c r="B240" s="416" t="s">
        <v>1171</v>
      </c>
      <c r="C240" s="416" t="s">
        <v>1164</v>
      </c>
      <c r="D240" s="416">
        <v>455</v>
      </c>
    </row>
    <row r="241" spans="2:4" x14ac:dyDescent="0.25">
      <c r="B241" s="416" t="s">
        <v>1172</v>
      </c>
      <c r="C241" s="416" t="s">
        <v>1164</v>
      </c>
      <c r="D241" s="416">
        <v>455</v>
      </c>
    </row>
    <row r="242" spans="2:4" x14ac:dyDescent="0.25">
      <c r="B242" s="416" t="s">
        <v>1173</v>
      </c>
      <c r="C242" s="416" t="s">
        <v>1174</v>
      </c>
      <c r="D242" s="416">
        <v>409.75</v>
      </c>
    </row>
    <row r="243" spans="2:4" x14ac:dyDescent="0.25">
      <c r="B243" s="416" t="s">
        <v>1175</v>
      </c>
      <c r="C243" s="416" t="s">
        <v>1174</v>
      </c>
      <c r="D243" s="416">
        <v>409.75</v>
      </c>
    </row>
    <row r="244" spans="2:4" x14ac:dyDescent="0.25">
      <c r="B244" s="416" t="s">
        <v>1176</v>
      </c>
      <c r="C244" s="416" t="s">
        <v>1174</v>
      </c>
      <c r="D244" s="416">
        <v>409.75</v>
      </c>
    </row>
    <row r="245" spans="2:4" x14ac:dyDescent="0.25">
      <c r="B245" s="416" t="s">
        <v>1177</v>
      </c>
      <c r="C245" s="416" t="s">
        <v>1174</v>
      </c>
      <c r="D245" s="416">
        <v>409.75</v>
      </c>
    </row>
    <row r="246" spans="2:4" x14ac:dyDescent="0.25">
      <c r="B246" s="416" t="s">
        <v>1178</v>
      </c>
      <c r="C246" s="416" t="s">
        <v>1174</v>
      </c>
      <c r="D246" s="416">
        <v>409.75</v>
      </c>
    </row>
    <row r="247" spans="2:4" x14ac:dyDescent="0.25">
      <c r="B247" s="416" t="s">
        <v>1179</v>
      </c>
      <c r="C247" s="416" t="s">
        <v>1174</v>
      </c>
      <c r="D247" s="416">
        <v>409.75</v>
      </c>
    </row>
    <row r="248" spans="2:4" x14ac:dyDescent="0.25">
      <c r="B248" s="416" t="s">
        <v>1180</v>
      </c>
      <c r="C248" s="416" t="s">
        <v>1174</v>
      </c>
      <c r="D248" s="416">
        <v>409.75</v>
      </c>
    </row>
    <row r="249" spans="2:4" x14ac:dyDescent="0.25">
      <c r="B249" s="416" t="s">
        <v>1181</v>
      </c>
      <c r="C249" s="416" t="s">
        <v>1174</v>
      </c>
      <c r="D249" s="416">
        <v>409.75</v>
      </c>
    </row>
    <row r="250" spans="2:4" x14ac:dyDescent="0.25">
      <c r="B250" s="416" t="s">
        <v>1182</v>
      </c>
      <c r="C250" s="416" t="s">
        <v>1174</v>
      </c>
      <c r="D250" s="416">
        <v>409.75</v>
      </c>
    </row>
    <row r="251" spans="2:4" x14ac:dyDescent="0.25">
      <c r="B251" s="416" t="s">
        <v>1183</v>
      </c>
      <c r="C251" s="416" t="s">
        <v>1174</v>
      </c>
      <c r="D251" s="416">
        <v>409.75</v>
      </c>
    </row>
    <row r="252" spans="2:4" x14ac:dyDescent="0.25">
      <c r="B252" s="416" t="s">
        <v>1184</v>
      </c>
      <c r="C252" s="416" t="s">
        <v>1174</v>
      </c>
      <c r="D252" s="416">
        <v>409.75</v>
      </c>
    </row>
    <row r="253" spans="2:4" x14ac:dyDescent="0.25">
      <c r="B253" s="416" t="s">
        <v>1185</v>
      </c>
      <c r="C253" s="416" t="s">
        <v>1174</v>
      </c>
      <c r="D253" s="416">
        <v>409.75</v>
      </c>
    </row>
    <row r="254" spans="2:4" x14ac:dyDescent="0.25">
      <c r="B254" s="416" t="s">
        <v>1186</v>
      </c>
      <c r="C254" s="416" t="s">
        <v>1187</v>
      </c>
      <c r="D254" s="416">
        <v>775.1</v>
      </c>
    </row>
    <row r="255" spans="2:4" x14ac:dyDescent="0.25">
      <c r="B255" s="416" t="s">
        <v>1188</v>
      </c>
      <c r="C255" s="416" t="s">
        <v>1187</v>
      </c>
      <c r="D255" s="416">
        <v>775.1</v>
      </c>
    </row>
    <row r="256" spans="2:4" x14ac:dyDescent="0.25">
      <c r="B256" s="416" t="s">
        <v>1189</v>
      </c>
      <c r="C256" s="416" t="s">
        <v>1187</v>
      </c>
      <c r="D256" s="416">
        <v>775.1</v>
      </c>
    </row>
    <row r="257" spans="2:4" x14ac:dyDescent="0.25">
      <c r="B257" s="416" t="s">
        <v>1190</v>
      </c>
      <c r="C257" s="416" t="s">
        <v>1187</v>
      </c>
      <c r="D257" s="416">
        <v>775.1</v>
      </c>
    </row>
    <row r="258" spans="2:4" x14ac:dyDescent="0.25">
      <c r="B258" s="416" t="s">
        <v>1191</v>
      </c>
      <c r="C258" s="416" t="s">
        <v>1187</v>
      </c>
      <c r="D258" s="416">
        <v>775.1</v>
      </c>
    </row>
    <row r="259" spans="2:4" x14ac:dyDescent="0.25">
      <c r="B259" s="416" t="s">
        <v>1192</v>
      </c>
      <c r="C259" s="416" t="s">
        <v>1187</v>
      </c>
      <c r="D259" s="416">
        <v>775.1</v>
      </c>
    </row>
    <row r="260" spans="2:4" x14ac:dyDescent="0.25">
      <c r="B260" s="416" t="s">
        <v>1193</v>
      </c>
      <c r="C260" s="416" t="s">
        <v>1187</v>
      </c>
      <c r="D260" s="416">
        <v>775.1</v>
      </c>
    </row>
    <row r="261" spans="2:4" x14ac:dyDescent="0.25">
      <c r="B261" s="416" t="s">
        <v>1194</v>
      </c>
      <c r="C261" s="416" t="s">
        <v>1187</v>
      </c>
      <c r="D261" s="416">
        <v>775.1</v>
      </c>
    </row>
    <row r="262" spans="2:4" x14ac:dyDescent="0.25">
      <c r="B262" s="416" t="s">
        <v>1195</v>
      </c>
      <c r="C262" s="416" t="s">
        <v>1187</v>
      </c>
      <c r="D262" s="416">
        <v>775.1</v>
      </c>
    </row>
    <row r="263" spans="2:4" x14ac:dyDescent="0.25">
      <c r="B263" s="416" t="s">
        <v>1196</v>
      </c>
      <c r="C263" s="416" t="s">
        <v>1187</v>
      </c>
      <c r="D263" s="416">
        <v>775.1</v>
      </c>
    </row>
    <row r="264" spans="2:4" x14ac:dyDescent="0.25">
      <c r="B264" s="416" t="s">
        <v>1197</v>
      </c>
      <c r="C264" s="416" t="s">
        <v>1187</v>
      </c>
      <c r="D264" s="416">
        <v>775.1</v>
      </c>
    </row>
    <row r="265" spans="2:4" x14ac:dyDescent="0.25">
      <c r="B265" s="416" t="s">
        <v>1198</v>
      </c>
      <c r="C265" s="416" t="s">
        <v>1187</v>
      </c>
      <c r="D265" s="416">
        <v>775.1</v>
      </c>
    </row>
    <row r="266" spans="2:4" x14ac:dyDescent="0.25">
      <c r="B266" s="416" t="s">
        <v>1199</v>
      </c>
      <c r="C266" s="416" t="s">
        <v>1187</v>
      </c>
      <c r="D266" s="416">
        <v>775.1</v>
      </c>
    </row>
    <row r="267" spans="2:4" x14ac:dyDescent="0.25">
      <c r="B267" s="416" t="s">
        <v>1200</v>
      </c>
      <c r="C267" s="416" t="s">
        <v>1187</v>
      </c>
      <c r="D267" s="416">
        <v>775.1</v>
      </c>
    </row>
    <row r="268" spans="2:4" x14ac:dyDescent="0.25">
      <c r="B268" s="416" t="s">
        <v>1201</v>
      </c>
      <c r="C268" s="416" t="s">
        <v>1187</v>
      </c>
      <c r="D268" s="416">
        <v>775.1</v>
      </c>
    </row>
    <row r="269" spans="2:4" x14ac:dyDescent="0.25">
      <c r="B269" s="416" t="s">
        <v>1202</v>
      </c>
      <c r="C269" s="416" t="s">
        <v>1187</v>
      </c>
      <c r="D269" s="416">
        <v>775.1</v>
      </c>
    </row>
    <row r="270" spans="2:4" x14ac:dyDescent="0.25">
      <c r="B270" s="416" t="s">
        <v>1203</v>
      </c>
      <c r="C270" s="416" t="s">
        <v>1204</v>
      </c>
      <c r="D270" s="416">
        <v>775.1</v>
      </c>
    </row>
    <row r="271" spans="2:4" x14ac:dyDescent="0.25">
      <c r="B271" s="416" t="s">
        <v>1205</v>
      </c>
      <c r="C271" s="416" t="s">
        <v>1204</v>
      </c>
      <c r="D271" s="416">
        <v>775.1</v>
      </c>
    </row>
    <row r="272" spans="2:4" x14ac:dyDescent="0.25">
      <c r="B272" s="416" t="s">
        <v>1206</v>
      </c>
      <c r="C272" s="416" t="s">
        <v>1204</v>
      </c>
      <c r="D272" s="416">
        <v>775.1</v>
      </c>
    </row>
    <row r="273" spans="2:4" x14ac:dyDescent="0.25">
      <c r="B273" s="416" t="s">
        <v>1207</v>
      </c>
      <c r="C273" s="416" t="s">
        <v>1204</v>
      </c>
      <c r="D273" s="416">
        <v>775.1</v>
      </c>
    </row>
    <row r="274" spans="2:4" x14ac:dyDescent="0.25">
      <c r="B274" s="416" t="s">
        <v>1208</v>
      </c>
      <c r="C274" s="416" t="s">
        <v>1204</v>
      </c>
      <c r="D274" s="416">
        <v>775.1</v>
      </c>
    </row>
    <row r="275" spans="2:4" x14ac:dyDescent="0.25">
      <c r="B275" s="416" t="s">
        <v>1209</v>
      </c>
      <c r="C275" s="416" t="s">
        <v>1204</v>
      </c>
      <c r="D275" s="416">
        <v>775.1</v>
      </c>
    </row>
    <row r="276" spans="2:4" x14ac:dyDescent="0.25">
      <c r="B276" s="416" t="s">
        <v>1210</v>
      </c>
      <c r="C276" s="416" t="s">
        <v>1204</v>
      </c>
      <c r="D276" s="416">
        <v>775.1</v>
      </c>
    </row>
    <row r="277" spans="2:4" x14ac:dyDescent="0.25">
      <c r="B277" s="416" t="s">
        <v>1211</v>
      </c>
      <c r="C277" s="416" t="s">
        <v>1212</v>
      </c>
      <c r="D277" s="416">
        <v>409.75</v>
      </c>
    </row>
    <row r="278" spans="2:4" x14ac:dyDescent="0.25">
      <c r="B278" s="416" t="s">
        <v>1213</v>
      </c>
      <c r="C278" s="416" t="s">
        <v>1212</v>
      </c>
      <c r="D278" s="416">
        <v>409.75</v>
      </c>
    </row>
    <row r="279" spans="2:4" x14ac:dyDescent="0.25">
      <c r="B279" s="416" t="s">
        <v>1214</v>
      </c>
      <c r="C279" s="416" t="s">
        <v>1215</v>
      </c>
      <c r="D279" s="417">
        <v>3450</v>
      </c>
    </row>
    <row r="280" spans="2:4" x14ac:dyDescent="0.25">
      <c r="B280" s="416" t="s">
        <v>1216</v>
      </c>
      <c r="C280" s="416" t="s">
        <v>1215</v>
      </c>
      <c r="D280" s="417">
        <v>3450</v>
      </c>
    </row>
    <row r="281" spans="2:4" x14ac:dyDescent="0.25">
      <c r="B281" s="416" t="s">
        <v>1217</v>
      </c>
      <c r="C281" s="416" t="s">
        <v>1218</v>
      </c>
      <c r="D281" s="417">
        <v>1050.94</v>
      </c>
    </row>
    <row r="282" spans="2:4" x14ac:dyDescent="0.25">
      <c r="B282" s="416" t="s">
        <v>1219</v>
      </c>
      <c r="C282" s="416" t="s">
        <v>1218</v>
      </c>
      <c r="D282" s="417">
        <v>1050.94</v>
      </c>
    </row>
    <row r="283" spans="2:4" x14ac:dyDescent="0.25">
      <c r="B283" s="416" t="s">
        <v>1220</v>
      </c>
      <c r="C283" s="416" t="s">
        <v>1218</v>
      </c>
      <c r="D283" s="417">
        <v>1050.94</v>
      </c>
    </row>
    <row r="284" spans="2:4" x14ac:dyDescent="0.25">
      <c r="B284" s="416" t="s">
        <v>1221</v>
      </c>
      <c r="C284" s="416" t="s">
        <v>1222</v>
      </c>
      <c r="D284" s="417">
        <v>1050.94</v>
      </c>
    </row>
    <row r="285" spans="2:4" x14ac:dyDescent="0.25">
      <c r="B285" s="416" t="s">
        <v>1223</v>
      </c>
      <c r="C285" s="416" t="s">
        <v>1224</v>
      </c>
      <c r="D285" s="417">
        <v>1050.94</v>
      </c>
    </row>
    <row r="286" spans="2:4" x14ac:dyDescent="0.25">
      <c r="B286" s="416" t="s">
        <v>1225</v>
      </c>
      <c r="C286" s="416" t="s">
        <v>1224</v>
      </c>
      <c r="D286" s="417">
        <v>1050.94</v>
      </c>
    </row>
    <row r="287" spans="2:4" x14ac:dyDescent="0.25">
      <c r="B287" s="416" t="s">
        <v>1226</v>
      </c>
      <c r="C287" s="416" t="s">
        <v>1224</v>
      </c>
      <c r="D287" s="417">
        <v>1050.94</v>
      </c>
    </row>
    <row r="288" spans="2:4" x14ac:dyDescent="0.25">
      <c r="B288" s="416" t="s">
        <v>1227</v>
      </c>
      <c r="C288" s="416" t="s">
        <v>1228</v>
      </c>
      <c r="D288" s="417">
        <v>1554.4</v>
      </c>
    </row>
    <row r="289" spans="2:4" x14ac:dyDescent="0.25">
      <c r="B289" s="416" t="s">
        <v>1229</v>
      </c>
      <c r="C289" s="416" t="s">
        <v>1230</v>
      </c>
      <c r="D289" s="417">
        <v>45174.68</v>
      </c>
    </row>
    <row r="290" spans="2:4" x14ac:dyDescent="0.25">
      <c r="B290" s="416" t="s">
        <v>1231</v>
      </c>
      <c r="C290" s="416" t="s">
        <v>1232</v>
      </c>
      <c r="D290" s="417">
        <v>23438.15</v>
      </c>
    </row>
    <row r="291" spans="2:4" x14ac:dyDescent="0.25">
      <c r="B291" s="416" t="s">
        <v>1233</v>
      </c>
      <c r="C291" s="416" t="s">
        <v>1234</v>
      </c>
      <c r="D291" s="417">
        <v>5120.82</v>
      </c>
    </row>
    <row r="292" spans="2:4" x14ac:dyDescent="0.25">
      <c r="B292" s="416" t="s">
        <v>1235</v>
      </c>
      <c r="C292" s="416" t="s">
        <v>1236</v>
      </c>
      <c r="D292" s="417">
        <v>265007.28999999998</v>
      </c>
    </row>
    <row r="293" spans="2:4" x14ac:dyDescent="0.25">
      <c r="B293" s="416" t="s">
        <v>1237</v>
      </c>
      <c r="C293" s="416" t="s">
        <v>1238</v>
      </c>
      <c r="D293" s="417">
        <v>15819.12</v>
      </c>
    </row>
    <row r="294" spans="2:4" x14ac:dyDescent="0.25">
      <c r="B294" s="416" t="s">
        <v>1239</v>
      </c>
      <c r="C294" s="416" t="s">
        <v>1240</v>
      </c>
      <c r="D294" s="417">
        <v>34234.89</v>
      </c>
    </row>
    <row r="295" spans="2:4" x14ac:dyDescent="0.25">
      <c r="B295" s="416" t="s">
        <v>1241</v>
      </c>
      <c r="C295" s="416" t="s">
        <v>1242</v>
      </c>
      <c r="D295" s="417">
        <v>26633.16</v>
      </c>
    </row>
    <row r="296" spans="2:4" x14ac:dyDescent="0.25">
      <c r="B296" s="416" t="s">
        <v>1243</v>
      </c>
      <c r="C296" s="416" t="s">
        <v>1244</v>
      </c>
      <c r="D296" s="417">
        <v>49700</v>
      </c>
    </row>
    <row r="297" spans="2:4" x14ac:dyDescent="0.25">
      <c r="B297" s="416" t="s">
        <v>1245</v>
      </c>
      <c r="C297" s="416" t="s">
        <v>1246</v>
      </c>
      <c r="D297" s="417">
        <v>3999</v>
      </c>
    </row>
    <row r="298" spans="2:4" x14ac:dyDescent="0.25">
      <c r="B298" s="416" t="s">
        <v>1247</v>
      </c>
      <c r="C298" s="416" t="s">
        <v>1248</v>
      </c>
      <c r="D298" s="417">
        <v>57270</v>
      </c>
    </row>
    <row r="299" spans="2:4" x14ac:dyDescent="0.25">
      <c r="B299" s="416" t="s">
        <v>1249</v>
      </c>
      <c r="C299" s="416" t="s">
        <v>1250</v>
      </c>
      <c r="D299" s="417">
        <v>3712</v>
      </c>
    </row>
    <row r="300" spans="2:4" x14ac:dyDescent="0.25">
      <c r="B300" s="416" t="s">
        <v>1251</v>
      </c>
      <c r="C300" s="416" t="s">
        <v>1252</v>
      </c>
      <c r="D300" s="417">
        <v>2668</v>
      </c>
    </row>
    <row r="301" spans="2:4" x14ac:dyDescent="0.25">
      <c r="B301" s="416" t="s">
        <v>1253</v>
      </c>
      <c r="C301" s="416" t="s">
        <v>1254</v>
      </c>
      <c r="D301" s="417">
        <v>1610</v>
      </c>
    </row>
    <row r="302" spans="2:4" x14ac:dyDescent="0.25">
      <c r="B302" s="416" t="s">
        <v>1255</v>
      </c>
      <c r="C302" s="416" t="s">
        <v>1254</v>
      </c>
      <c r="D302" s="417">
        <v>1610</v>
      </c>
    </row>
    <row r="303" spans="2:4" x14ac:dyDescent="0.25">
      <c r="B303" s="416" t="s">
        <v>1256</v>
      </c>
      <c r="C303" s="416" t="s">
        <v>1254</v>
      </c>
      <c r="D303" s="417">
        <v>1610</v>
      </c>
    </row>
    <row r="304" spans="2:4" x14ac:dyDescent="0.25">
      <c r="B304" s="416" t="s">
        <v>1257</v>
      </c>
      <c r="C304" s="416" t="s">
        <v>1254</v>
      </c>
      <c r="D304" s="417">
        <v>1610</v>
      </c>
    </row>
    <row r="305" spans="2:4" x14ac:dyDescent="0.25">
      <c r="B305" s="416" t="s">
        <v>1258</v>
      </c>
      <c r="C305" s="416" t="s">
        <v>1254</v>
      </c>
      <c r="D305" s="417">
        <v>1610</v>
      </c>
    </row>
    <row r="306" spans="2:4" x14ac:dyDescent="0.25">
      <c r="B306" s="416" t="s">
        <v>1259</v>
      </c>
      <c r="C306" s="416" t="s">
        <v>1254</v>
      </c>
      <c r="D306" s="417">
        <v>1610</v>
      </c>
    </row>
    <row r="307" spans="2:4" x14ac:dyDescent="0.25">
      <c r="B307" s="416" t="s">
        <v>1260</v>
      </c>
      <c r="C307" s="416" t="s">
        <v>1254</v>
      </c>
      <c r="D307" s="417">
        <v>1610</v>
      </c>
    </row>
    <row r="308" spans="2:4" x14ac:dyDescent="0.25">
      <c r="B308" s="416" t="s">
        <v>1261</v>
      </c>
      <c r="C308" s="416" t="s">
        <v>1254</v>
      </c>
      <c r="D308" s="417">
        <v>1610</v>
      </c>
    </row>
    <row r="309" spans="2:4" x14ac:dyDescent="0.25">
      <c r="B309" s="416" t="s">
        <v>1262</v>
      </c>
      <c r="C309" s="416" t="s">
        <v>1254</v>
      </c>
      <c r="D309" s="417">
        <v>1610</v>
      </c>
    </row>
    <row r="310" spans="2:4" x14ac:dyDescent="0.25">
      <c r="B310" s="416" t="s">
        <v>1263</v>
      </c>
      <c r="C310" s="416" t="s">
        <v>1254</v>
      </c>
      <c r="D310" s="417">
        <v>1610</v>
      </c>
    </row>
    <row r="311" spans="2:4" x14ac:dyDescent="0.25">
      <c r="B311" s="416" t="s">
        <v>1264</v>
      </c>
      <c r="C311" s="416" t="s">
        <v>1254</v>
      </c>
      <c r="D311" s="417">
        <v>1610</v>
      </c>
    </row>
    <row r="312" spans="2:4" x14ac:dyDescent="0.25">
      <c r="B312" s="416" t="s">
        <v>1265</v>
      </c>
      <c r="C312" s="416" t="s">
        <v>1254</v>
      </c>
      <c r="D312" s="417">
        <v>1610</v>
      </c>
    </row>
    <row r="313" spans="2:4" x14ac:dyDescent="0.25">
      <c r="B313" s="416" t="s">
        <v>1266</v>
      </c>
      <c r="C313" s="416" t="s">
        <v>1254</v>
      </c>
      <c r="D313" s="417">
        <v>1610</v>
      </c>
    </row>
    <row r="314" spans="2:4" x14ac:dyDescent="0.25">
      <c r="B314" s="416" t="s">
        <v>1267</v>
      </c>
      <c r="C314" s="416" t="s">
        <v>1254</v>
      </c>
      <c r="D314" s="417">
        <v>1610</v>
      </c>
    </row>
    <row r="315" spans="2:4" x14ac:dyDescent="0.25">
      <c r="B315" s="416" t="s">
        <v>1268</v>
      </c>
      <c r="C315" s="416" t="s">
        <v>1254</v>
      </c>
      <c r="D315" s="417">
        <v>1610</v>
      </c>
    </row>
    <row r="316" spans="2:4" x14ac:dyDescent="0.25">
      <c r="B316" s="416" t="s">
        <v>1269</v>
      </c>
      <c r="C316" s="416" t="s">
        <v>1254</v>
      </c>
      <c r="D316" s="417">
        <v>1610</v>
      </c>
    </row>
    <row r="317" spans="2:4" x14ac:dyDescent="0.25">
      <c r="B317" s="416" t="s">
        <v>1270</v>
      </c>
      <c r="C317" s="416" t="s">
        <v>1271</v>
      </c>
      <c r="D317" s="417">
        <v>1431.75</v>
      </c>
    </row>
    <row r="318" spans="2:4" x14ac:dyDescent="0.25">
      <c r="B318" s="416" t="s">
        <v>1272</v>
      </c>
      <c r="C318" s="416" t="s">
        <v>1273</v>
      </c>
      <c r="D318" s="417">
        <v>5276.78</v>
      </c>
    </row>
    <row r="319" spans="2:4" x14ac:dyDescent="0.25">
      <c r="B319" s="416" t="s">
        <v>1274</v>
      </c>
      <c r="C319" s="416" t="s">
        <v>1275</v>
      </c>
      <c r="D319" s="417">
        <v>3491.91</v>
      </c>
    </row>
    <row r="320" spans="2:4" x14ac:dyDescent="0.25">
      <c r="B320" s="416" t="s">
        <v>1276</v>
      </c>
      <c r="C320" s="416" t="s">
        <v>1277</v>
      </c>
      <c r="D320" s="417">
        <v>1425.69</v>
      </c>
    </row>
    <row r="321" spans="2:4" x14ac:dyDescent="0.25">
      <c r="B321" s="416" t="s">
        <v>1278</v>
      </c>
      <c r="C321" s="416" t="s">
        <v>1279</v>
      </c>
      <c r="D321" s="417">
        <v>3335</v>
      </c>
    </row>
    <row r="322" spans="2:4" x14ac:dyDescent="0.25">
      <c r="B322" s="416" t="s">
        <v>1280</v>
      </c>
      <c r="C322" s="416" t="s">
        <v>1281</v>
      </c>
      <c r="D322" s="417">
        <v>3881.25</v>
      </c>
    </row>
    <row r="323" spans="2:4" x14ac:dyDescent="0.25">
      <c r="B323" s="416" t="s">
        <v>1282</v>
      </c>
      <c r="C323" s="416" t="s">
        <v>1283</v>
      </c>
      <c r="D323" s="417">
        <v>1023.5</v>
      </c>
    </row>
    <row r="324" spans="2:4" x14ac:dyDescent="0.25">
      <c r="B324" s="416" t="s">
        <v>1284</v>
      </c>
      <c r="C324" s="416" t="s">
        <v>1285</v>
      </c>
      <c r="D324" s="417">
        <v>2954.35</v>
      </c>
    </row>
    <row r="325" spans="2:4" x14ac:dyDescent="0.25">
      <c r="B325" s="416" t="s">
        <v>1286</v>
      </c>
      <c r="C325" s="416" t="s">
        <v>1287</v>
      </c>
      <c r="D325" s="417">
        <v>2415</v>
      </c>
    </row>
    <row r="326" spans="2:4" x14ac:dyDescent="0.25">
      <c r="B326" s="416" t="s">
        <v>1288</v>
      </c>
      <c r="C326" s="416" t="s">
        <v>1287</v>
      </c>
      <c r="D326" s="417">
        <v>2415</v>
      </c>
    </row>
    <row r="327" spans="2:4" x14ac:dyDescent="0.25">
      <c r="B327" s="416" t="s">
        <v>1289</v>
      </c>
      <c r="C327" s="416" t="s">
        <v>1287</v>
      </c>
      <c r="D327" s="417">
        <v>2415</v>
      </c>
    </row>
    <row r="328" spans="2:4" x14ac:dyDescent="0.25">
      <c r="B328" s="416" t="s">
        <v>1290</v>
      </c>
      <c r="C328" s="416" t="s">
        <v>1287</v>
      </c>
      <c r="D328" s="417">
        <v>2415</v>
      </c>
    </row>
    <row r="329" spans="2:4" ht="30" x14ac:dyDescent="0.25">
      <c r="B329" s="416" t="s">
        <v>1291</v>
      </c>
      <c r="C329" s="416" t="s">
        <v>1292</v>
      </c>
      <c r="D329" s="417">
        <v>2842</v>
      </c>
    </row>
    <row r="330" spans="2:4" x14ac:dyDescent="0.25">
      <c r="B330" s="416" t="s">
        <v>1293</v>
      </c>
      <c r="C330" s="416" t="s">
        <v>1294</v>
      </c>
      <c r="D330" s="417">
        <v>5925.28</v>
      </c>
    </row>
    <row r="331" spans="2:4" x14ac:dyDescent="0.25">
      <c r="B331" s="416" t="s">
        <v>1295</v>
      </c>
      <c r="C331" s="416" t="s">
        <v>1294</v>
      </c>
      <c r="D331" s="417">
        <v>5925.28</v>
      </c>
    </row>
    <row r="332" spans="2:4" x14ac:dyDescent="0.25">
      <c r="B332" s="416" t="s">
        <v>1296</v>
      </c>
      <c r="C332" s="416" t="s">
        <v>1294</v>
      </c>
      <c r="D332" s="417">
        <v>5925.28</v>
      </c>
    </row>
    <row r="333" spans="2:4" x14ac:dyDescent="0.25">
      <c r="B333" s="416" t="s">
        <v>1297</v>
      </c>
      <c r="C333" s="416" t="s">
        <v>1294</v>
      </c>
      <c r="D333" s="417">
        <v>5925.28</v>
      </c>
    </row>
    <row r="334" spans="2:4" x14ac:dyDescent="0.25">
      <c r="B334" s="416" t="s">
        <v>1298</v>
      </c>
      <c r="C334" s="416" t="s">
        <v>1294</v>
      </c>
      <c r="D334" s="417">
        <v>5925.28</v>
      </c>
    </row>
    <row r="335" spans="2:4" x14ac:dyDescent="0.25">
      <c r="B335" s="416" t="s">
        <v>1299</v>
      </c>
      <c r="C335" s="416" t="s">
        <v>1294</v>
      </c>
      <c r="D335" s="417">
        <v>5925.28</v>
      </c>
    </row>
    <row r="336" spans="2:4" x14ac:dyDescent="0.25">
      <c r="B336" s="416" t="s">
        <v>1300</v>
      </c>
      <c r="C336" s="416" t="s">
        <v>1294</v>
      </c>
      <c r="D336" s="417">
        <v>5925.28</v>
      </c>
    </row>
    <row r="337" spans="2:4" x14ac:dyDescent="0.25">
      <c r="B337" s="416" t="s">
        <v>1301</v>
      </c>
      <c r="C337" s="416" t="s">
        <v>1294</v>
      </c>
      <c r="D337" s="417">
        <v>5925.28</v>
      </c>
    </row>
    <row r="338" spans="2:4" x14ac:dyDescent="0.25">
      <c r="B338" s="416" t="s">
        <v>1302</v>
      </c>
      <c r="C338" s="416" t="s">
        <v>1294</v>
      </c>
      <c r="D338" s="417">
        <v>5925.28</v>
      </c>
    </row>
    <row r="339" spans="2:4" x14ac:dyDescent="0.25">
      <c r="B339" s="416" t="s">
        <v>1303</v>
      </c>
      <c r="C339" s="416" t="s">
        <v>1294</v>
      </c>
      <c r="D339" s="417">
        <v>5925.28</v>
      </c>
    </row>
    <row r="340" spans="2:4" x14ac:dyDescent="0.25">
      <c r="B340" s="416" t="s">
        <v>1304</v>
      </c>
      <c r="C340" s="416" t="s">
        <v>1294</v>
      </c>
      <c r="D340" s="417">
        <v>5925.28</v>
      </c>
    </row>
    <row r="341" spans="2:4" x14ac:dyDescent="0.25">
      <c r="B341" s="416" t="s">
        <v>1305</v>
      </c>
      <c r="C341" s="416" t="s">
        <v>1294</v>
      </c>
      <c r="D341" s="417">
        <v>5925.28</v>
      </c>
    </row>
    <row r="342" spans="2:4" x14ac:dyDescent="0.25">
      <c r="B342" s="416" t="s">
        <v>1306</v>
      </c>
      <c r="C342" s="416" t="s">
        <v>1294</v>
      </c>
      <c r="D342" s="417">
        <v>5925.28</v>
      </c>
    </row>
    <row r="343" spans="2:4" x14ac:dyDescent="0.25">
      <c r="B343" s="416" t="s">
        <v>1307</v>
      </c>
      <c r="C343" s="416" t="s">
        <v>1294</v>
      </c>
      <c r="D343" s="417">
        <v>5925.28</v>
      </c>
    </row>
    <row r="344" spans="2:4" x14ac:dyDescent="0.25">
      <c r="B344" s="416" t="s">
        <v>1308</v>
      </c>
      <c r="C344" s="416" t="s">
        <v>1294</v>
      </c>
      <c r="D344" s="417">
        <v>5925.28</v>
      </c>
    </row>
    <row r="345" spans="2:4" x14ac:dyDescent="0.25">
      <c r="B345" s="416" t="s">
        <v>1309</v>
      </c>
      <c r="C345" s="416" t="s">
        <v>1294</v>
      </c>
      <c r="D345" s="417">
        <v>5925.28</v>
      </c>
    </row>
    <row r="346" spans="2:4" x14ac:dyDescent="0.25">
      <c r="B346" s="416" t="s">
        <v>1310</v>
      </c>
      <c r="C346" s="416" t="s">
        <v>1294</v>
      </c>
      <c r="D346" s="417">
        <v>5925.28</v>
      </c>
    </row>
    <row r="347" spans="2:4" x14ac:dyDescent="0.25">
      <c r="B347" s="416" t="s">
        <v>1311</v>
      </c>
      <c r="C347" s="416" t="s">
        <v>1312</v>
      </c>
      <c r="D347" s="417">
        <v>2087.25</v>
      </c>
    </row>
    <row r="348" spans="2:4" x14ac:dyDescent="0.25">
      <c r="B348" s="416" t="s">
        <v>1313</v>
      </c>
      <c r="C348" s="416" t="s">
        <v>1314</v>
      </c>
      <c r="D348" s="417">
        <v>2087.25</v>
      </c>
    </row>
    <row r="349" spans="2:4" x14ac:dyDescent="0.25">
      <c r="B349" s="416" t="s">
        <v>1315</v>
      </c>
      <c r="C349" s="416" t="s">
        <v>1316</v>
      </c>
      <c r="D349" s="417">
        <v>1425.69</v>
      </c>
    </row>
    <row r="350" spans="2:4" x14ac:dyDescent="0.25">
      <c r="B350" s="416" t="s">
        <v>1317</v>
      </c>
      <c r="C350" s="416" t="s">
        <v>1316</v>
      </c>
      <c r="D350" s="417">
        <v>1425.69</v>
      </c>
    </row>
    <row r="351" spans="2:4" x14ac:dyDescent="0.25">
      <c r="B351" s="416" t="s">
        <v>1318</v>
      </c>
      <c r="C351" s="416" t="s">
        <v>1319</v>
      </c>
      <c r="D351" s="416">
        <v>777.97</v>
      </c>
    </row>
    <row r="352" spans="2:4" x14ac:dyDescent="0.25">
      <c r="B352" s="416" t="s">
        <v>1320</v>
      </c>
      <c r="C352" s="416" t="s">
        <v>1319</v>
      </c>
      <c r="D352" s="417">
        <v>1425.69</v>
      </c>
    </row>
    <row r="353" spans="2:4" x14ac:dyDescent="0.25">
      <c r="B353" s="416" t="s">
        <v>1321</v>
      </c>
      <c r="C353" s="416" t="s">
        <v>1322</v>
      </c>
      <c r="D353" s="417">
        <v>2500</v>
      </c>
    </row>
    <row r="354" spans="2:4" x14ac:dyDescent="0.25">
      <c r="B354" s="416" t="s">
        <v>1323</v>
      </c>
      <c r="C354" s="416" t="s">
        <v>1324</v>
      </c>
      <c r="D354" s="417">
        <v>4222.7700000000004</v>
      </c>
    </row>
    <row r="355" spans="2:4" x14ac:dyDescent="0.25">
      <c r="B355" s="416" t="s">
        <v>1325</v>
      </c>
      <c r="C355" s="416" t="s">
        <v>1324</v>
      </c>
      <c r="D355" s="417">
        <v>4222.7700000000004</v>
      </c>
    </row>
    <row r="356" spans="2:4" x14ac:dyDescent="0.25">
      <c r="B356" s="416" t="s">
        <v>1326</v>
      </c>
      <c r="C356" s="416" t="s">
        <v>1324</v>
      </c>
      <c r="D356" s="417">
        <v>4222.7700000000004</v>
      </c>
    </row>
    <row r="357" spans="2:4" x14ac:dyDescent="0.25">
      <c r="B357" s="416" t="s">
        <v>1327</v>
      </c>
      <c r="C357" s="416" t="s">
        <v>1324</v>
      </c>
      <c r="D357" s="417">
        <v>4222.7700000000004</v>
      </c>
    </row>
    <row r="358" spans="2:4" x14ac:dyDescent="0.25">
      <c r="B358" s="416" t="s">
        <v>1328</v>
      </c>
      <c r="C358" s="416" t="s">
        <v>1324</v>
      </c>
      <c r="D358" s="417">
        <v>4222.7700000000004</v>
      </c>
    </row>
    <row r="359" spans="2:4" x14ac:dyDescent="0.25">
      <c r="B359" s="416" t="s">
        <v>1329</v>
      </c>
      <c r="C359" s="416" t="s">
        <v>1324</v>
      </c>
      <c r="D359" s="417">
        <v>4222.7700000000004</v>
      </c>
    </row>
    <row r="360" spans="2:4" x14ac:dyDescent="0.25">
      <c r="B360" s="416" t="s">
        <v>1330</v>
      </c>
      <c r="C360" s="416" t="s">
        <v>1324</v>
      </c>
      <c r="D360" s="417">
        <v>4222.7700000000004</v>
      </c>
    </row>
    <row r="361" spans="2:4" x14ac:dyDescent="0.25">
      <c r="B361" s="416" t="s">
        <v>1331</v>
      </c>
      <c r="C361" s="416" t="s">
        <v>1332</v>
      </c>
      <c r="D361" s="416">
        <v>920</v>
      </c>
    </row>
    <row r="362" spans="2:4" x14ac:dyDescent="0.25">
      <c r="B362" s="416" t="s">
        <v>1333</v>
      </c>
      <c r="C362" s="416" t="s">
        <v>1332</v>
      </c>
      <c r="D362" s="416">
        <v>920</v>
      </c>
    </row>
    <row r="363" spans="2:4" x14ac:dyDescent="0.25">
      <c r="B363" s="416" t="s">
        <v>1334</v>
      </c>
      <c r="C363" s="416" t="s">
        <v>1332</v>
      </c>
      <c r="D363" s="416">
        <v>920</v>
      </c>
    </row>
    <row r="364" spans="2:4" x14ac:dyDescent="0.25">
      <c r="B364" s="416" t="s">
        <v>1335</v>
      </c>
      <c r="C364" s="416" t="s">
        <v>1332</v>
      </c>
      <c r="D364" s="416">
        <v>920</v>
      </c>
    </row>
    <row r="365" spans="2:4" x14ac:dyDescent="0.25">
      <c r="B365" s="416" t="s">
        <v>1336</v>
      </c>
      <c r="C365" s="416" t="s">
        <v>1332</v>
      </c>
      <c r="D365" s="416">
        <v>920</v>
      </c>
    </row>
    <row r="366" spans="2:4" x14ac:dyDescent="0.25">
      <c r="B366" s="416" t="s">
        <v>1337</v>
      </c>
      <c r="C366" s="416" t="s">
        <v>1338</v>
      </c>
      <c r="D366" s="417">
        <v>1725</v>
      </c>
    </row>
    <row r="367" spans="2:4" x14ac:dyDescent="0.25">
      <c r="B367" s="416" t="s">
        <v>1339</v>
      </c>
      <c r="C367" s="416" t="s">
        <v>1338</v>
      </c>
      <c r="D367" s="417">
        <v>1725</v>
      </c>
    </row>
    <row r="368" spans="2:4" x14ac:dyDescent="0.25">
      <c r="B368" s="416" t="s">
        <v>1340</v>
      </c>
      <c r="C368" s="416" t="s">
        <v>1341</v>
      </c>
      <c r="D368" s="417">
        <v>1725</v>
      </c>
    </row>
    <row r="369" spans="2:4" x14ac:dyDescent="0.25">
      <c r="B369" s="416" t="s">
        <v>1342</v>
      </c>
      <c r="C369" s="416" t="s">
        <v>1341</v>
      </c>
      <c r="D369" s="417">
        <v>1725</v>
      </c>
    </row>
    <row r="370" spans="2:4" x14ac:dyDescent="0.25">
      <c r="B370" s="416" t="s">
        <v>1343</v>
      </c>
      <c r="C370" s="416" t="s">
        <v>1344</v>
      </c>
      <c r="D370" s="417">
        <v>1725</v>
      </c>
    </row>
    <row r="371" spans="2:4" x14ac:dyDescent="0.25">
      <c r="B371" s="416" t="s">
        <v>1345</v>
      </c>
      <c r="C371" s="416" t="s">
        <v>1346</v>
      </c>
      <c r="D371" s="417">
        <v>1725</v>
      </c>
    </row>
    <row r="372" spans="2:4" x14ac:dyDescent="0.25">
      <c r="B372" s="416" t="s">
        <v>1347</v>
      </c>
      <c r="C372" s="416" t="s">
        <v>1346</v>
      </c>
      <c r="D372" s="417">
        <v>1725</v>
      </c>
    </row>
    <row r="373" spans="2:4" x14ac:dyDescent="0.25">
      <c r="B373" s="416" t="s">
        <v>1348</v>
      </c>
      <c r="C373" s="416" t="s">
        <v>1349</v>
      </c>
      <c r="D373" s="417">
        <v>1725</v>
      </c>
    </row>
    <row r="374" spans="2:4" x14ac:dyDescent="0.25">
      <c r="B374" s="416" t="s">
        <v>1350</v>
      </c>
      <c r="C374" s="416" t="s">
        <v>1351</v>
      </c>
      <c r="D374" s="417">
        <v>1725</v>
      </c>
    </row>
    <row r="375" spans="2:4" x14ac:dyDescent="0.25">
      <c r="B375" s="416" t="s">
        <v>1352</v>
      </c>
      <c r="C375" s="416" t="s">
        <v>1351</v>
      </c>
      <c r="D375" s="417">
        <v>1425.69</v>
      </c>
    </row>
    <row r="376" spans="2:4" x14ac:dyDescent="0.25">
      <c r="B376" s="416" t="s">
        <v>1353</v>
      </c>
      <c r="C376" s="416" t="s">
        <v>1351</v>
      </c>
      <c r="D376" s="417">
        <v>2336.8000000000002</v>
      </c>
    </row>
    <row r="377" spans="2:4" x14ac:dyDescent="0.25">
      <c r="B377" s="416" t="s">
        <v>1354</v>
      </c>
      <c r="C377" s="416" t="s">
        <v>1351</v>
      </c>
      <c r="D377" s="416">
        <v>920</v>
      </c>
    </row>
    <row r="378" spans="2:4" x14ac:dyDescent="0.25">
      <c r="B378" s="416" t="s">
        <v>1355</v>
      </c>
      <c r="C378" s="416" t="s">
        <v>1351</v>
      </c>
      <c r="D378" s="417">
        <v>1725</v>
      </c>
    </row>
    <row r="379" spans="2:4" x14ac:dyDescent="0.25">
      <c r="B379" s="416" t="s">
        <v>1356</v>
      </c>
      <c r="C379" s="416" t="s">
        <v>1351</v>
      </c>
      <c r="D379" s="417">
        <v>1425.7</v>
      </c>
    </row>
    <row r="380" spans="2:4" x14ac:dyDescent="0.25">
      <c r="B380" s="416" t="s">
        <v>1357</v>
      </c>
      <c r="C380" s="416" t="s">
        <v>1351</v>
      </c>
      <c r="D380" s="417">
        <v>1725</v>
      </c>
    </row>
    <row r="381" spans="2:4" x14ac:dyDescent="0.25">
      <c r="B381" s="416" t="s">
        <v>1358</v>
      </c>
      <c r="C381" s="416" t="s">
        <v>1351</v>
      </c>
      <c r="D381" s="417">
        <v>1725</v>
      </c>
    </row>
    <row r="382" spans="2:4" x14ac:dyDescent="0.25">
      <c r="B382" s="416" t="s">
        <v>1359</v>
      </c>
      <c r="C382" s="416" t="s">
        <v>1351</v>
      </c>
      <c r="D382" s="417">
        <v>1725</v>
      </c>
    </row>
    <row r="383" spans="2:4" x14ac:dyDescent="0.25">
      <c r="B383" s="416" t="s">
        <v>1360</v>
      </c>
      <c r="C383" s="416" t="s">
        <v>1351</v>
      </c>
      <c r="D383" s="417">
        <v>1425.69</v>
      </c>
    </row>
    <row r="384" spans="2:4" x14ac:dyDescent="0.25">
      <c r="B384" s="416" t="s">
        <v>1361</v>
      </c>
      <c r="C384" s="416" t="s">
        <v>1351</v>
      </c>
      <c r="D384" s="417">
        <v>1725</v>
      </c>
    </row>
    <row r="385" spans="2:4" x14ac:dyDescent="0.25">
      <c r="B385" s="416" t="s">
        <v>1362</v>
      </c>
      <c r="C385" s="416" t="s">
        <v>1351</v>
      </c>
      <c r="D385" s="417">
        <v>1425.69</v>
      </c>
    </row>
    <row r="386" spans="2:4" x14ac:dyDescent="0.25">
      <c r="B386" s="416" t="s">
        <v>1363</v>
      </c>
      <c r="C386" s="416" t="s">
        <v>1351</v>
      </c>
      <c r="D386" s="417">
        <v>1725</v>
      </c>
    </row>
    <row r="387" spans="2:4" x14ac:dyDescent="0.25">
      <c r="B387" s="416" t="s">
        <v>1364</v>
      </c>
      <c r="C387" s="416" t="s">
        <v>1351</v>
      </c>
      <c r="D387" s="417">
        <v>1725</v>
      </c>
    </row>
    <row r="388" spans="2:4" x14ac:dyDescent="0.25">
      <c r="B388" s="416" t="s">
        <v>1365</v>
      </c>
      <c r="C388" s="416" t="s">
        <v>1351</v>
      </c>
      <c r="D388" s="417">
        <v>1725</v>
      </c>
    </row>
    <row r="389" spans="2:4" x14ac:dyDescent="0.25">
      <c r="B389" s="416" t="s">
        <v>1366</v>
      </c>
      <c r="C389" s="416" t="s">
        <v>1351</v>
      </c>
      <c r="D389" s="417">
        <v>1725</v>
      </c>
    </row>
    <row r="390" spans="2:4" x14ac:dyDescent="0.25">
      <c r="B390" s="416" t="s">
        <v>1367</v>
      </c>
      <c r="C390" s="416" t="s">
        <v>1351</v>
      </c>
      <c r="D390" s="417">
        <v>1425.69</v>
      </c>
    </row>
    <row r="391" spans="2:4" x14ac:dyDescent="0.25">
      <c r="B391" s="416" t="s">
        <v>1368</v>
      </c>
      <c r="C391" s="416" t="s">
        <v>1351</v>
      </c>
      <c r="D391" s="417">
        <v>1425.7</v>
      </c>
    </row>
    <row r="392" spans="2:4" x14ac:dyDescent="0.25">
      <c r="B392" s="416" t="s">
        <v>1369</v>
      </c>
      <c r="C392" s="416" t="s">
        <v>1351</v>
      </c>
      <c r="D392" s="417">
        <v>1725</v>
      </c>
    </row>
    <row r="393" spans="2:4" x14ac:dyDescent="0.25">
      <c r="B393" s="416" t="s">
        <v>1370</v>
      </c>
      <c r="C393" s="416" t="s">
        <v>1351</v>
      </c>
      <c r="D393" s="417">
        <v>1725</v>
      </c>
    </row>
    <row r="394" spans="2:4" x14ac:dyDescent="0.25">
      <c r="B394" s="416" t="s">
        <v>1371</v>
      </c>
      <c r="C394" s="416" t="s">
        <v>1351</v>
      </c>
      <c r="D394" s="417">
        <v>1725</v>
      </c>
    </row>
    <row r="395" spans="2:4" x14ac:dyDescent="0.25">
      <c r="B395" s="416" t="s">
        <v>1372</v>
      </c>
      <c r="C395" s="416" t="s">
        <v>1351</v>
      </c>
      <c r="D395" s="417">
        <v>1425.69</v>
      </c>
    </row>
    <row r="396" spans="2:4" x14ac:dyDescent="0.25">
      <c r="B396" s="416" t="s">
        <v>1373</v>
      </c>
      <c r="C396" s="416" t="s">
        <v>1351</v>
      </c>
      <c r="D396" s="417">
        <v>1725</v>
      </c>
    </row>
    <row r="397" spans="2:4" x14ac:dyDescent="0.25">
      <c r="B397" s="416" t="s">
        <v>1374</v>
      </c>
      <c r="C397" s="416" t="s">
        <v>1351</v>
      </c>
      <c r="D397" s="417">
        <v>1725</v>
      </c>
    </row>
    <row r="398" spans="2:4" x14ac:dyDescent="0.25">
      <c r="B398" s="416" t="s">
        <v>1375</v>
      </c>
      <c r="C398" s="416" t="s">
        <v>1351</v>
      </c>
      <c r="D398" s="417">
        <v>1425.69</v>
      </c>
    </row>
    <row r="399" spans="2:4" x14ac:dyDescent="0.25">
      <c r="B399" s="416" t="s">
        <v>1376</v>
      </c>
      <c r="C399" s="416" t="s">
        <v>1351</v>
      </c>
      <c r="D399" s="417">
        <v>1425.69</v>
      </c>
    </row>
    <row r="400" spans="2:4" x14ac:dyDescent="0.25">
      <c r="B400" s="416" t="s">
        <v>1377</v>
      </c>
      <c r="C400" s="416" t="s">
        <v>1351</v>
      </c>
      <c r="D400" s="417">
        <v>1725</v>
      </c>
    </row>
    <row r="401" spans="2:4" x14ac:dyDescent="0.25">
      <c r="B401" s="416" t="s">
        <v>1378</v>
      </c>
      <c r="C401" s="416" t="s">
        <v>1351</v>
      </c>
      <c r="D401" s="417">
        <v>1425.69</v>
      </c>
    </row>
    <row r="402" spans="2:4" x14ac:dyDescent="0.25">
      <c r="B402" s="416" t="s">
        <v>1379</v>
      </c>
      <c r="C402" s="416" t="s">
        <v>1351</v>
      </c>
      <c r="D402" s="417">
        <v>1725</v>
      </c>
    </row>
    <row r="403" spans="2:4" x14ac:dyDescent="0.25">
      <c r="B403" s="416" t="s">
        <v>1380</v>
      </c>
      <c r="C403" s="416" t="s">
        <v>1351</v>
      </c>
      <c r="D403" s="417">
        <v>2652.36</v>
      </c>
    </row>
    <row r="404" spans="2:4" x14ac:dyDescent="0.25">
      <c r="B404" s="416" t="s">
        <v>1381</v>
      </c>
      <c r="C404" s="416" t="s">
        <v>1351</v>
      </c>
      <c r="D404" s="417">
        <v>1725</v>
      </c>
    </row>
    <row r="405" spans="2:4" x14ac:dyDescent="0.25">
      <c r="B405" s="416" t="s">
        <v>1382</v>
      </c>
      <c r="C405" s="416" t="s">
        <v>1351</v>
      </c>
      <c r="D405" s="417">
        <v>1725</v>
      </c>
    </row>
    <row r="406" spans="2:4" x14ac:dyDescent="0.25">
      <c r="B406" s="416" t="s">
        <v>1383</v>
      </c>
      <c r="C406" s="416" t="s">
        <v>1351</v>
      </c>
      <c r="D406" s="417">
        <v>1725</v>
      </c>
    </row>
    <row r="407" spans="2:4" x14ac:dyDescent="0.25">
      <c r="B407" s="416" t="s">
        <v>1384</v>
      </c>
      <c r="C407" s="416" t="s">
        <v>1351</v>
      </c>
      <c r="D407" s="417">
        <v>1725</v>
      </c>
    </row>
    <row r="408" spans="2:4" x14ac:dyDescent="0.25">
      <c r="B408" s="416" t="s">
        <v>1385</v>
      </c>
      <c r="C408" s="416" t="s">
        <v>1351</v>
      </c>
      <c r="D408" s="417">
        <v>1725</v>
      </c>
    </row>
    <row r="409" spans="2:4" x14ac:dyDescent="0.25">
      <c r="B409" s="416" t="s">
        <v>1386</v>
      </c>
      <c r="C409" s="416" t="s">
        <v>1351</v>
      </c>
      <c r="D409" s="417">
        <v>1725</v>
      </c>
    </row>
    <row r="410" spans="2:4" x14ac:dyDescent="0.25">
      <c r="B410" s="416" t="s">
        <v>1387</v>
      </c>
      <c r="C410" s="416" t="s">
        <v>1351</v>
      </c>
      <c r="D410" s="417">
        <v>1425.7</v>
      </c>
    </row>
    <row r="411" spans="2:4" x14ac:dyDescent="0.25">
      <c r="B411" s="416" t="s">
        <v>1388</v>
      </c>
      <c r="C411" s="416" t="s">
        <v>1351</v>
      </c>
      <c r="D411" s="417">
        <v>1425.7</v>
      </c>
    </row>
    <row r="412" spans="2:4" x14ac:dyDescent="0.25">
      <c r="B412" s="416" t="s">
        <v>1389</v>
      </c>
      <c r="C412" s="416" t="s">
        <v>1351</v>
      </c>
      <c r="D412" s="417">
        <v>1425.7</v>
      </c>
    </row>
    <row r="413" spans="2:4" x14ac:dyDescent="0.25">
      <c r="B413" s="416" t="s">
        <v>1390</v>
      </c>
      <c r="C413" s="416" t="s">
        <v>1351</v>
      </c>
      <c r="D413" s="417">
        <v>1425.7</v>
      </c>
    </row>
    <row r="414" spans="2:4" x14ac:dyDescent="0.25">
      <c r="B414" s="416" t="s">
        <v>1391</v>
      </c>
      <c r="C414" s="416" t="s">
        <v>1351</v>
      </c>
      <c r="D414" s="417">
        <v>1725</v>
      </c>
    </row>
    <row r="415" spans="2:4" x14ac:dyDescent="0.25">
      <c r="B415" s="416" t="s">
        <v>1392</v>
      </c>
      <c r="C415" s="416" t="s">
        <v>1351</v>
      </c>
      <c r="D415" s="417">
        <v>1725</v>
      </c>
    </row>
    <row r="416" spans="2:4" x14ac:dyDescent="0.25">
      <c r="B416" s="416" t="s">
        <v>1393</v>
      </c>
      <c r="C416" s="416" t="s">
        <v>1351</v>
      </c>
      <c r="D416" s="417">
        <v>1725</v>
      </c>
    </row>
    <row r="417" spans="2:4" x14ac:dyDescent="0.25">
      <c r="B417" s="416" t="s">
        <v>1394</v>
      </c>
      <c r="C417" s="416" t="s">
        <v>1351</v>
      </c>
      <c r="D417" s="417">
        <v>1725</v>
      </c>
    </row>
    <row r="418" spans="2:4" x14ac:dyDescent="0.25">
      <c r="B418" s="416" t="s">
        <v>1395</v>
      </c>
      <c r="C418" s="416" t="s">
        <v>1351</v>
      </c>
      <c r="D418" s="417">
        <v>1725</v>
      </c>
    </row>
    <row r="419" spans="2:4" x14ac:dyDescent="0.25">
      <c r="B419" s="416" t="s">
        <v>1396</v>
      </c>
      <c r="C419" s="416" t="s">
        <v>1351</v>
      </c>
      <c r="D419" s="417">
        <v>2652.36</v>
      </c>
    </row>
    <row r="420" spans="2:4" x14ac:dyDescent="0.25">
      <c r="B420" s="416" t="s">
        <v>1397</v>
      </c>
      <c r="C420" s="416" t="s">
        <v>1351</v>
      </c>
      <c r="D420" s="417">
        <v>2652.36</v>
      </c>
    </row>
    <row r="421" spans="2:4" x14ac:dyDescent="0.25">
      <c r="B421" s="416" t="s">
        <v>1398</v>
      </c>
      <c r="C421" s="416" t="s">
        <v>1351</v>
      </c>
      <c r="D421" s="417">
        <v>1725</v>
      </c>
    </row>
    <row r="422" spans="2:4" x14ac:dyDescent="0.25">
      <c r="B422" s="416" t="s">
        <v>1399</v>
      </c>
      <c r="C422" s="416" t="s">
        <v>1351</v>
      </c>
      <c r="D422" s="417">
        <v>1725</v>
      </c>
    </row>
    <row r="423" spans="2:4" x14ac:dyDescent="0.25">
      <c r="B423" s="416" t="s">
        <v>1400</v>
      </c>
      <c r="C423" s="416" t="s">
        <v>1351</v>
      </c>
      <c r="D423" s="417">
        <v>1725</v>
      </c>
    </row>
    <row r="424" spans="2:4" x14ac:dyDescent="0.25">
      <c r="B424" s="416" t="s">
        <v>1401</v>
      </c>
      <c r="C424" s="416" t="s">
        <v>1351</v>
      </c>
      <c r="D424" s="417">
        <v>1960</v>
      </c>
    </row>
    <row r="425" spans="2:4" x14ac:dyDescent="0.25">
      <c r="B425" s="416" t="s">
        <v>1402</v>
      </c>
      <c r="C425" s="416" t="s">
        <v>1351</v>
      </c>
      <c r="D425" s="417">
        <v>1425.69</v>
      </c>
    </row>
    <row r="426" spans="2:4" x14ac:dyDescent="0.25">
      <c r="B426" s="416" t="s">
        <v>1403</v>
      </c>
      <c r="C426" s="416" t="s">
        <v>1351</v>
      </c>
      <c r="D426" s="417">
        <v>1425.69</v>
      </c>
    </row>
    <row r="427" spans="2:4" x14ac:dyDescent="0.25">
      <c r="B427" s="416" t="s">
        <v>1404</v>
      </c>
      <c r="C427" s="416" t="s">
        <v>1351</v>
      </c>
      <c r="D427" s="417">
        <v>1425.69</v>
      </c>
    </row>
    <row r="428" spans="2:4" x14ac:dyDescent="0.25">
      <c r="B428" s="416" t="s">
        <v>1405</v>
      </c>
      <c r="C428" s="416" t="s">
        <v>1351</v>
      </c>
      <c r="D428" s="417">
        <v>1425.7</v>
      </c>
    </row>
    <row r="429" spans="2:4" x14ac:dyDescent="0.25">
      <c r="B429" s="416" t="s">
        <v>1406</v>
      </c>
      <c r="C429" s="416" t="s">
        <v>1351</v>
      </c>
      <c r="D429" s="417">
        <v>1725</v>
      </c>
    </row>
    <row r="430" spans="2:4" x14ac:dyDescent="0.25">
      <c r="B430" s="416" t="s">
        <v>1407</v>
      </c>
      <c r="C430" s="416" t="s">
        <v>1351</v>
      </c>
      <c r="D430" s="417">
        <v>1725</v>
      </c>
    </row>
    <row r="431" spans="2:4" x14ac:dyDescent="0.25">
      <c r="B431" s="416" t="s">
        <v>1408</v>
      </c>
      <c r="C431" s="416" t="s">
        <v>1351</v>
      </c>
      <c r="D431" s="417">
        <v>1725</v>
      </c>
    </row>
    <row r="432" spans="2:4" x14ac:dyDescent="0.25">
      <c r="B432" s="416" t="s">
        <v>1409</v>
      </c>
      <c r="C432" s="416" t="s">
        <v>1351</v>
      </c>
      <c r="D432" s="417">
        <v>1725</v>
      </c>
    </row>
    <row r="433" spans="2:4" x14ac:dyDescent="0.25">
      <c r="B433" s="416" t="s">
        <v>1410</v>
      </c>
      <c r="C433" s="416" t="s">
        <v>1351</v>
      </c>
      <c r="D433" s="417">
        <v>1425.69</v>
      </c>
    </row>
    <row r="434" spans="2:4" x14ac:dyDescent="0.25">
      <c r="B434" s="416" t="s">
        <v>1411</v>
      </c>
      <c r="C434" s="416" t="s">
        <v>1351</v>
      </c>
      <c r="D434" s="417">
        <v>1725</v>
      </c>
    </row>
    <row r="435" spans="2:4" x14ac:dyDescent="0.25">
      <c r="B435" s="416" t="s">
        <v>1412</v>
      </c>
      <c r="C435" s="416" t="s">
        <v>1351</v>
      </c>
      <c r="D435" s="417">
        <v>1725</v>
      </c>
    </row>
    <row r="436" spans="2:4" x14ac:dyDescent="0.25">
      <c r="B436" s="416" t="s">
        <v>1413</v>
      </c>
      <c r="C436" s="416" t="s">
        <v>1351</v>
      </c>
      <c r="D436" s="417">
        <v>1725</v>
      </c>
    </row>
    <row r="437" spans="2:4" x14ac:dyDescent="0.25">
      <c r="B437" s="416">
        <v>3061</v>
      </c>
      <c r="C437" s="416" t="s">
        <v>1351</v>
      </c>
      <c r="D437" s="417">
        <v>1425.69</v>
      </c>
    </row>
    <row r="438" spans="2:4" x14ac:dyDescent="0.25">
      <c r="B438" s="416" t="s">
        <v>1414</v>
      </c>
      <c r="C438" s="416" t="s">
        <v>1351</v>
      </c>
      <c r="D438" s="417">
        <v>1725</v>
      </c>
    </row>
    <row r="439" spans="2:4" x14ac:dyDescent="0.25">
      <c r="B439" s="416" t="s">
        <v>1415</v>
      </c>
      <c r="C439" s="416" t="s">
        <v>1351</v>
      </c>
      <c r="D439" s="416">
        <v>920</v>
      </c>
    </row>
    <row r="440" spans="2:4" x14ac:dyDescent="0.25">
      <c r="B440" s="416" t="s">
        <v>1416</v>
      </c>
      <c r="C440" s="416" t="s">
        <v>1351</v>
      </c>
      <c r="D440" s="417">
        <v>1425.69</v>
      </c>
    </row>
    <row r="441" spans="2:4" x14ac:dyDescent="0.25">
      <c r="B441" s="416" t="s">
        <v>1417</v>
      </c>
      <c r="C441" s="416" t="s">
        <v>1351</v>
      </c>
      <c r="D441" s="416">
        <v>0.12</v>
      </c>
    </row>
    <row r="442" spans="2:4" x14ac:dyDescent="0.25">
      <c r="B442" s="416" t="s">
        <v>1418</v>
      </c>
      <c r="C442" s="416" t="s">
        <v>1351</v>
      </c>
      <c r="D442" s="417">
        <v>1725</v>
      </c>
    </row>
    <row r="443" spans="2:4" x14ac:dyDescent="0.25">
      <c r="B443" s="416" t="s">
        <v>1419</v>
      </c>
      <c r="C443" s="416" t="s">
        <v>1351</v>
      </c>
      <c r="D443" s="417">
        <v>1425.69</v>
      </c>
    </row>
    <row r="444" spans="2:4" x14ac:dyDescent="0.25">
      <c r="B444" s="416" t="s">
        <v>1420</v>
      </c>
      <c r="C444" s="416" t="s">
        <v>1351</v>
      </c>
      <c r="D444" s="417">
        <v>1725</v>
      </c>
    </row>
    <row r="445" spans="2:4" x14ac:dyDescent="0.25">
      <c r="B445" s="416" t="s">
        <v>1421</v>
      </c>
      <c r="C445" s="416" t="s">
        <v>1351</v>
      </c>
      <c r="D445" s="417">
        <v>1425.7</v>
      </c>
    </row>
    <row r="446" spans="2:4" x14ac:dyDescent="0.25">
      <c r="B446" s="416" t="s">
        <v>1422</v>
      </c>
      <c r="C446" s="416" t="s">
        <v>1351</v>
      </c>
      <c r="D446" s="417">
        <v>1725</v>
      </c>
    </row>
    <row r="447" spans="2:4" x14ac:dyDescent="0.25">
      <c r="B447" s="416" t="s">
        <v>1423</v>
      </c>
      <c r="C447" s="416" t="s">
        <v>1351</v>
      </c>
      <c r="D447" s="417">
        <v>1725</v>
      </c>
    </row>
    <row r="448" spans="2:4" x14ac:dyDescent="0.25">
      <c r="B448" s="416" t="s">
        <v>1424</v>
      </c>
      <c r="C448" s="416" t="s">
        <v>1351</v>
      </c>
      <c r="D448" s="417">
        <v>1725</v>
      </c>
    </row>
    <row r="449" spans="2:4" x14ac:dyDescent="0.25">
      <c r="B449" s="416" t="s">
        <v>1425</v>
      </c>
      <c r="C449" s="416" t="s">
        <v>1351</v>
      </c>
      <c r="D449" s="417">
        <v>1425.69</v>
      </c>
    </row>
    <row r="450" spans="2:4" x14ac:dyDescent="0.25">
      <c r="B450" s="416" t="s">
        <v>1426</v>
      </c>
      <c r="C450" s="416" t="s">
        <v>1351</v>
      </c>
      <c r="D450" s="417">
        <v>1425.69</v>
      </c>
    </row>
    <row r="451" spans="2:4" x14ac:dyDescent="0.25">
      <c r="B451" s="416" t="s">
        <v>1427</v>
      </c>
      <c r="C451" s="416" t="s">
        <v>1351</v>
      </c>
      <c r="D451" s="417">
        <v>1425.69</v>
      </c>
    </row>
    <row r="452" spans="2:4" x14ac:dyDescent="0.25">
      <c r="B452" s="416" t="s">
        <v>1428</v>
      </c>
      <c r="C452" s="416" t="s">
        <v>1351</v>
      </c>
      <c r="D452" s="417">
        <v>1425.69</v>
      </c>
    </row>
    <row r="453" spans="2:4" x14ac:dyDescent="0.25">
      <c r="B453" s="416" t="s">
        <v>1429</v>
      </c>
      <c r="C453" s="416" t="s">
        <v>1351</v>
      </c>
      <c r="D453" s="417">
        <v>1725</v>
      </c>
    </row>
    <row r="454" spans="2:4" x14ac:dyDescent="0.25">
      <c r="B454" s="416" t="s">
        <v>1430</v>
      </c>
      <c r="C454" s="416" t="s">
        <v>1351</v>
      </c>
      <c r="D454" s="417">
        <v>1725</v>
      </c>
    </row>
    <row r="455" spans="2:4" x14ac:dyDescent="0.25">
      <c r="B455" s="416" t="s">
        <v>1431</v>
      </c>
      <c r="C455" s="416" t="s">
        <v>1351</v>
      </c>
      <c r="D455" s="417">
        <v>1725</v>
      </c>
    </row>
    <row r="456" spans="2:4" x14ac:dyDescent="0.25">
      <c r="B456" s="416" t="s">
        <v>1432</v>
      </c>
      <c r="C456" s="416" t="s">
        <v>1351</v>
      </c>
      <c r="D456" s="417">
        <v>1425.69</v>
      </c>
    </row>
    <row r="457" spans="2:4" x14ac:dyDescent="0.25">
      <c r="B457" s="416" t="s">
        <v>1433</v>
      </c>
      <c r="C457" s="416" t="s">
        <v>1351</v>
      </c>
      <c r="D457" s="417">
        <v>1425.7</v>
      </c>
    </row>
    <row r="458" spans="2:4" x14ac:dyDescent="0.25">
      <c r="B458" s="416" t="s">
        <v>1434</v>
      </c>
      <c r="C458" s="416" t="s">
        <v>1351</v>
      </c>
      <c r="D458" s="417">
        <v>1725</v>
      </c>
    </row>
    <row r="459" spans="2:4" x14ac:dyDescent="0.25">
      <c r="B459" s="416" t="s">
        <v>1435</v>
      </c>
      <c r="C459" s="416" t="s">
        <v>1436</v>
      </c>
      <c r="D459" s="417">
        <v>3549.36</v>
      </c>
    </row>
    <row r="460" spans="2:4" x14ac:dyDescent="0.25">
      <c r="B460" s="416" t="s">
        <v>1437</v>
      </c>
      <c r="C460" s="416" t="s">
        <v>1438</v>
      </c>
      <c r="D460" s="417">
        <v>1943.47</v>
      </c>
    </row>
    <row r="461" spans="2:4" x14ac:dyDescent="0.25">
      <c r="B461" s="416" t="s">
        <v>1439</v>
      </c>
      <c r="C461" s="416" t="s">
        <v>1440</v>
      </c>
      <c r="D461" s="417">
        <v>1787.64</v>
      </c>
    </row>
    <row r="462" spans="2:4" x14ac:dyDescent="0.25">
      <c r="B462" s="416" t="s">
        <v>1441</v>
      </c>
      <c r="C462" s="416" t="s">
        <v>1440</v>
      </c>
      <c r="D462" s="417">
        <v>1787.64</v>
      </c>
    </row>
    <row r="463" spans="2:4" x14ac:dyDescent="0.25">
      <c r="B463" s="416" t="s">
        <v>1442</v>
      </c>
      <c r="C463" s="416" t="s">
        <v>1443</v>
      </c>
      <c r="D463" s="417">
        <v>2645</v>
      </c>
    </row>
    <row r="464" spans="2:4" x14ac:dyDescent="0.25">
      <c r="B464" s="416" t="s">
        <v>1444</v>
      </c>
      <c r="C464" s="416" t="s">
        <v>1445</v>
      </c>
      <c r="D464" s="416">
        <v>920</v>
      </c>
    </row>
    <row r="465" spans="2:4" x14ac:dyDescent="0.25">
      <c r="B465" s="416" t="s">
        <v>1446</v>
      </c>
      <c r="C465" s="416" t="s">
        <v>1445</v>
      </c>
      <c r="D465" s="417">
        <v>2135</v>
      </c>
    </row>
    <row r="466" spans="2:4" x14ac:dyDescent="0.25">
      <c r="B466" s="416" t="s">
        <v>1447</v>
      </c>
      <c r="C466" s="416" t="s">
        <v>1445</v>
      </c>
      <c r="D466" s="417">
        <v>2135</v>
      </c>
    </row>
    <row r="467" spans="2:4" x14ac:dyDescent="0.25">
      <c r="B467" s="416" t="s">
        <v>1448</v>
      </c>
      <c r="C467" s="416" t="s">
        <v>1445</v>
      </c>
      <c r="D467" s="416">
        <v>920</v>
      </c>
    </row>
    <row r="468" spans="2:4" x14ac:dyDescent="0.25">
      <c r="B468" s="416" t="s">
        <v>1449</v>
      </c>
      <c r="C468" s="416" t="s">
        <v>1445</v>
      </c>
      <c r="D468" s="417">
        <v>2336.8000000000002</v>
      </c>
    </row>
    <row r="469" spans="2:4" x14ac:dyDescent="0.25">
      <c r="B469" s="416" t="s">
        <v>1450</v>
      </c>
      <c r="C469" s="416" t="s">
        <v>1445</v>
      </c>
      <c r="D469" s="417">
        <v>1425.69</v>
      </c>
    </row>
    <row r="470" spans="2:4" x14ac:dyDescent="0.25">
      <c r="B470" s="416" t="s">
        <v>1451</v>
      </c>
      <c r="C470" s="416" t="s">
        <v>1445</v>
      </c>
      <c r="D470" s="416">
        <v>920</v>
      </c>
    </row>
    <row r="471" spans="2:4" x14ac:dyDescent="0.25">
      <c r="B471" s="416" t="s">
        <v>1452</v>
      </c>
      <c r="C471" s="416" t="s">
        <v>1445</v>
      </c>
      <c r="D471" s="417">
        <v>1725</v>
      </c>
    </row>
    <row r="472" spans="2:4" x14ac:dyDescent="0.25">
      <c r="B472" s="416" t="s">
        <v>1453</v>
      </c>
      <c r="C472" s="416" t="s">
        <v>1445</v>
      </c>
      <c r="D472" s="417">
        <v>2336.8000000000002</v>
      </c>
    </row>
    <row r="473" spans="2:4" x14ac:dyDescent="0.25">
      <c r="B473" s="416" t="s">
        <v>1454</v>
      </c>
      <c r="C473" s="416" t="s">
        <v>1445</v>
      </c>
      <c r="D473" s="416">
        <v>920</v>
      </c>
    </row>
    <row r="474" spans="2:4" x14ac:dyDescent="0.25">
      <c r="B474" s="416" t="s">
        <v>1455</v>
      </c>
      <c r="C474" s="416" t="s">
        <v>1445</v>
      </c>
      <c r="D474" s="416">
        <v>920</v>
      </c>
    </row>
    <row r="475" spans="2:4" x14ac:dyDescent="0.25">
      <c r="B475" s="416" t="s">
        <v>1456</v>
      </c>
      <c r="C475" s="416" t="s">
        <v>1445</v>
      </c>
      <c r="D475" s="416">
        <v>920</v>
      </c>
    </row>
    <row r="476" spans="2:4" x14ac:dyDescent="0.25">
      <c r="B476" s="416" t="s">
        <v>1457</v>
      </c>
      <c r="C476" s="416" t="s">
        <v>1445</v>
      </c>
      <c r="D476" s="416">
        <v>920</v>
      </c>
    </row>
    <row r="477" spans="2:4" x14ac:dyDescent="0.25">
      <c r="B477" s="416" t="s">
        <v>1458</v>
      </c>
      <c r="C477" s="416" t="s">
        <v>1445</v>
      </c>
      <c r="D477" s="416">
        <v>920</v>
      </c>
    </row>
    <row r="478" spans="2:4" x14ac:dyDescent="0.25">
      <c r="B478" s="416" t="s">
        <v>1459</v>
      </c>
      <c r="C478" s="416" t="s">
        <v>1445</v>
      </c>
      <c r="D478" s="416">
        <v>920</v>
      </c>
    </row>
    <row r="479" spans="2:4" x14ac:dyDescent="0.25">
      <c r="B479" s="416" t="s">
        <v>1460</v>
      </c>
      <c r="C479" s="416" t="s">
        <v>1445</v>
      </c>
      <c r="D479" s="416">
        <v>920</v>
      </c>
    </row>
    <row r="480" spans="2:4" x14ac:dyDescent="0.25">
      <c r="B480" s="416" t="s">
        <v>1461</v>
      </c>
      <c r="C480" s="416" t="s">
        <v>1445</v>
      </c>
      <c r="D480" s="416">
        <v>920</v>
      </c>
    </row>
    <row r="481" spans="2:4" x14ac:dyDescent="0.25">
      <c r="B481" s="416" t="s">
        <v>1462</v>
      </c>
      <c r="C481" s="416" t="s">
        <v>1445</v>
      </c>
      <c r="D481" s="417">
        <v>3377.32</v>
      </c>
    </row>
    <row r="482" spans="2:4" x14ac:dyDescent="0.25">
      <c r="B482" s="416" t="s">
        <v>1463</v>
      </c>
      <c r="C482" s="416" t="s">
        <v>1445</v>
      </c>
      <c r="D482" s="416">
        <v>920</v>
      </c>
    </row>
    <row r="483" spans="2:4" x14ac:dyDescent="0.25">
      <c r="B483" s="416" t="s">
        <v>1464</v>
      </c>
      <c r="C483" s="416" t="s">
        <v>1445</v>
      </c>
      <c r="D483" s="416">
        <v>920</v>
      </c>
    </row>
    <row r="484" spans="2:4" x14ac:dyDescent="0.25">
      <c r="B484" s="416" t="s">
        <v>1465</v>
      </c>
      <c r="C484" s="416" t="s">
        <v>1445</v>
      </c>
      <c r="D484" s="416">
        <v>920</v>
      </c>
    </row>
    <row r="485" spans="2:4" x14ac:dyDescent="0.25">
      <c r="B485" s="416" t="s">
        <v>1466</v>
      </c>
      <c r="C485" s="416" t="s">
        <v>1445</v>
      </c>
      <c r="D485" s="416">
        <v>920</v>
      </c>
    </row>
    <row r="486" spans="2:4" x14ac:dyDescent="0.25">
      <c r="B486" s="416" t="s">
        <v>1467</v>
      </c>
      <c r="C486" s="416" t="s">
        <v>1445</v>
      </c>
      <c r="D486" s="416">
        <v>920</v>
      </c>
    </row>
    <row r="487" spans="2:4" x14ac:dyDescent="0.25">
      <c r="B487" s="416" t="s">
        <v>1468</v>
      </c>
      <c r="C487" s="416" t="s">
        <v>1445</v>
      </c>
      <c r="D487" s="416">
        <v>920</v>
      </c>
    </row>
    <row r="488" spans="2:4" x14ac:dyDescent="0.25">
      <c r="B488" s="416" t="s">
        <v>1469</v>
      </c>
      <c r="C488" s="416" t="s">
        <v>1445</v>
      </c>
      <c r="D488" s="416">
        <v>920</v>
      </c>
    </row>
    <row r="489" spans="2:4" x14ac:dyDescent="0.25">
      <c r="B489" s="416" t="s">
        <v>1470</v>
      </c>
      <c r="C489" s="416" t="s">
        <v>1445</v>
      </c>
      <c r="D489" s="417">
        <v>2135.0100000000002</v>
      </c>
    </row>
    <row r="490" spans="2:4" x14ac:dyDescent="0.25">
      <c r="B490" s="416" t="s">
        <v>1471</v>
      </c>
      <c r="C490" s="416" t="s">
        <v>1445</v>
      </c>
      <c r="D490" s="416">
        <v>920</v>
      </c>
    </row>
    <row r="491" spans="2:4" x14ac:dyDescent="0.25">
      <c r="B491" s="416" t="s">
        <v>1472</v>
      </c>
      <c r="C491" s="416" t="s">
        <v>1445</v>
      </c>
      <c r="D491" s="416">
        <v>920</v>
      </c>
    </row>
    <row r="492" spans="2:4" x14ac:dyDescent="0.25">
      <c r="B492" s="416" t="s">
        <v>1473</v>
      </c>
      <c r="C492" s="416" t="s">
        <v>1445</v>
      </c>
      <c r="D492" s="417">
        <v>2087.25</v>
      </c>
    </row>
    <row r="493" spans="2:4" x14ac:dyDescent="0.25">
      <c r="B493" s="416" t="s">
        <v>1474</v>
      </c>
      <c r="C493" s="416" t="s">
        <v>1445</v>
      </c>
      <c r="D493" s="416">
        <v>920</v>
      </c>
    </row>
    <row r="494" spans="2:4" x14ac:dyDescent="0.25">
      <c r="B494" s="416" t="s">
        <v>1475</v>
      </c>
      <c r="C494" s="416" t="s">
        <v>1445</v>
      </c>
      <c r="D494" s="417">
        <v>2135.0100000000002</v>
      </c>
    </row>
    <row r="495" spans="2:4" x14ac:dyDescent="0.25">
      <c r="B495" s="416" t="s">
        <v>1476</v>
      </c>
      <c r="C495" s="416" t="s">
        <v>1445</v>
      </c>
      <c r="D495" s="417">
        <v>2135.0100000000002</v>
      </c>
    </row>
    <row r="496" spans="2:4" x14ac:dyDescent="0.25">
      <c r="B496" s="416" t="s">
        <v>1477</v>
      </c>
      <c r="C496" s="416" t="s">
        <v>1445</v>
      </c>
      <c r="D496" s="416">
        <v>920</v>
      </c>
    </row>
    <row r="497" spans="2:4" x14ac:dyDescent="0.25">
      <c r="B497" s="416" t="s">
        <v>1478</v>
      </c>
      <c r="C497" s="416" t="s">
        <v>1445</v>
      </c>
      <c r="D497" s="417">
        <v>2135</v>
      </c>
    </row>
    <row r="498" spans="2:4" x14ac:dyDescent="0.25">
      <c r="B498" s="416" t="s">
        <v>1479</v>
      </c>
      <c r="C498" s="416" t="s">
        <v>1445</v>
      </c>
      <c r="D498" s="416">
        <v>920</v>
      </c>
    </row>
    <row r="499" spans="2:4" x14ac:dyDescent="0.25">
      <c r="B499" s="416" t="s">
        <v>1480</v>
      </c>
      <c r="C499" s="416" t="s">
        <v>1445</v>
      </c>
      <c r="D499" s="416">
        <v>920</v>
      </c>
    </row>
    <row r="500" spans="2:4" x14ac:dyDescent="0.25">
      <c r="B500" s="416" t="s">
        <v>1481</v>
      </c>
      <c r="C500" s="416" t="s">
        <v>1445</v>
      </c>
      <c r="D500" s="416">
        <v>920</v>
      </c>
    </row>
    <row r="501" spans="2:4" x14ac:dyDescent="0.25">
      <c r="B501" s="416" t="s">
        <v>1482</v>
      </c>
      <c r="C501" s="416" t="s">
        <v>1445</v>
      </c>
      <c r="D501" s="416">
        <v>920</v>
      </c>
    </row>
    <row r="502" spans="2:4" x14ac:dyDescent="0.25">
      <c r="B502" s="416" t="s">
        <v>1483</v>
      </c>
      <c r="C502" s="416" t="s">
        <v>1445</v>
      </c>
      <c r="D502" s="416">
        <v>920</v>
      </c>
    </row>
    <row r="503" spans="2:4" x14ac:dyDescent="0.25">
      <c r="B503" s="416" t="s">
        <v>1484</v>
      </c>
      <c r="C503" s="416" t="s">
        <v>1445</v>
      </c>
      <c r="D503" s="416">
        <v>920</v>
      </c>
    </row>
    <row r="504" spans="2:4" x14ac:dyDescent="0.25">
      <c r="B504" s="416" t="s">
        <v>1485</v>
      </c>
      <c r="C504" s="416" t="s">
        <v>1445</v>
      </c>
      <c r="D504" s="416">
        <v>920</v>
      </c>
    </row>
    <row r="505" spans="2:4" x14ac:dyDescent="0.25">
      <c r="B505" s="416" t="s">
        <v>1486</v>
      </c>
      <c r="C505" s="416" t="s">
        <v>1445</v>
      </c>
      <c r="D505" s="416">
        <v>920</v>
      </c>
    </row>
    <row r="506" spans="2:4" x14ac:dyDescent="0.25">
      <c r="B506" s="416" t="s">
        <v>1487</v>
      </c>
      <c r="C506" s="416" t="s">
        <v>1488</v>
      </c>
      <c r="D506" s="416">
        <v>920</v>
      </c>
    </row>
    <row r="507" spans="2:4" x14ac:dyDescent="0.25">
      <c r="B507" s="416" t="s">
        <v>1489</v>
      </c>
      <c r="C507" s="416" t="s">
        <v>1490</v>
      </c>
      <c r="D507" s="417">
        <v>1725</v>
      </c>
    </row>
    <row r="508" spans="2:4" x14ac:dyDescent="0.25">
      <c r="B508" s="416" t="s">
        <v>1491</v>
      </c>
      <c r="C508" s="416" t="s">
        <v>1492</v>
      </c>
      <c r="D508" s="416">
        <v>920</v>
      </c>
    </row>
    <row r="509" spans="2:4" x14ac:dyDescent="0.25">
      <c r="B509" s="416" t="s">
        <v>1493</v>
      </c>
      <c r="C509" s="416" t="s">
        <v>1494</v>
      </c>
      <c r="D509" s="417">
        <v>2135</v>
      </c>
    </row>
    <row r="510" spans="2:4" x14ac:dyDescent="0.25">
      <c r="B510" s="416" t="s">
        <v>1495</v>
      </c>
      <c r="C510" s="416" t="s">
        <v>1494</v>
      </c>
      <c r="D510" s="416">
        <v>920</v>
      </c>
    </row>
    <row r="511" spans="2:4" x14ac:dyDescent="0.25">
      <c r="B511" s="416" t="s">
        <v>1496</v>
      </c>
      <c r="C511" s="416" t="s">
        <v>1494</v>
      </c>
      <c r="D511" s="417">
        <v>2441.34</v>
      </c>
    </row>
    <row r="512" spans="2:4" x14ac:dyDescent="0.25">
      <c r="B512" s="416" t="s">
        <v>1497</v>
      </c>
      <c r="C512" s="416" t="s">
        <v>1494</v>
      </c>
      <c r="D512" s="417">
        <v>2411.4899999999998</v>
      </c>
    </row>
    <row r="513" spans="2:4" x14ac:dyDescent="0.25">
      <c r="B513" s="416" t="s">
        <v>1498</v>
      </c>
      <c r="C513" s="416" t="s">
        <v>1499</v>
      </c>
      <c r="D513" s="417">
        <v>2336.8000000000002</v>
      </c>
    </row>
    <row r="514" spans="2:4" x14ac:dyDescent="0.25">
      <c r="B514" s="416" t="s">
        <v>1500</v>
      </c>
      <c r="C514" s="416" t="s">
        <v>1499</v>
      </c>
      <c r="D514" s="417">
        <v>2336.8000000000002</v>
      </c>
    </row>
    <row r="515" spans="2:4" x14ac:dyDescent="0.25">
      <c r="B515" s="416" t="s">
        <v>1501</v>
      </c>
      <c r="C515" s="416" t="s">
        <v>1499</v>
      </c>
      <c r="D515" s="417">
        <v>2336.8000000000002</v>
      </c>
    </row>
    <row r="516" spans="2:4" x14ac:dyDescent="0.25">
      <c r="B516" s="416" t="s">
        <v>1502</v>
      </c>
      <c r="C516" s="416" t="s">
        <v>1499</v>
      </c>
      <c r="D516" s="417">
        <v>2399.9899999999998</v>
      </c>
    </row>
    <row r="517" spans="2:4" x14ac:dyDescent="0.25">
      <c r="B517" s="416" t="s">
        <v>1503</v>
      </c>
      <c r="C517" s="416" t="s">
        <v>1499</v>
      </c>
      <c r="D517" s="416">
        <v>920</v>
      </c>
    </row>
    <row r="518" spans="2:4" x14ac:dyDescent="0.25">
      <c r="B518" s="416" t="s">
        <v>1504</v>
      </c>
      <c r="C518" s="416" t="s">
        <v>1505</v>
      </c>
      <c r="D518" s="417">
        <v>3958.85</v>
      </c>
    </row>
    <row r="519" spans="2:4" x14ac:dyDescent="0.25">
      <c r="B519" s="416" t="s">
        <v>1506</v>
      </c>
      <c r="C519" s="416" t="s">
        <v>1505</v>
      </c>
      <c r="D519" s="417">
        <v>3958.85</v>
      </c>
    </row>
    <row r="520" spans="2:4" x14ac:dyDescent="0.25">
      <c r="B520" s="416" t="s">
        <v>1507</v>
      </c>
      <c r="C520" s="416" t="s">
        <v>1505</v>
      </c>
      <c r="D520" s="417">
        <v>3958.85</v>
      </c>
    </row>
    <row r="521" spans="2:4" x14ac:dyDescent="0.25">
      <c r="B521" s="416" t="s">
        <v>1508</v>
      </c>
      <c r="C521" s="416" t="s">
        <v>1505</v>
      </c>
      <c r="D521" s="417">
        <v>3958.85</v>
      </c>
    </row>
    <row r="522" spans="2:4" x14ac:dyDescent="0.25">
      <c r="B522" s="416" t="s">
        <v>1509</v>
      </c>
      <c r="C522" s="416" t="s">
        <v>1505</v>
      </c>
      <c r="D522" s="417">
        <v>3958.85</v>
      </c>
    </row>
    <row r="523" spans="2:4" x14ac:dyDescent="0.25">
      <c r="B523" s="416" t="s">
        <v>1510</v>
      </c>
      <c r="C523" s="416" t="s">
        <v>1511</v>
      </c>
      <c r="D523" s="417">
        <v>5672.01</v>
      </c>
    </row>
    <row r="524" spans="2:4" x14ac:dyDescent="0.25">
      <c r="B524" s="416" t="s">
        <v>1512</v>
      </c>
      <c r="C524" s="416" t="s">
        <v>1511</v>
      </c>
      <c r="D524" s="417">
        <v>5672.01</v>
      </c>
    </row>
    <row r="525" spans="2:4" x14ac:dyDescent="0.25">
      <c r="B525" s="416" t="s">
        <v>1513</v>
      </c>
      <c r="C525" s="416" t="s">
        <v>1511</v>
      </c>
      <c r="D525" s="417">
        <v>5672.01</v>
      </c>
    </row>
    <row r="526" spans="2:4" x14ac:dyDescent="0.25">
      <c r="B526" s="416" t="s">
        <v>1514</v>
      </c>
      <c r="C526" s="416" t="s">
        <v>1511</v>
      </c>
      <c r="D526" s="417">
        <v>5672.01</v>
      </c>
    </row>
    <row r="527" spans="2:4" x14ac:dyDescent="0.25">
      <c r="B527" s="416" t="s">
        <v>1515</v>
      </c>
      <c r="C527" s="416" t="s">
        <v>1511</v>
      </c>
      <c r="D527" s="417">
        <v>5672.01</v>
      </c>
    </row>
    <row r="528" spans="2:4" x14ac:dyDescent="0.25">
      <c r="B528" s="416" t="s">
        <v>1516</v>
      </c>
      <c r="C528" s="416" t="s">
        <v>1511</v>
      </c>
      <c r="D528" s="417">
        <v>5672.01</v>
      </c>
    </row>
    <row r="529" spans="2:4" x14ac:dyDescent="0.25">
      <c r="B529" s="416" t="s">
        <v>1517</v>
      </c>
      <c r="C529" s="416" t="s">
        <v>1511</v>
      </c>
      <c r="D529" s="417">
        <v>5672.01</v>
      </c>
    </row>
    <row r="530" spans="2:4" x14ac:dyDescent="0.25">
      <c r="B530" s="416" t="s">
        <v>1518</v>
      </c>
      <c r="C530" s="416" t="s">
        <v>1511</v>
      </c>
      <c r="D530" s="417">
        <v>5672.01</v>
      </c>
    </row>
    <row r="531" spans="2:4" x14ac:dyDescent="0.25">
      <c r="B531" s="416" t="s">
        <v>1519</v>
      </c>
      <c r="C531" s="416" t="s">
        <v>1511</v>
      </c>
      <c r="D531" s="417">
        <v>5672.01</v>
      </c>
    </row>
    <row r="532" spans="2:4" x14ac:dyDescent="0.25">
      <c r="B532" s="416" t="s">
        <v>1520</v>
      </c>
      <c r="C532" s="416" t="s">
        <v>1511</v>
      </c>
      <c r="D532" s="417">
        <v>5672.01</v>
      </c>
    </row>
    <row r="533" spans="2:4" x14ac:dyDescent="0.25">
      <c r="B533" s="416" t="s">
        <v>1521</v>
      </c>
      <c r="C533" s="416" t="s">
        <v>1511</v>
      </c>
      <c r="D533" s="417">
        <v>5672.01</v>
      </c>
    </row>
    <row r="534" spans="2:4" x14ac:dyDescent="0.25">
      <c r="B534" s="416" t="s">
        <v>1522</v>
      </c>
      <c r="C534" s="416" t="s">
        <v>1511</v>
      </c>
      <c r="D534" s="417">
        <v>5672.01</v>
      </c>
    </row>
    <row r="535" spans="2:4" x14ac:dyDescent="0.25">
      <c r="B535" s="416" t="s">
        <v>1523</v>
      </c>
      <c r="C535" s="416" t="s">
        <v>1511</v>
      </c>
      <c r="D535" s="417">
        <v>5672.01</v>
      </c>
    </row>
    <row r="536" spans="2:4" x14ac:dyDescent="0.25">
      <c r="B536" s="416" t="s">
        <v>1524</v>
      </c>
      <c r="C536" s="416" t="s">
        <v>1511</v>
      </c>
      <c r="D536" s="417">
        <v>5672.01</v>
      </c>
    </row>
    <row r="537" spans="2:4" x14ac:dyDescent="0.25">
      <c r="B537" s="416" t="s">
        <v>1525</v>
      </c>
      <c r="C537" s="416" t="s">
        <v>1511</v>
      </c>
      <c r="D537" s="417">
        <v>5672.01</v>
      </c>
    </row>
    <row r="538" spans="2:4" x14ac:dyDescent="0.25">
      <c r="B538" s="416" t="s">
        <v>1526</v>
      </c>
      <c r="C538" s="416" t="s">
        <v>1511</v>
      </c>
      <c r="D538" s="417">
        <v>5672.01</v>
      </c>
    </row>
    <row r="539" spans="2:4" x14ac:dyDescent="0.25">
      <c r="B539" s="416" t="s">
        <v>1527</v>
      </c>
      <c r="C539" s="416" t="s">
        <v>1511</v>
      </c>
      <c r="D539" s="417">
        <v>5672.01</v>
      </c>
    </row>
    <row r="540" spans="2:4" x14ac:dyDescent="0.25">
      <c r="B540" s="416" t="s">
        <v>1528</v>
      </c>
      <c r="C540" s="416" t="s">
        <v>1511</v>
      </c>
      <c r="D540" s="417">
        <v>5672.01</v>
      </c>
    </row>
    <row r="541" spans="2:4" x14ac:dyDescent="0.25">
      <c r="B541" s="416" t="s">
        <v>1529</v>
      </c>
      <c r="C541" s="416" t="s">
        <v>1511</v>
      </c>
      <c r="D541" s="417">
        <v>5672.01</v>
      </c>
    </row>
    <row r="542" spans="2:4" x14ac:dyDescent="0.25">
      <c r="B542" s="416" t="s">
        <v>1530</v>
      </c>
      <c r="C542" s="416" t="s">
        <v>1511</v>
      </c>
      <c r="D542" s="417">
        <v>5672.01</v>
      </c>
    </row>
    <row r="543" spans="2:4" x14ac:dyDescent="0.25">
      <c r="B543" s="416" t="s">
        <v>1531</v>
      </c>
      <c r="C543" s="416" t="s">
        <v>1511</v>
      </c>
      <c r="D543" s="417">
        <v>5672.01</v>
      </c>
    </row>
    <row r="544" spans="2:4" x14ac:dyDescent="0.25">
      <c r="B544" s="416" t="s">
        <v>1532</v>
      </c>
      <c r="C544" s="416" t="s">
        <v>1511</v>
      </c>
      <c r="D544" s="417">
        <v>5672.01</v>
      </c>
    </row>
    <row r="545" spans="2:4" x14ac:dyDescent="0.25">
      <c r="B545" s="416" t="s">
        <v>1533</v>
      </c>
      <c r="C545" s="416" t="s">
        <v>1511</v>
      </c>
      <c r="D545" s="417">
        <v>5672.01</v>
      </c>
    </row>
    <row r="546" spans="2:4" x14ac:dyDescent="0.25">
      <c r="B546" s="416" t="s">
        <v>1534</v>
      </c>
      <c r="C546" s="416" t="s">
        <v>1511</v>
      </c>
      <c r="D546" s="417">
        <v>5672.01</v>
      </c>
    </row>
    <row r="547" spans="2:4" x14ac:dyDescent="0.25">
      <c r="B547" s="416" t="s">
        <v>1535</v>
      </c>
      <c r="C547" s="416" t="s">
        <v>1511</v>
      </c>
      <c r="D547" s="417">
        <v>5672.01</v>
      </c>
    </row>
    <row r="548" spans="2:4" x14ac:dyDescent="0.25">
      <c r="B548" s="416" t="s">
        <v>1536</v>
      </c>
      <c r="C548" s="416" t="s">
        <v>1511</v>
      </c>
      <c r="D548" s="417">
        <v>5672.01</v>
      </c>
    </row>
    <row r="549" spans="2:4" x14ac:dyDescent="0.25">
      <c r="B549" s="416" t="s">
        <v>1537</v>
      </c>
      <c r="C549" s="416" t="s">
        <v>1511</v>
      </c>
      <c r="D549" s="417">
        <v>5672.01</v>
      </c>
    </row>
    <row r="550" spans="2:4" x14ac:dyDescent="0.25">
      <c r="B550" s="416" t="s">
        <v>1538</v>
      </c>
      <c r="C550" s="416" t="s">
        <v>1511</v>
      </c>
      <c r="D550" s="417">
        <v>5672.01</v>
      </c>
    </row>
    <row r="551" spans="2:4" x14ac:dyDescent="0.25">
      <c r="B551" s="416" t="s">
        <v>1539</v>
      </c>
      <c r="C551" s="416" t="s">
        <v>1511</v>
      </c>
      <c r="D551" s="417">
        <v>5672.01</v>
      </c>
    </row>
    <row r="552" spans="2:4" x14ac:dyDescent="0.25">
      <c r="B552" s="416" t="s">
        <v>1540</v>
      </c>
      <c r="C552" s="416" t="s">
        <v>1511</v>
      </c>
      <c r="D552" s="417">
        <v>5672.01</v>
      </c>
    </row>
    <row r="553" spans="2:4" x14ac:dyDescent="0.25">
      <c r="B553" s="416" t="s">
        <v>1541</v>
      </c>
      <c r="C553" s="416" t="s">
        <v>1511</v>
      </c>
      <c r="D553" s="417">
        <v>5672.01</v>
      </c>
    </row>
    <row r="554" spans="2:4" x14ac:dyDescent="0.25">
      <c r="B554" s="416" t="s">
        <v>1542</v>
      </c>
      <c r="C554" s="416" t="s">
        <v>1511</v>
      </c>
      <c r="D554" s="417">
        <v>5672.01</v>
      </c>
    </row>
    <row r="555" spans="2:4" x14ac:dyDescent="0.25">
      <c r="B555" s="416" t="s">
        <v>1543</v>
      </c>
      <c r="C555" s="416" t="s">
        <v>1511</v>
      </c>
      <c r="D555" s="417">
        <v>5672.01</v>
      </c>
    </row>
    <row r="556" spans="2:4" x14ac:dyDescent="0.25">
      <c r="B556" s="416" t="s">
        <v>1544</v>
      </c>
      <c r="C556" s="416" t="s">
        <v>1511</v>
      </c>
      <c r="D556" s="417">
        <v>5672.01</v>
      </c>
    </row>
    <row r="557" spans="2:4" x14ac:dyDescent="0.25">
      <c r="B557" s="416" t="s">
        <v>1545</v>
      </c>
      <c r="C557" s="416" t="s">
        <v>1511</v>
      </c>
      <c r="D557" s="417">
        <v>5672.01</v>
      </c>
    </row>
    <row r="558" spans="2:4" x14ac:dyDescent="0.25">
      <c r="B558" s="416" t="s">
        <v>1546</v>
      </c>
      <c r="C558" s="416" t="s">
        <v>1511</v>
      </c>
      <c r="D558" s="417">
        <v>5672.01</v>
      </c>
    </row>
    <row r="559" spans="2:4" x14ac:dyDescent="0.25">
      <c r="B559" s="416" t="s">
        <v>1547</v>
      </c>
      <c r="C559" s="416" t="s">
        <v>1511</v>
      </c>
      <c r="D559" s="417">
        <v>5672.01</v>
      </c>
    </row>
    <row r="560" spans="2:4" x14ac:dyDescent="0.25">
      <c r="B560" s="416" t="s">
        <v>1548</v>
      </c>
      <c r="C560" s="416" t="s">
        <v>1511</v>
      </c>
      <c r="D560" s="417">
        <v>5672.01</v>
      </c>
    </row>
    <row r="561" spans="2:4" x14ac:dyDescent="0.25">
      <c r="B561" s="416" t="s">
        <v>1549</v>
      </c>
      <c r="C561" s="416" t="s">
        <v>1511</v>
      </c>
      <c r="D561" s="417">
        <v>5672.01</v>
      </c>
    </row>
    <row r="562" spans="2:4" x14ac:dyDescent="0.25">
      <c r="B562" s="416" t="s">
        <v>1550</v>
      </c>
      <c r="C562" s="416" t="s">
        <v>1511</v>
      </c>
      <c r="D562" s="417">
        <v>5672.01</v>
      </c>
    </row>
    <row r="563" spans="2:4" x14ac:dyDescent="0.25">
      <c r="B563" s="416" t="s">
        <v>1551</v>
      </c>
      <c r="C563" s="416" t="s">
        <v>1511</v>
      </c>
      <c r="D563" s="417">
        <v>5672.01</v>
      </c>
    </row>
    <row r="564" spans="2:4" x14ac:dyDescent="0.25">
      <c r="B564" s="416" t="s">
        <v>1552</v>
      </c>
      <c r="C564" s="416" t="s">
        <v>1511</v>
      </c>
      <c r="D564" s="417">
        <v>5672.01</v>
      </c>
    </row>
    <row r="565" spans="2:4" x14ac:dyDescent="0.25">
      <c r="B565" s="416" t="s">
        <v>1553</v>
      </c>
      <c r="C565" s="416" t="s">
        <v>1554</v>
      </c>
      <c r="D565" s="417">
        <v>1199</v>
      </c>
    </row>
    <row r="566" spans="2:4" x14ac:dyDescent="0.25">
      <c r="B566" s="416" t="s">
        <v>1555</v>
      </c>
      <c r="C566" s="416" t="s">
        <v>1556</v>
      </c>
      <c r="D566" s="417">
        <v>4965.96</v>
      </c>
    </row>
    <row r="567" spans="2:4" x14ac:dyDescent="0.25">
      <c r="B567" s="416" t="s">
        <v>1557</v>
      </c>
      <c r="C567" s="416" t="s">
        <v>1556</v>
      </c>
      <c r="D567" s="417">
        <v>4965.96</v>
      </c>
    </row>
    <row r="568" spans="2:4" x14ac:dyDescent="0.25">
      <c r="B568" s="416" t="s">
        <v>1558</v>
      </c>
      <c r="C568" s="416" t="s">
        <v>1556</v>
      </c>
      <c r="D568" s="417">
        <v>4965.96</v>
      </c>
    </row>
    <row r="569" spans="2:4" x14ac:dyDescent="0.25">
      <c r="B569" s="416" t="s">
        <v>1559</v>
      </c>
      <c r="C569" s="416" t="s">
        <v>1556</v>
      </c>
      <c r="D569" s="417">
        <v>4965.96</v>
      </c>
    </row>
    <row r="570" spans="2:4" x14ac:dyDescent="0.25">
      <c r="B570" s="416" t="s">
        <v>1560</v>
      </c>
      <c r="C570" s="416" t="s">
        <v>1556</v>
      </c>
      <c r="D570" s="417">
        <v>4965.96</v>
      </c>
    </row>
    <row r="571" spans="2:4" x14ac:dyDescent="0.25">
      <c r="B571" s="416" t="s">
        <v>1561</v>
      </c>
      <c r="C571" s="416" t="s">
        <v>1556</v>
      </c>
      <c r="D571" s="417">
        <v>4965.96</v>
      </c>
    </row>
    <row r="572" spans="2:4" x14ac:dyDescent="0.25">
      <c r="B572" s="416" t="s">
        <v>1562</v>
      </c>
      <c r="C572" s="416" t="s">
        <v>1556</v>
      </c>
      <c r="D572" s="417">
        <v>4965.96</v>
      </c>
    </row>
    <row r="573" spans="2:4" x14ac:dyDescent="0.25">
      <c r="B573" s="416" t="s">
        <v>1563</v>
      </c>
      <c r="C573" s="416" t="s">
        <v>1556</v>
      </c>
      <c r="D573" s="417">
        <v>4965.96</v>
      </c>
    </row>
    <row r="574" spans="2:4" x14ac:dyDescent="0.25">
      <c r="B574" s="416" t="s">
        <v>1564</v>
      </c>
      <c r="C574" s="416" t="s">
        <v>1556</v>
      </c>
      <c r="D574" s="417">
        <v>4965.96</v>
      </c>
    </row>
    <row r="575" spans="2:4" x14ac:dyDescent="0.25">
      <c r="B575" s="416" t="s">
        <v>1565</v>
      </c>
      <c r="C575" s="416" t="s">
        <v>1556</v>
      </c>
      <c r="D575" s="417">
        <v>4965.96</v>
      </c>
    </row>
    <row r="576" spans="2:4" x14ac:dyDescent="0.25">
      <c r="B576" s="416" t="s">
        <v>1566</v>
      </c>
      <c r="C576" s="416" t="s">
        <v>1556</v>
      </c>
      <c r="D576" s="417">
        <v>4965.96</v>
      </c>
    </row>
    <row r="577" spans="2:4" x14ac:dyDescent="0.25">
      <c r="B577" s="416" t="s">
        <v>1567</v>
      </c>
      <c r="C577" s="416" t="s">
        <v>1556</v>
      </c>
      <c r="D577" s="417">
        <v>4965.96</v>
      </c>
    </row>
    <row r="578" spans="2:4" x14ac:dyDescent="0.25">
      <c r="B578" s="416" t="s">
        <v>1568</v>
      </c>
      <c r="C578" s="416" t="s">
        <v>1556</v>
      </c>
      <c r="D578" s="417">
        <v>4965.96</v>
      </c>
    </row>
    <row r="579" spans="2:4" x14ac:dyDescent="0.25">
      <c r="B579" s="416" t="s">
        <v>1569</v>
      </c>
      <c r="C579" s="416" t="s">
        <v>1556</v>
      </c>
      <c r="D579" s="417">
        <v>4965.96</v>
      </c>
    </row>
    <row r="580" spans="2:4" x14ac:dyDescent="0.25">
      <c r="B580" s="416" t="s">
        <v>1570</v>
      </c>
      <c r="C580" s="416" t="s">
        <v>1556</v>
      </c>
      <c r="D580" s="417">
        <v>4965.96</v>
      </c>
    </row>
    <row r="581" spans="2:4" x14ac:dyDescent="0.25">
      <c r="B581" s="416" t="s">
        <v>1571</v>
      </c>
      <c r="C581" s="416" t="s">
        <v>1556</v>
      </c>
      <c r="D581" s="417">
        <v>4965.96</v>
      </c>
    </row>
    <row r="582" spans="2:4" x14ac:dyDescent="0.25">
      <c r="B582" s="416" t="s">
        <v>1572</v>
      </c>
      <c r="C582" s="416" t="s">
        <v>1556</v>
      </c>
      <c r="D582" s="417">
        <v>4965.96</v>
      </c>
    </row>
    <row r="583" spans="2:4" x14ac:dyDescent="0.25">
      <c r="B583" s="416" t="s">
        <v>1573</v>
      </c>
      <c r="C583" s="416" t="s">
        <v>1556</v>
      </c>
      <c r="D583" s="417">
        <v>4965.96</v>
      </c>
    </row>
    <row r="584" spans="2:4" x14ac:dyDescent="0.25">
      <c r="B584" s="416" t="s">
        <v>1574</v>
      </c>
      <c r="C584" s="416" t="s">
        <v>1556</v>
      </c>
      <c r="D584" s="417">
        <v>4965.96</v>
      </c>
    </row>
    <row r="585" spans="2:4" x14ac:dyDescent="0.25">
      <c r="B585" s="416" t="s">
        <v>1575</v>
      </c>
      <c r="C585" s="416" t="s">
        <v>1556</v>
      </c>
      <c r="D585" s="417">
        <v>4965.96</v>
      </c>
    </row>
    <row r="586" spans="2:4" x14ac:dyDescent="0.25">
      <c r="B586" s="416" t="s">
        <v>1576</v>
      </c>
      <c r="C586" s="416" t="s">
        <v>1577</v>
      </c>
      <c r="D586" s="417">
        <v>3265.98</v>
      </c>
    </row>
    <row r="587" spans="2:4" x14ac:dyDescent="0.25">
      <c r="B587" s="416" t="s">
        <v>1578</v>
      </c>
      <c r="C587" s="416" t="s">
        <v>1579</v>
      </c>
      <c r="D587" s="417">
        <v>3265.95</v>
      </c>
    </row>
    <row r="588" spans="2:4" x14ac:dyDescent="0.25">
      <c r="B588" s="416" t="s">
        <v>1580</v>
      </c>
      <c r="C588" s="416" t="s">
        <v>1581</v>
      </c>
      <c r="D588" s="417">
        <v>12195.08</v>
      </c>
    </row>
    <row r="589" spans="2:4" x14ac:dyDescent="0.25">
      <c r="B589" s="416" t="s">
        <v>1582</v>
      </c>
      <c r="C589" s="416" t="s">
        <v>1583</v>
      </c>
      <c r="D589" s="417">
        <v>3259</v>
      </c>
    </row>
    <row r="590" spans="2:4" x14ac:dyDescent="0.25">
      <c r="B590" s="416" t="s">
        <v>1584</v>
      </c>
      <c r="C590" s="416" t="s">
        <v>1585</v>
      </c>
      <c r="D590" s="416">
        <v>699</v>
      </c>
    </row>
    <row r="591" spans="2:4" x14ac:dyDescent="0.25">
      <c r="B591" s="416" t="s">
        <v>1586</v>
      </c>
      <c r="C591" s="416" t="s">
        <v>1587</v>
      </c>
      <c r="D591" s="416">
        <v>622</v>
      </c>
    </row>
    <row r="592" spans="2:4" x14ac:dyDescent="0.25">
      <c r="B592" s="416" t="s">
        <v>1588</v>
      </c>
      <c r="C592" s="416" t="s">
        <v>1589</v>
      </c>
      <c r="D592" s="417">
        <v>2552</v>
      </c>
    </row>
    <row r="593" spans="2:4" x14ac:dyDescent="0.25">
      <c r="B593" s="416" t="s">
        <v>1590</v>
      </c>
      <c r="C593" s="416" t="s">
        <v>1589</v>
      </c>
      <c r="D593" s="417">
        <v>2552</v>
      </c>
    </row>
    <row r="594" spans="2:4" x14ac:dyDescent="0.25">
      <c r="B594" s="416" t="s">
        <v>1591</v>
      </c>
      <c r="C594" s="416" t="s">
        <v>1589</v>
      </c>
      <c r="D594" s="417">
        <v>2552</v>
      </c>
    </row>
    <row r="595" spans="2:4" x14ac:dyDescent="0.25">
      <c r="B595" s="416" t="s">
        <v>1592</v>
      </c>
      <c r="C595" s="416" t="s">
        <v>1593</v>
      </c>
      <c r="D595" s="417">
        <v>1357.2</v>
      </c>
    </row>
    <row r="596" spans="2:4" x14ac:dyDescent="0.25">
      <c r="B596" s="416" t="s">
        <v>1594</v>
      </c>
      <c r="C596" s="416" t="s">
        <v>1595</v>
      </c>
      <c r="D596" s="417">
        <v>1465.1</v>
      </c>
    </row>
    <row r="597" spans="2:4" x14ac:dyDescent="0.25">
      <c r="B597" s="416" t="s">
        <v>1596</v>
      </c>
      <c r="C597" s="416" t="s">
        <v>1597</v>
      </c>
      <c r="D597" s="416">
        <v>325.45</v>
      </c>
    </row>
    <row r="598" spans="2:4" x14ac:dyDescent="0.25">
      <c r="B598" s="416" t="s">
        <v>1598</v>
      </c>
      <c r="C598" s="416" t="s">
        <v>1599</v>
      </c>
      <c r="D598" s="417">
        <v>505542.98</v>
      </c>
    </row>
    <row r="599" spans="2:4" x14ac:dyDescent="0.25">
      <c r="B599" s="416" t="s">
        <v>1600</v>
      </c>
      <c r="C599" s="416" t="s">
        <v>1601</v>
      </c>
      <c r="D599" s="417">
        <v>940000.01</v>
      </c>
    </row>
    <row r="600" spans="2:4" x14ac:dyDescent="0.25">
      <c r="B600" s="416" t="s">
        <v>1602</v>
      </c>
      <c r="C600" s="416" t="s">
        <v>1603</v>
      </c>
      <c r="D600" s="417">
        <v>20786.25</v>
      </c>
    </row>
    <row r="601" spans="2:4" x14ac:dyDescent="0.25">
      <c r="B601" s="416" t="s">
        <v>1604</v>
      </c>
      <c r="C601" s="416" t="s">
        <v>1605</v>
      </c>
      <c r="D601" s="417">
        <v>20786.25</v>
      </c>
    </row>
    <row r="602" spans="2:4" x14ac:dyDescent="0.25">
      <c r="B602" s="416" t="s">
        <v>1606</v>
      </c>
      <c r="C602" s="416" t="s">
        <v>1607</v>
      </c>
      <c r="D602" s="417">
        <v>150502</v>
      </c>
    </row>
    <row r="603" spans="2:4" x14ac:dyDescent="0.25">
      <c r="B603" s="416" t="s">
        <v>1608</v>
      </c>
      <c r="C603" s="416" t="s">
        <v>1609</v>
      </c>
      <c r="D603" s="417">
        <v>176106.01</v>
      </c>
    </row>
    <row r="604" spans="2:4" x14ac:dyDescent="0.25">
      <c r="B604" s="416" t="s">
        <v>1610</v>
      </c>
      <c r="C604" s="416" t="s">
        <v>1611</v>
      </c>
      <c r="D604" s="417">
        <v>100900</v>
      </c>
    </row>
    <row r="605" spans="2:4" x14ac:dyDescent="0.25">
      <c r="B605" s="416" t="s">
        <v>1612</v>
      </c>
      <c r="C605" s="416" t="s">
        <v>1613</v>
      </c>
      <c r="D605" s="417">
        <v>1012</v>
      </c>
    </row>
    <row r="606" spans="2:4" x14ac:dyDescent="0.25">
      <c r="B606" s="416" t="s">
        <v>1614</v>
      </c>
      <c r="C606" s="416" t="s">
        <v>1613</v>
      </c>
      <c r="D606" s="417">
        <v>1012</v>
      </c>
    </row>
    <row r="607" spans="2:4" x14ac:dyDescent="0.25">
      <c r="B607" s="416" t="s">
        <v>1615</v>
      </c>
      <c r="C607" s="416" t="s">
        <v>1616</v>
      </c>
      <c r="D607" s="417">
        <v>3499</v>
      </c>
    </row>
    <row r="608" spans="2:4" x14ac:dyDescent="0.25">
      <c r="B608" s="416" t="s">
        <v>1617</v>
      </c>
      <c r="C608" s="416" t="s">
        <v>1618</v>
      </c>
      <c r="D608" s="417">
        <v>13915</v>
      </c>
    </row>
    <row r="609" spans="2:4" x14ac:dyDescent="0.25">
      <c r="B609" s="416" t="s">
        <v>1619</v>
      </c>
      <c r="C609" s="416" t="s">
        <v>1620</v>
      </c>
      <c r="D609" s="417">
        <v>29368.01</v>
      </c>
    </row>
    <row r="610" spans="2:4" x14ac:dyDescent="0.25">
      <c r="B610" s="416" t="s">
        <v>1621</v>
      </c>
      <c r="C610" s="416" t="s">
        <v>1622</v>
      </c>
      <c r="D610" s="417">
        <v>16065.5</v>
      </c>
    </row>
    <row r="611" spans="2:4" x14ac:dyDescent="0.25">
      <c r="B611" s="416" t="s">
        <v>1623</v>
      </c>
      <c r="C611" s="416" t="s">
        <v>1624</v>
      </c>
      <c r="D611" s="417">
        <v>25971.599999999999</v>
      </c>
    </row>
    <row r="612" spans="2:4" x14ac:dyDescent="0.25">
      <c r="B612" s="416" t="s">
        <v>1625</v>
      </c>
      <c r="C612" s="416" t="s">
        <v>1626</v>
      </c>
      <c r="D612" s="417">
        <v>86316.93</v>
      </c>
    </row>
    <row r="613" spans="2:4" x14ac:dyDescent="0.25">
      <c r="B613" s="416" t="s">
        <v>1627</v>
      </c>
      <c r="C613" s="416" t="s">
        <v>1626</v>
      </c>
      <c r="D613" s="417">
        <v>86316.93</v>
      </c>
    </row>
    <row r="614" spans="2:4" x14ac:dyDescent="0.25">
      <c r="B614" s="416" t="s">
        <v>1628</v>
      </c>
      <c r="C614" s="416" t="s">
        <v>1629</v>
      </c>
      <c r="D614" s="417">
        <v>25971.599999999999</v>
      </c>
    </row>
    <row r="615" spans="2:4" x14ac:dyDescent="0.25">
      <c r="B615" s="416" t="s">
        <v>1630</v>
      </c>
      <c r="C615" s="416" t="s">
        <v>1629</v>
      </c>
      <c r="D615" s="417">
        <v>25971.599999999999</v>
      </c>
    </row>
    <row r="616" spans="2:4" x14ac:dyDescent="0.25">
      <c r="B616" s="416" t="s">
        <v>1631</v>
      </c>
      <c r="C616" s="416" t="s">
        <v>1632</v>
      </c>
      <c r="D616" s="417">
        <v>38622.75</v>
      </c>
    </row>
    <row r="617" spans="2:4" x14ac:dyDescent="0.25">
      <c r="B617" s="416" t="s">
        <v>1633</v>
      </c>
      <c r="C617" s="416" t="s">
        <v>1634</v>
      </c>
      <c r="D617" s="417">
        <v>20067.5</v>
      </c>
    </row>
    <row r="618" spans="2:4" x14ac:dyDescent="0.25">
      <c r="B618" s="416" t="s">
        <v>1635</v>
      </c>
      <c r="C618" s="416" t="s">
        <v>1634</v>
      </c>
      <c r="D618" s="417">
        <v>20067.5</v>
      </c>
    </row>
    <row r="619" spans="2:4" x14ac:dyDescent="0.25">
      <c r="B619" s="416" t="s">
        <v>1636</v>
      </c>
      <c r="C619" s="416" t="s">
        <v>1637</v>
      </c>
      <c r="D619" s="417">
        <v>22564.15</v>
      </c>
    </row>
    <row r="620" spans="2:4" x14ac:dyDescent="0.25">
      <c r="B620" s="416" t="s">
        <v>1638</v>
      </c>
      <c r="C620" s="416" t="s">
        <v>1639</v>
      </c>
      <c r="D620" s="417">
        <v>1817</v>
      </c>
    </row>
    <row r="621" spans="2:4" x14ac:dyDescent="0.25">
      <c r="B621" s="416" t="s">
        <v>1640</v>
      </c>
      <c r="C621" s="416" t="s">
        <v>1639</v>
      </c>
      <c r="D621" s="417">
        <v>1817</v>
      </c>
    </row>
    <row r="622" spans="2:4" x14ac:dyDescent="0.25">
      <c r="B622" s="416" t="s">
        <v>1641</v>
      </c>
      <c r="C622" s="416" t="s">
        <v>1639</v>
      </c>
      <c r="D622" s="417">
        <v>1817</v>
      </c>
    </row>
    <row r="623" spans="2:4" x14ac:dyDescent="0.25">
      <c r="B623" s="416" t="s">
        <v>1642</v>
      </c>
      <c r="C623" s="416" t="s">
        <v>1639</v>
      </c>
      <c r="D623" s="417">
        <v>1817</v>
      </c>
    </row>
    <row r="624" spans="2:4" x14ac:dyDescent="0.25">
      <c r="B624" s="416" t="s">
        <v>1643</v>
      </c>
      <c r="C624" s="416" t="s">
        <v>1644</v>
      </c>
      <c r="D624" s="417">
        <v>1137.23</v>
      </c>
    </row>
    <row r="625" spans="2:4" x14ac:dyDescent="0.25">
      <c r="B625" s="416" t="s">
        <v>1645</v>
      </c>
      <c r="C625" s="416" t="s">
        <v>1644</v>
      </c>
      <c r="D625" s="417">
        <v>1137.23</v>
      </c>
    </row>
    <row r="626" spans="2:4" x14ac:dyDescent="0.25">
      <c r="B626" s="416" t="s">
        <v>1646</v>
      </c>
      <c r="C626" s="416" t="s">
        <v>1644</v>
      </c>
      <c r="D626" s="417">
        <v>1137.23</v>
      </c>
    </row>
    <row r="627" spans="2:4" x14ac:dyDescent="0.25">
      <c r="B627" s="416" t="s">
        <v>1647</v>
      </c>
      <c r="C627" s="416" t="s">
        <v>1644</v>
      </c>
      <c r="D627" s="417">
        <v>1137.23</v>
      </c>
    </row>
    <row r="628" spans="2:4" x14ac:dyDescent="0.25">
      <c r="B628" s="416" t="s">
        <v>1648</v>
      </c>
      <c r="C628" s="416" t="s">
        <v>1649</v>
      </c>
      <c r="D628" s="417">
        <v>2874.6</v>
      </c>
    </row>
    <row r="629" spans="2:4" x14ac:dyDescent="0.25">
      <c r="B629" s="416" t="s">
        <v>1650</v>
      </c>
      <c r="C629" s="416" t="s">
        <v>1651</v>
      </c>
      <c r="D629" s="417">
        <v>1610</v>
      </c>
    </row>
    <row r="630" spans="2:4" x14ac:dyDescent="0.25">
      <c r="B630" s="416" t="s">
        <v>1652</v>
      </c>
      <c r="C630" s="416" t="s">
        <v>1651</v>
      </c>
      <c r="D630" s="417">
        <v>1610</v>
      </c>
    </row>
    <row r="631" spans="2:4" x14ac:dyDescent="0.25">
      <c r="B631" s="416" t="s">
        <v>1653</v>
      </c>
      <c r="C631" s="416" t="s">
        <v>1651</v>
      </c>
      <c r="D631" s="417">
        <v>1610</v>
      </c>
    </row>
    <row r="632" spans="2:4" x14ac:dyDescent="0.25">
      <c r="B632" s="416" t="s">
        <v>1654</v>
      </c>
      <c r="C632" s="416" t="s">
        <v>1651</v>
      </c>
      <c r="D632" s="417">
        <v>1610</v>
      </c>
    </row>
    <row r="633" spans="2:4" x14ac:dyDescent="0.25">
      <c r="B633" s="416" t="s">
        <v>1655</v>
      </c>
      <c r="C633" s="416" t="s">
        <v>1651</v>
      </c>
      <c r="D633" s="417">
        <v>1610</v>
      </c>
    </row>
    <row r="634" spans="2:4" x14ac:dyDescent="0.25">
      <c r="B634" s="416" t="s">
        <v>1656</v>
      </c>
      <c r="C634" s="416" t="s">
        <v>1651</v>
      </c>
      <c r="D634" s="417">
        <v>1610</v>
      </c>
    </row>
    <row r="635" spans="2:4" x14ac:dyDescent="0.25">
      <c r="B635" s="416" t="s">
        <v>1657</v>
      </c>
      <c r="C635" s="416" t="s">
        <v>1658</v>
      </c>
      <c r="D635" s="417">
        <v>5152.1400000000003</v>
      </c>
    </row>
    <row r="636" spans="2:4" x14ac:dyDescent="0.25">
      <c r="B636" s="416" t="s">
        <v>1659</v>
      </c>
      <c r="C636" s="416" t="s">
        <v>1658</v>
      </c>
      <c r="D636" s="417">
        <v>5152.1400000000003</v>
      </c>
    </row>
    <row r="637" spans="2:4" x14ac:dyDescent="0.25">
      <c r="B637" s="416" t="s">
        <v>1660</v>
      </c>
      <c r="C637" s="416" t="s">
        <v>1658</v>
      </c>
      <c r="D637" s="417">
        <v>5152.1400000000003</v>
      </c>
    </row>
    <row r="638" spans="2:4" x14ac:dyDescent="0.25">
      <c r="B638" s="416" t="s">
        <v>1661</v>
      </c>
      <c r="C638" s="416" t="s">
        <v>1658</v>
      </c>
      <c r="D638" s="417">
        <v>5152.1400000000003</v>
      </c>
    </row>
    <row r="639" spans="2:4" x14ac:dyDescent="0.25">
      <c r="B639" s="416" t="s">
        <v>1662</v>
      </c>
      <c r="C639" s="416" t="s">
        <v>1658</v>
      </c>
      <c r="D639" s="417">
        <v>5152.1400000000003</v>
      </c>
    </row>
    <row r="640" spans="2:4" x14ac:dyDescent="0.25">
      <c r="B640" s="416" t="s">
        <v>1663</v>
      </c>
      <c r="C640" s="416" t="s">
        <v>1658</v>
      </c>
      <c r="D640" s="417">
        <v>5152.1400000000003</v>
      </c>
    </row>
    <row r="641" spans="2:4" x14ac:dyDescent="0.25">
      <c r="B641" s="416" t="s">
        <v>1664</v>
      </c>
      <c r="C641" s="416" t="s">
        <v>1658</v>
      </c>
      <c r="D641" s="417">
        <v>5152.1400000000003</v>
      </c>
    </row>
    <row r="642" spans="2:4" x14ac:dyDescent="0.25">
      <c r="B642" s="416" t="s">
        <v>1665</v>
      </c>
      <c r="C642" s="416" t="s">
        <v>1658</v>
      </c>
      <c r="D642" s="417">
        <v>5152.1400000000003</v>
      </c>
    </row>
    <row r="643" spans="2:4" x14ac:dyDescent="0.25">
      <c r="B643" s="416" t="s">
        <v>1666</v>
      </c>
      <c r="C643" s="416" t="s">
        <v>1658</v>
      </c>
      <c r="D643" s="417">
        <v>5152.1400000000003</v>
      </c>
    </row>
    <row r="644" spans="2:4" x14ac:dyDescent="0.25">
      <c r="B644" s="416" t="s">
        <v>1667</v>
      </c>
      <c r="C644" s="416" t="s">
        <v>1658</v>
      </c>
      <c r="D644" s="417">
        <v>5152.1400000000003</v>
      </c>
    </row>
    <row r="645" spans="2:4" x14ac:dyDescent="0.25">
      <c r="B645" s="416" t="s">
        <v>1668</v>
      </c>
      <c r="C645" s="416" t="s">
        <v>1669</v>
      </c>
      <c r="D645" s="417">
        <v>1050.96</v>
      </c>
    </row>
    <row r="646" spans="2:4" x14ac:dyDescent="0.25">
      <c r="B646" s="416" t="s">
        <v>1670</v>
      </c>
      <c r="C646" s="416" t="s">
        <v>1669</v>
      </c>
      <c r="D646" s="417">
        <v>1050.96</v>
      </c>
    </row>
    <row r="647" spans="2:4" x14ac:dyDescent="0.25">
      <c r="B647" s="416" t="s">
        <v>1671</v>
      </c>
      <c r="C647" s="416" t="s">
        <v>1669</v>
      </c>
      <c r="D647" s="417">
        <v>1050.96</v>
      </c>
    </row>
    <row r="648" spans="2:4" x14ac:dyDescent="0.25">
      <c r="B648" s="416" t="s">
        <v>1672</v>
      </c>
      <c r="C648" s="416" t="s">
        <v>1669</v>
      </c>
      <c r="D648" s="417">
        <v>1050.96</v>
      </c>
    </row>
    <row r="649" spans="2:4" x14ac:dyDescent="0.25">
      <c r="B649" s="416" t="s">
        <v>1673</v>
      </c>
      <c r="C649" s="416" t="s">
        <v>1669</v>
      </c>
      <c r="D649" s="417">
        <v>1050.96</v>
      </c>
    </row>
    <row r="650" spans="2:4" x14ac:dyDescent="0.25">
      <c r="B650" s="416" t="s">
        <v>1674</v>
      </c>
      <c r="C650" s="416" t="s">
        <v>1675</v>
      </c>
      <c r="D650" s="416">
        <v>371.2</v>
      </c>
    </row>
    <row r="651" spans="2:4" x14ac:dyDescent="0.25">
      <c r="B651" s="416" t="s">
        <v>1676</v>
      </c>
      <c r="C651" s="416" t="s">
        <v>1675</v>
      </c>
      <c r="D651" s="416">
        <v>371.2</v>
      </c>
    </row>
    <row r="652" spans="2:4" x14ac:dyDescent="0.25">
      <c r="B652" s="416" t="s">
        <v>1677</v>
      </c>
      <c r="C652" s="416" t="s">
        <v>1675</v>
      </c>
      <c r="D652" s="416">
        <v>371.2</v>
      </c>
    </row>
    <row r="653" spans="2:4" x14ac:dyDescent="0.25">
      <c r="B653" s="416" t="s">
        <v>1678</v>
      </c>
      <c r="C653" s="416" t="s">
        <v>1675</v>
      </c>
      <c r="D653" s="416">
        <v>371.2</v>
      </c>
    </row>
    <row r="654" spans="2:4" x14ac:dyDescent="0.25">
      <c r="B654" s="416" t="s">
        <v>1679</v>
      </c>
      <c r="C654" s="416" t="s">
        <v>1675</v>
      </c>
      <c r="D654" s="416">
        <v>371.2</v>
      </c>
    </row>
    <row r="655" spans="2:4" x14ac:dyDescent="0.25">
      <c r="B655" s="416" t="s">
        <v>1680</v>
      </c>
      <c r="C655" s="416" t="s">
        <v>1675</v>
      </c>
      <c r="D655" s="416">
        <v>371.2</v>
      </c>
    </row>
    <row r="656" spans="2:4" x14ac:dyDescent="0.25">
      <c r="B656" s="416" t="s">
        <v>1681</v>
      </c>
      <c r="C656" s="416" t="s">
        <v>1675</v>
      </c>
      <c r="D656" s="416">
        <v>371.2</v>
      </c>
    </row>
    <row r="657" spans="2:4" x14ac:dyDescent="0.25">
      <c r="B657" s="416" t="s">
        <v>1682</v>
      </c>
      <c r="C657" s="416" t="s">
        <v>1675</v>
      </c>
      <c r="D657" s="416">
        <v>371.2</v>
      </c>
    </row>
    <row r="658" spans="2:4" x14ac:dyDescent="0.25">
      <c r="B658" s="416" t="s">
        <v>1683</v>
      </c>
      <c r="C658" s="416" t="s">
        <v>1675</v>
      </c>
      <c r="D658" s="416">
        <v>371.2</v>
      </c>
    </row>
    <row r="659" spans="2:4" x14ac:dyDescent="0.25">
      <c r="B659" s="416" t="s">
        <v>1684</v>
      </c>
      <c r="C659" s="416" t="s">
        <v>1675</v>
      </c>
      <c r="D659" s="416">
        <v>371.2</v>
      </c>
    </row>
    <row r="660" spans="2:4" x14ac:dyDescent="0.25">
      <c r="B660" s="416" t="s">
        <v>1685</v>
      </c>
      <c r="C660" s="416" t="s">
        <v>1675</v>
      </c>
      <c r="D660" s="416">
        <v>371.2</v>
      </c>
    </row>
    <row r="661" spans="2:4" x14ac:dyDescent="0.25">
      <c r="B661" s="416" t="s">
        <v>1686</v>
      </c>
      <c r="C661" s="416" t="s">
        <v>1675</v>
      </c>
      <c r="D661" s="416">
        <v>371.2</v>
      </c>
    </row>
    <row r="662" spans="2:4" x14ac:dyDescent="0.25">
      <c r="B662" s="416" t="s">
        <v>1687</v>
      </c>
      <c r="C662" s="416" t="s">
        <v>1675</v>
      </c>
      <c r="D662" s="416">
        <v>371.2</v>
      </c>
    </row>
    <row r="663" spans="2:4" x14ac:dyDescent="0.25">
      <c r="B663" s="416" t="s">
        <v>1688</v>
      </c>
      <c r="C663" s="416" t="s">
        <v>1675</v>
      </c>
      <c r="D663" s="416">
        <v>371.2</v>
      </c>
    </row>
    <row r="664" spans="2:4" x14ac:dyDescent="0.25">
      <c r="B664" s="416" t="s">
        <v>1689</v>
      </c>
      <c r="C664" s="416" t="s">
        <v>1675</v>
      </c>
      <c r="D664" s="416">
        <v>371.2</v>
      </c>
    </row>
    <row r="665" spans="2:4" x14ac:dyDescent="0.25">
      <c r="B665" s="416" t="s">
        <v>1690</v>
      </c>
      <c r="C665" s="416" t="s">
        <v>1675</v>
      </c>
      <c r="D665" s="416">
        <v>371.2</v>
      </c>
    </row>
    <row r="666" spans="2:4" x14ac:dyDescent="0.25">
      <c r="B666" s="416" t="s">
        <v>1691</v>
      </c>
      <c r="C666" s="416" t="s">
        <v>1675</v>
      </c>
      <c r="D666" s="416">
        <v>371.2</v>
      </c>
    </row>
    <row r="667" spans="2:4" x14ac:dyDescent="0.25">
      <c r="B667" s="416" t="s">
        <v>1692</v>
      </c>
      <c r="C667" s="416" t="s">
        <v>1675</v>
      </c>
      <c r="D667" s="416">
        <v>371.2</v>
      </c>
    </row>
    <row r="668" spans="2:4" x14ac:dyDescent="0.25">
      <c r="B668" s="416" t="s">
        <v>1693</v>
      </c>
      <c r="C668" s="416" t="s">
        <v>1675</v>
      </c>
      <c r="D668" s="416">
        <v>371.2</v>
      </c>
    </row>
    <row r="669" spans="2:4" x14ac:dyDescent="0.25">
      <c r="B669" s="416" t="s">
        <v>1694</v>
      </c>
      <c r="C669" s="416" t="s">
        <v>1675</v>
      </c>
      <c r="D669" s="416">
        <v>371.2</v>
      </c>
    </row>
    <row r="670" spans="2:4" x14ac:dyDescent="0.25">
      <c r="B670" s="416" t="s">
        <v>1695</v>
      </c>
      <c r="C670" s="416" t="s">
        <v>1675</v>
      </c>
      <c r="D670" s="416">
        <v>371.2</v>
      </c>
    </row>
    <row r="671" spans="2:4" x14ac:dyDescent="0.25">
      <c r="B671" s="416" t="s">
        <v>1696</v>
      </c>
      <c r="C671" s="416" t="s">
        <v>1675</v>
      </c>
      <c r="D671" s="416">
        <v>371.2</v>
      </c>
    </row>
    <row r="672" spans="2:4" x14ac:dyDescent="0.25">
      <c r="B672" s="416" t="s">
        <v>1697</v>
      </c>
      <c r="C672" s="416" t="s">
        <v>1675</v>
      </c>
      <c r="D672" s="416">
        <v>371.2</v>
      </c>
    </row>
    <row r="673" spans="2:4" x14ac:dyDescent="0.25">
      <c r="B673" s="416" t="s">
        <v>1698</v>
      </c>
      <c r="C673" s="416" t="s">
        <v>1675</v>
      </c>
      <c r="D673" s="416">
        <v>371.2</v>
      </c>
    </row>
    <row r="674" spans="2:4" x14ac:dyDescent="0.25">
      <c r="B674" s="416" t="s">
        <v>1699</v>
      </c>
      <c r="C674" s="416" t="s">
        <v>1675</v>
      </c>
      <c r="D674" s="416">
        <v>371.2</v>
      </c>
    </row>
    <row r="675" spans="2:4" x14ac:dyDescent="0.25">
      <c r="B675" s="416" t="s">
        <v>1700</v>
      </c>
      <c r="C675" s="416" t="s">
        <v>1701</v>
      </c>
      <c r="D675" s="416">
        <v>986</v>
      </c>
    </row>
    <row r="676" spans="2:4" x14ac:dyDescent="0.25">
      <c r="B676" s="416" t="s">
        <v>1702</v>
      </c>
      <c r="C676" s="416" t="s">
        <v>1701</v>
      </c>
      <c r="D676" s="416">
        <v>986</v>
      </c>
    </row>
    <row r="677" spans="2:4" x14ac:dyDescent="0.25">
      <c r="B677" s="416" t="s">
        <v>1703</v>
      </c>
      <c r="C677" s="416" t="s">
        <v>1701</v>
      </c>
      <c r="D677" s="416">
        <v>986</v>
      </c>
    </row>
    <row r="678" spans="2:4" x14ac:dyDescent="0.25">
      <c r="B678" s="416" t="s">
        <v>1704</v>
      </c>
      <c r="C678" s="416" t="s">
        <v>1701</v>
      </c>
      <c r="D678" s="416">
        <v>986</v>
      </c>
    </row>
    <row r="679" spans="2:4" x14ac:dyDescent="0.25">
      <c r="B679" s="416" t="s">
        <v>1705</v>
      </c>
      <c r="C679" s="416" t="s">
        <v>1701</v>
      </c>
      <c r="D679" s="416">
        <v>986</v>
      </c>
    </row>
    <row r="680" spans="2:4" x14ac:dyDescent="0.25">
      <c r="B680" s="416" t="s">
        <v>1706</v>
      </c>
      <c r="C680" s="416" t="s">
        <v>1701</v>
      </c>
      <c r="D680" s="416">
        <v>986</v>
      </c>
    </row>
    <row r="681" spans="2:4" x14ac:dyDescent="0.25">
      <c r="B681" s="416" t="s">
        <v>1707</v>
      </c>
      <c r="C681" s="416" t="s">
        <v>1701</v>
      </c>
      <c r="D681" s="416">
        <v>986</v>
      </c>
    </row>
    <row r="682" spans="2:4" x14ac:dyDescent="0.25">
      <c r="B682" s="416" t="s">
        <v>1708</v>
      </c>
      <c r="C682" s="416" t="s">
        <v>1701</v>
      </c>
      <c r="D682" s="416">
        <v>986</v>
      </c>
    </row>
    <row r="683" spans="2:4" x14ac:dyDescent="0.25">
      <c r="B683" s="416" t="s">
        <v>1709</v>
      </c>
      <c r="C683" s="416" t="s">
        <v>1701</v>
      </c>
      <c r="D683" s="416">
        <v>986</v>
      </c>
    </row>
    <row r="684" spans="2:4" x14ac:dyDescent="0.25">
      <c r="B684" s="416" t="s">
        <v>1710</v>
      </c>
      <c r="C684" s="416" t="s">
        <v>1701</v>
      </c>
      <c r="D684" s="416">
        <v>986</v>
      </c>
    </row>
    <row r="685" spans="2:4" x14ac:dyDescent="0.25">
      <c r="B685" s="416" t="s">
        <v>1711</v>
      </c>
      <c r="C685" s="416" t="s">
        <v>1701</v>
      </c>
      <c r="D685" s="416">
        <v>986</v>
      </c>
    </row>
    <row r="686" spans="2:4" x14ac:dyDescent="0.25">
      <c r="B686" s="416" t="s">
        <v>1712</v>
      </c>
      <c r="C686" s="416" t="s">
        <v>1701</v>
      </c>
      <c r="D686" s="416">
        <v>986</v>
      </c>
    </row>
    <row r="687" spans="2:4" x14ac:dyDescent="0.25">
      <c r="B687" s="416" t="s">
        <v>1713</v>
      </c>
      <c r="C687" s="416" t="s">
        <v>1701</v>
      </c>
      <c r="D687" s="416">
        <v>986</v>
      </c>
    </row>
    <row r="688" spans="2:4" x14ac:dyDescent="0.25">
      <c r="B688" s="416" t="s">
        <v>1714</v>
      </c>
      <c r="C688" s="416" t="s">
        <v>1701</v>
      </c>
      <c r="D688" s="416">
        <v>986</v>
      </c>
    </row>
    <row r="689" spans="2:4" x14ac:dyDescent="0.25">
      <c r="B689" s="416" t="s">
        <v>1715</v>
      </c>
      <c r="C689" s="416" t="s">
        <v>1701</v>
      </c>
      <c r="D689" s="416">
        <v>986</v>
      </c>
    </row>
    <row r="690" spans="2:4" x14ac:dyDescent="0.25">
      <c r="B690" s="416" t="s">
        <v>1716</v>
      </c>
      <c r="C690" s="416" t="s">
        <v>1701</v>
      </c>
      <c r="D690" s="416">
        <v>986</v>
      </c>
    </row>
    <row r="691" spans="2:4" x14ac:dyDescent="0.25">
      <c r="B691" s="416" t="s">
        <v>1717</v>
      </c>
      <c r="C691" s="416" t="s">
        <v>1701</v>
      </c>
      <c r="D691" s="416">
        <v>986</v>
      </c>
    </row>
    <row r="692" spans="2:4" x14ac:dyDescent="0.25">
      <c r="B692" s="416" t="s">
        <v>1718</v>
      </c>
      <c r="C692" s="416" t="s">
        <v>1701</v>
      </c>
      <c r="D692" s="416">
        <v>986</v>
      </c>
    </row>
    <row r="693" spans="2:4" x14ac:dyDescent="0.25">
      <c r="B693" s="416" t="s">
        <v>1719</v>
      </c>
      <c r="C693" s="416" t="s">
        <v>1701</v>
      </c>
      <c r="D693" s="416">
        <v>986</v>
      </c>
    </row>
    <row r="694" spans="2:4" x14ac:dyDescent="0.25">
      <c r="B694" s="416" t="s">
        <v>1720</v>
      </c>
      <c r="C694" s="416" t="s">
        <v>1701</v>
      </c>
      <c r="D694" s="416">
        <v>986</v>
      </c>
    </row>
    <row r="695" spans="2:4" x14ac:dyDescent="0.25">
      <c r="B695" s="416" t="s">
        <v>1721</v>
      </c>
      <c r="C695" s="416" t="s">
        <v>1701</v>
      </c>
      <c r="D695" s="416">
        <v>986</v>
      </c>
    </row>
    <row r="696" spans="2:4" x14ac:dyDescent="0.25">
      <c r="B696" s="416" t="s">
        <v>1722</v>
      </c>
      <c r="C696" s="416" t="s">
        <v>1701</v>
      </c>
      <c r="D696" s="416">
        <v>986</v>
      </c>
    </row>
    <row r="697" spans="2:4" x14ac:dyDescent="0.25">
      <c r="B697" s="416" t="s">
        <v>1723</v>
      </c>
      <c r="C697" s="416" t="s">
        <v>1701</v>
      </c>
      <c r="D697" s="416">
        <v>986</v>
      </c>
    </row>
    <row r="698" spans="2:4" x14ac:dyDescent="0.25">
      <c r="B698" s="416" t="s">
        <v>1724</v>
      </c>
      <c r="C698" s="416" t="s">
        <v>1701</v>
      </c>
      <c r="D698" s="416">
        <v>986</v>
      </c>
    </row>
    <row r="699" spans="2:4" x14ac:dyDescent="0.25">
      <c r="B699" s="416" t="s">
        <v>1725</v>
      </c>
      <c r="C699" s="416" t="s">
        <v>1701</v>
      </c>
      <c r="D699" s="416">
        <v>986</v>
      </c>
    </row>
    <row r="700" spans="2:4" x14ac:dyDescent="0.25">
      <c r="B700" s="416" t="s">
        <v>1726</v>
      </c>
      <c r="C700" s="416" t="s">
        <v>1701</v>
      </c>
      <c r="D700" s="416">
        <v>986</v>
      </c>
    </row>
    <row r="701" spans="2:4" x14ac:dyDescent="0.25">
      <c r="B701" s="416" t="s">
        <v>1727</v>
      </c>
      <c r="C701" s="416" t="s">
        <v>1701</v>
      </c>
      <c r="D701" s="416">
        <v>986</v>
      </c>
    </row>
    <row r="702" spans="2:4" x14ac:dyDescent="0.25">
      <c r="B702" s="416" t="s">
        <v>1728</v>
      </c>
      <c r="C702" s="416" t="s">
        <v>1701</v>
      </c>
      <c r="D702" s="416">
        <v>986</v>
      </c>
    </row>
    <row r="703" spans="2:4" x14ac:dyDescent="0.25">
      <c r="B703" s="416" t="s">
        <v>1729</v>
      </c>
      <c r="C703" s="416" t="s">
        <v>1701</v>
      </c>
      <c r="D703" s="416">
        <v>986</v>
      </c>
    </row>
    <row r="704" spans="2:4" x14ac:dyDescent="0.25">
      <c r="B704" s="416" t="s">
        <v>1730</v>
      </c>
      <c r="C704" s="416" t="s">
        <v>1731</v>
      </c>
      <c r="D704" s="417">
        <v>1897.5</v>
      </c>
    </row>
    <row r="705" spans="2:4" x14ac:dyDescent="0.25">
      <c r="B705" s="416" t="s">
        <v>1732</v>
      </c>
      <c r="C705" s="416" t="s">
        <v>1733</v>
      </c>
      <c r="D705" s="417">
        <v>1897.5</v>
      </c>
    </row>
    <row r="706" spans="2:4" x14ac:dyDescent="0.25">
      <c r="B706" s="416" t="s">
        <v>1734</v>
      </c>
      <c r="C706" s="416" t="s">
        <v>1735</v>
      </c>
      <c r="D706" s="417">
        <v>1897.5</v>
      </c>
    </row>
    <row r="707" spans="2:4" x14ac:dyDescent="0.25">
      <c r="B707" s="416" t="s">
        <v>1736</v>
      </c>
      <c r="C707" s="416" t="s">
        <v>1735</v>
      </c>
      <c r="D707" s="417">
        <v>1897.5</v>
      </c>
    </row>
    <row r="708" spans="2:4" x14ac:dyDescent="0.25">
      <c r="B708" s="416" t="s">
        <v>1737</v>
      </c>
      <c r="C708" s="416" t="s">
        <v>1735</v>
      </c>
      <c r="D708" s="417">
        <v>1897.5</v>
      </c>
    </row>
    <row r="709" spans="2:4" x14ac:dyDescent="0.25">
      <c r="B709" s="416" t="s">
        <v>1738</v>
      </c>
      <c r="C709" s="416" t="s">
        <v>1735</v>
      </c>
      <c r="D709" s="417">
        <v>1897.5</v>
      </c>
    </row>
    <row r="710" spans="2:4" x14ac:dyDescent="0.25">
      <c r="B710" s="416" t="s">
        <v>1739</v>
      </c>
      <c r="C710" s="416" t="s">
        <v>1735</v>
      </c>
      <c r="D710" s="417">
        <v>1897.5</v>
      </c>
    </row>
    <row r="711" spans="2:4" x14ac:dyDescent="0.25">
      <c r="B711" s="416" t="s">
        <v>1740</v>
      </c>
      <c r="C711" s="416" t="s">
        <v>1735</v>
      </c>
      <c r="D711" s="417">
        <v>1886</v>
      </c>
    </row>
    <row r="712" spans="2:4" x14ac:dyDescent="0.25">
      <c r="B712" s="416" t="s">
        <v>1741</v>
      </c>
      <c r="C712" s="416" t="s">
        <v>1735</v>
      </c>
      <c r="D712" s="417">
        <v>1897.5</v>
      </c>
    </row>
    <row r="713" spans="2:4" x14ac:dyDescent="0.25">
      <c r="B713" s="416" t="s">
        <v>1742</v>
      </c>
      <c r="C713" s="416" t="s">
        <v>1735</v>
      </c>
      <c r="D713" s="417">
        <v>1897.5</v>
      </c>
    </row>
    <row r="714" spans="2:4" x14ac:dyDescent="0.25">
      <c r="B714" s="416" t="s">
        <v>1743</v>
      </c>
      <c r="C714" s="416" t="s">
        <v>1735</v>
      </c>
      <c r="D714" s="417">
        <v>1897.5</v>
      </c>
    </row>
    <row r="715" spans="2:4" x14ac:dyDescent="0.25">
      <c r="B715" s="416" t="s">
        <v>1744</v>
      </c>
      <c r="C715" s="416" t="s">
        <v>1735</v>
      </c>
      <c r="D715" s="417">
        <v>1897.5</v>
      </c>
    </row>
    <row r="716" spans="2:4" x14ac:dyDescent="0.25">
      <c r="B716" s="416" t="s">
        <v>1745</v>
      </c>
      <c r="C716" s="416" t="s">
        <v>1735</v>
      </c>
      <c r="D716" s="417">
        <v>1897.5</v>
      </c>
    </row>
    <row r="717" spans="2:4" x14ac:dyDescent="0.25">
      <c r="B717" s="416" t="s">
        <v>1746</v>
      </c>
      <c r="C717" s="416" t="s">
        <v>1735</v>
      </c>
      <c r="D717" s="417">
        <v>1897.5</v>
      </c>
    </row>
    <row r="718" spans="2:4" x14ac:dyDescent="0.25">
      <c r="B718" s="416" t="s">
        <v>1747</v>
      </c>
      <c r="C718" s="416" t="s">
        <v>1735</v>
      </c>
      <c r="D718" s="417">
        <v>1897.5</v>
      </c>
    </row>
    <row r="719" spans="2:4" x14ac:dyDescent="0.25">
      <c r="B719" s="416" t="s">
        <v>1748</v>
      </c>
      <c r="C719" s="416" t="s">
        <v>1735</v>
      </c>
      <c r="D719" s="417">
        <v>1897.5</v>
      </c>
    </row>
    <row r="720" spans="2:4" x14ac:dyDescent="0.25">
      <c r="B720" s="416" t="s">
        <v>1749</v>
      </c>
      <c r="C720" s="416" t="s">
        <v>1735</v>
      </c>
      <c r="D720" s="417">
        <v>1897.5</v>
      </c>
    </row>
    <row r="721" spans="2:4" x14ac:dyDescent="0.25">
      <c r="B721" s="416" t="s">
        <v>1750</v>
      </c>
      <c r="C721" s="416" t="s">
        <v>1735</v>
      </c>
      <c r="D721" s="417">
        <v>1897.5</v>
      </c>
    </row>
    <row r="722" spans="2:4" x14ac:dyDescent="0.25">
      <c r="B722" s="416" t="s">
        <v>1751</v>
      </c>
      <c r="C722" s="416" t="s">
        <v>1735</v>
      </c>
      <c r="D722" s="417">
        <v>1897.5</v>
      </c>
    </row>
    <row r="723" spans="2:4" x14ac:dyDescent="0.25">
      <c r="B723" s="416" t="s">
        <v>1752</v>
      </c>
      <c r="C723" s="416" t="s">
        <v>1735</v>
      </c>
      <c r="D723" s="417">
        <v>1897.5</v>
      </c>
    </row>
    <row r="724" spans="2:4" x14ac:dyDescent="0.25">
      <c r="B724" s="416" t="s">
        <v>1753</v>
      </c>
      <c r="C724" s="416" t="s">
        <v>1735</v>
      </c>
      <c r="D724" s="417">
        <v>1897.5</v>
      </c>
    </row>
    <row r="725" spans="2:4" x14ac:dyDescent="0.25">
      <c r="B725" s="416" t="s">
        <v>1754</v>
      </c>
      <c r="C725" s="416" t="s">
        <v>1735</v>
      </c>
      <c r="D725" s="417">
        <v>1897.5</v>
      </c>
    </row>
    <row r="726" spans="2:4" x14ac:dyDescent="0.25">
      <c r="B726" s="416" t="s">
        <v>1755</v>
      </c>
      <c r="C726" s="416" t="s">
        <v>1735</v>
      </c>
      <c r="D726" s="417">
        <v>1897.5</v>
      </c>
    </row>
    <row r="727" spans="2:4" x14ac:dyDescent="0.25">
      <c r="B727" s="416" t="s">
        <v>1756</v>
      </c>
      <c r="C727" s="416" t="s">
        <v>1735</v>
      </c>
      <c r="D727" s="417">
        <v>1897.5</v>
      </c>
    </row>
    <row r="728" spans="2:4" x14ac:dyDescent="0.25">
      <c r="B728" s="416" t="s">
        <v>1757</v>
      </c>
      <c r="C728" s="416" t="s">
        <v>1735</v>
      </c>
      <c r="D728" s="417">
        <v>1897.5</v>
      </c>
    </row>
    <row r="729" spans="2:4" x14ac:dyDescent="0.25">
      <c r="B729" s="416" t="s">
        <v>1758</v>
      </c>
      <c r="C729" s="416" t="s">
        <v>1735</v>
      </c>
      <c r="D729" s="417">
        <v>1897.5</v>
      </c>
    </row>
    <row r="730" spans="2:4" x14ac:dyDescent="0.25">
      <c r="B730" s="416" t="s">
        <v>1759</v>
      </c>
      <c r="C730" s="416" t="s">
        <v>1735</v>
      </c>
      <c r="D730" s="417">
        <v>1897.5</v>
      </c>
    </row>
    <row r="731" spans="2:4" x14ac:dyDescent="0.25">
      <c r="B731" s="416" t="s">
        <v>1760</v>
      </c>
      <c r="C731" s="416" t="s">
        <v>1735</v>
      </c>
      <c r="D731" s="417">
        <v>1897.5</v>
      </c>
    </row>
    <row r="732" spans="2:4" x14ac:dyDescent="0.25">
      <c r="B732" s="416" t="s">
        <v>1761</v>
      </c>
      <c r="C732" s="416" t="s">
        <v>1735</v>
      </c>
      <c r="D732" s="417">
        <v>1897.5</v>
      </c>
    </row>
    <row r="733" spans="2:4" x14ac:dyDescent="0.25">
      <c r="B733" s="416" t="s">
        <v>1762</v>
      </c>
      <c r="C733" s="416" t="s">
        <v>1763</v>
      </c>
      <c r="D733" s="417">
        <v>1897.5</v>
      </c>
    </row>
    <row r="734" spans="2:4" x14ac:dyDescent="0.25">
      <c r="B734" s="416" t="s">
        <v>1764</v>
      </c>
      <c r="C734" s="416" t="s">
        <v>1765</v>
      </c>
      <c r="D734" s="417">
        <v>1019.64</v>
      </c>
    </row>
    <row r="735" spans="2:4" x14ac:dyDescent="0.25">
      <c r="B735" s="416" t="s">
        <v>1766</v>
      </c>
      <c r="C735" s="416" t="s">
        <v>1765</v>
      </c>
      <c r="D735" s="417">
        <v>1019.64</v>
      </c>
    </row>
    <row r="736" spans="2:4" x14ac:dyDescent="0.25">
      <c r="B736" s="416" t="s">
        <v>1767</v>
      </c>
      <c r="C736" s="416" t="s">
        <v>1765</v>
      </c>
      <c r="D736" s="417">
        <v>1019.64</v>
      </c>
    </row>
    <row r="737" spans="2:4" x14ac:dyDescent="0.25">
      <c r="B737" s="416" t="s">
        <v>1768</v>
      </c>
      <c r="C737" s="416" t="s">
        <v>1765</v>
      </c>
      <c r="D737" s="417">
        <v>1019.64</v>
      </c>
    </row>
    <row r="738" spans="2:4" x14ac:dyDescent="0.25">
      <c r="B738" s="416" t="s">
        <v>1769</v>
      </c>
      <c r="C738" s="416" t="s">
        <v>1765</v>
      </c>
      <c r="D738" s="417">
        <v>1019.64</v>
      </c>
    </row>
    <row r="739" spans="2:4" x14ac:dyDescent="0.25">
      <c r="B739" s="416" t="s">
        <v>1770</v>
      </c>
      <c r="C739" s="416" t="s">
        <v>1765</v>
      </c>
      <c r="D739" s="417">
        <v>1019.64</v>
      </c>
    </row>
    <row r="740" spans="2:4" x14ac:dyDescent="0.25">
      <c r="B740" s="416" t="s">
        <v>1771</v>
      </c>
      <c r="C740" s="416" t="s">
        <v>1765</v>
      </c>
      <c r="D740" s="417">
        <v>1019.64</v>
      </c>
    </row>
    <row r="741" spans="2:4" x14ac:dyDescent="0.25">
      <c r="B741" s="416" t="s">
        <v>1772</v>
      </c>
      <c r="C741" s="416" t="s">
        <v>1765</v>
      </c>
      <c r="D741" s="417">
        <v>1019.64</v>
      </c>
    </row>
    <row r="742" spans="2:4" x14ac:dyDescent="0.25">
      <c r="B742" s="416" t="s">
        <v>1773</v>
      </c>
      <c r="C742" s="416" t="s">
        <v>1765</v>
      </c>
      <c r="D742" s="417">
        <v>1019.64</v>
      </c>
    </row>
    <row r="743" spans="2:4" x14ac:dyDescent="0.25">
      <c r="B743" s="416" t="s">
        <v>1774</v>
      </c>
      <c r="C743" s="416" t="s">
        <v>1765</v>
      </c>
      <c r="D743" s="417">
        <v>1019.64</v>
      </c>
    </row>
    <row r="744" spans="2:4" x14ac:dyDescent="0.25">
      <c r="B744" s="416" t="s">
        <v>1775</v>
      </c>
      <c r="C744" s="416" t="s">
        <v>1765</v>
      </c>
      <c r="D744" s="417">
        <v>1019.64</v>
      </c>
    </row>
    <row r="745" spans="2:4" x14ac:dyDescent="0.25">
      <c r="B745" s="416" t="s">
        <v>1776</v>
      </c>
      <c r="C745" s="416" t="s">
        <v>1765</v>
      </c>
      <c r="D745" s="417">
        <v>1019.64</v>
      </c>
    </row>
    <row r="746" spans="2:4" x14ac:dyDescent="0.25">
      <c r="B746" s="416" t="s">
        <v>1777</v>
      </c>
      <c r="C746" s="416" t="s">
        <v>1765</v>
      </c>
      <c r="D746" s="417">
        <v>1019.64</v>
      </c>
    </row>
    <row r="747" spans="2:4" x14ac:dyDescent="0.25">
      <c r="B747" s="416" t="s">
        <v>1778</v>
      </c>
      <c r="C747" s="416" t="s">
        <v>1765</v>
      </c>
      <c r="D747" s="417">
        <v>1019.64</v>
      </c>
    </row>
    <row r="748" spans="2:4" x14ac:dyDescent="0.25">
      <c r="B748" s="416" t="s">
        <v>1779</v>
      </c>
      <c r="C748" s="416" t="s">
        <v>1765</v>
      </c>
      <c r="D748" s="417">
        <v>1019.64</v>
      </c>
    </row>
    <row r="749" spans="2:4" x14ac:dyDescent="0.25">
      <c r="B749" s="416" t="s">
        <v>1780</v>
      </c>
      <c r="C749" s="416" t="s">
        <v>1765</v>
      </c>
      <c r="D749" s="417">
        <v>1019.64</v>
      </c>
    </row>
    <row r="750" spans="2:4" x14ac:dyDescent="0.25">
      <c r="B750" s="416" t="s">
        <v>1781</v>
      </c>
      <c r="C750" s="416" t="s">
        <v>1765</v>
      </c>
      <c r="D750" s="417">
        <v>1019.64</v>
      </c>
    </row>
    <row r="751" spans="2:4" x14ac:dyDescent="0.25">
      <c r="B751" s="416" t="s">
        <v>1782</v>
      </c>
      <c r="C751" s="416" t="s">
        <v>1765</v>
      </c>
      <c r="D751" s="417">
        <v>1019.64</v>
      </c>
    </row>
    <row r="752" spans="2:4" x14ac:dyDescent="0.25">
      <c r="B752" s="416" t="s">
        <v>1783</v>
      </c>
      <c r="C752" s="416" t="s">
        <v>1765</v>
      </c>
      <c r="D752" s="417">
        <v>1019.64</v>
      </c>
    </row>
    <row r="753" spans="2:4" x14ac:dyDescent="0.25">
      <c r="B753" s="416" t="s">
        <v>1784</v>
      </c>
      <c r="C753" s="416" t="s">
        <v>1765</v>
      </c>
      <c r="D753" s="417">
        <v>1019.64</v>
      </c>
    </row>
    <row r="754" spans="2:4" x14ac:dyDescent="0.25">
      <c r="B754" s="416" t="s">
        <v>1785</v>
      </c>
      <c r="C754" s="416" t="s">
        <v>1765</v>
      </c>
      <c r="D754" s="417">
        <v>1019.64</v>
      </c>
    </row>
    <row r="755" spans="2:4" x14ac:dyDescent="0.25">
      <c r="B755" s="416" t="s">
        <v>1786</v>
      </c>
      <c r="C755" s="416" t="s">
        <v>1765</v>
      </c>
      <c r="D755" s="417">
        <v>1019.64</v>
      </c>
    </row>
    <row r="756" spans="2:4" x14ac:dyDescent="0.25">
      <c r="B756" s="416" t="s">
        <v>1787</v>
      </c>
      <c r="C756" s="416" t="s">
        <v>1765</v>
      </c>
      <c r="D756" s="417">
        <v>1019.64</v>
      </c>
    </row>
    <row r="757" spans="2:4" x14ac:dyDescent="0.25">
      <c r="B757" s="416" t="s">
        <v>1788</v>
      </c>
      <c r="C757" s="416" t="s">
        <v>1765</v>
      </c>
      <c r="D757" s="417">
        <v>1019.64</v>
      </c>
    </row>
    <row r="758" spans="2:4" x14ac:dyDescent="0.25">
      <c r="B758" s="416" t="s">
        <v>1789</v>
      </c>
      <c r="C758" s="416" t="s">
        <v>1765</v>
      </c>
      <c r="D758" s="417">
        <v>1019.64</v>
      </c>
    </row>
    <row r="759" spans="2:4" x14ac:dyDescent="0.25">
      <c r="B759" s="416" t="s">
        <v>1790</v>
      </c>
      <c r="C759" s="416" t="s">
        <v>1765</v>
      </c>
      <c r="D759" s="417">
        <v>1019.64</v>
      </c>
    </row>
    <row r="760" spans="2:4" x14ac:dyDescent="0.25">
      <c r="B760" s="416" t="s">
        <v>1791</v>
      </c>
      <c r="C760" s="416" t="s">
        <v>1765</v>
      </c>
      <c r="D760" s="417">
        <v>1019.64</v>
      </c>
    </row>
    <row r="761" spans="2:4" x14ac:dyDescent="0.25">
      <c r="B761" s="416" t="s">
        <v>1792</v>
      </c>
      <c r="C761" s="416" t="s">
        <v>1765</v>
      </c>
      <c r="D761" s="417">
        <v>1019.64</v>
      </c>
    </row>
    <row r="762" spans="2:4" x14ac:dyDescent="0.25">
      <c r="B762" s="416" t="s">
        <v>1793</v>
      </c>
      <c r="C762" s="416" t="s">
        <v>1765</v>
      </c>
      <c r="D762" s="417">
        <v>1019.64</v>
      </c>
    </row>
    <row r="763" spans="2:4" x14ac:dyDescent="0.25">
      <c r="B763" s="416" t="s">
        <v>1794</v>
      </c>
      <c r="C763" s="416" t="s">
        <v>1765</v>
      </c>
      <c r="D763" s="417">
        <v>1019.64</v>
      </c>
    </row>
    <row r="764" spans="2:4" x14ac:dyDescent="0.25">
      <c r="B764" s="416" t="s">
        <v>1795</v>
      </c>
      <c r="C764" s="416" t="s">
        <v>1796</v>
      </c>
      <c r="D764" s="416">
        <v>120.75</v>
      </c>
    </row>
    <row r="765" spans="2:4" x14ac:dyDescent="0.25">
      <c r="B765" s="416" t="s">
        <v>1797</v>
      </c>
      <c r="C765" s="416" t="s">
        <v>1796</v>
      </c>
      <c r="D765" s="416">
        <v>120.75</v>
      </c>
    </row>
    <row r="766" spans="2:4" x14ac:dyDescent="0.25">
      <c r="B766" s="416" t="s">
        <v>1798</v>
      </c>
      <c r="C766" s="416" t="s">
        <v>1796</v>
      </c>
      <c r="D766" s="416">
        <v>120.75</v>
      </c>
    </row>
    <row r="767" spans="2:4" x14ac:dyDescent="0.25">
      <c r="B767" s="416" t="s">
        <v>1799</v>
      </c>
      <c r="C767" s="416" t="s">
        <v>1796</v>
      </c>
      <c r="D767" s="416">
        <v>120.75</v>
      </c>
    </row>
    <row r="768" spans="2:4" x14ac:dyDescent="0.25">
      <c r="B768" s="416" t="s">
        <v>1800</v>
      </c>
      <c r="C768" s="416" t="s">
        <v>1796</v>
      </c>
      <c r="D768" s="416">
        <v>120.75</v>
      </c>
    </row>
    <row r="769" spans="2:4" x14ac:dyDescent="0.25">
      <c r="B769" s="416" t="s">
        <v>1801</v>
      </c>
      <c r="C769" s="416" t="s">
        <v>1796</v>
      </c>
      <c r="D769" s="416">
        <v>120.75</v>
      </c>
    </row>
    <row r="770" spans="2:4" x14ac:dyDescent="0.25">
      <c r="B770" s="416" t="s">
        <v>1802</v>
      </c>
      <c r="C770" s="416" t="s">
        <v>1796</v>
      </c>
      <c r="D770" s="416">
        <v>120.75</v>
      </c>
    </row>
    <row r="771" spans="2:4" x14ac:dyDescent="0.25">
      <c r="B771" s="416" t="s">
        <v>1803</v>
      </c>
      <c r="C771" s="416" t="s">
        <v>1796</v>
      </c>
      <c r="D771" s="416">
        <v>120.75</v>
      </c>
    </row>
    <row r="772" spans="2:4" x14ac:dyDescent="0.25">
      <c r="B772" s="416" t="s">
        <v>1804</v>
      </c>
      <c r="C772" s="416" t="s">
        <v>1796</v>
      </c>
      <c r="D772" s="416">
        <v>120.75</v>
      </c>
    </row>
    <row r="773" spans="2:4" x14ac:dyDescent="0.25">
      <c r="B773" s="416" t="s">
        <v>1805</v>
      </c>
      <c r="C773" s="416" t="s">
        <v>1796</v>
      </c>
      <c r="D773" s="416">
        <v>120.75</v>
      </c>
    </row>
    <row r="774" spans="2:4" x14ac:dyDescent="0.25">
      <c r="B774" s="416" t="s">
        <v>1806</v>
      </c>
      <c r="C774" s="416" t="s">
        <v>1796</v>
      </c>
      <c r="D774" s="416">
        <v>120.75</v>
      </c>
    </row>
    <row r="775" spans="2:4" x14ac:dyDescent="0.25">
      <c r="B775" s="416" t="s">
        <v>1807</v>
      </c>
      <c r="C775" s="416" t="s">
        <v>1796</v>
      </c>
      <c r="D775" s="416">
        <v>120.75</v>
      </c>
    </row>
    <row r="776" spans="2:4" x14ac:dyDescent="0.25">
      <c r="B776" s="416" t="s">
        <v>1808</v>
      </c>
      <c r="C776" s="416" t="s">
        <v>1796</v>
      </c>
      <c r="D776" s="416">
        <v>120.75</v>
      </c>
    </row>
    <row r="777" spans="2:4" x14ac:dyDescent="0.25">
      <c r="B777" s="416" t="s">
        <v>1809</v>
      </c>
      <c r="C777" s="416" t="s">
        <v>1796</v>
      </c>
      <c r="D777" s="416">
        <v>120.75</v>
      </c>
    </row>
    <row r="778" spans="2:4" x14ac:dyDescent="0.25">
      <c r="B778" s="416" t="s">
        <v>1810</v>
      </c>
      <c r="C778" s="416" t="s">
        <v>1796</v>
      </c>
      <c r="D778" s="416">
        <v>120.75</v>
      </c>
    </row>
    <row r="779" spans="2:4" x14ac:dyDescent="0.25">
      <c r="B779" s="416" t="s">
        <v>1811</v>
      </c>
      <c r="C779" s="416" t="s">
        <v>1796</v>
      </c>
      <c r="D779" s="416">
        <v>120.75</v>
      </c>
    </row>
    <row r="780" spans="2:4" x14ac:dyDescent="0.25">
      <c r="B780" s="416" t="s">
        <v>1812</v>
      </c>
      <c r="C780" s="416" t="s">
        <v>1796</v>
      </c>
      <c r="D780" s="416">
        <v>120.75</v>
      </c>
    </row>
    <row r="781" spans="2:4" x14ac:dyDescent="0.25">
      <c r="B781" s="416" t="s">
        <v>1813</v>
      </c>
      <c r="C781" s="416" t="s">
        <v>1796</v>
      </c>
      <c r="D781" s="416">
        <v>120.75</v>
      </c>
    </row>
    <row r="782" spans="2:4" x14ac:dyDescent="0.25">
      <c r="B782" s="416" t="s">
        <v>1814</v>
      </c>
      <c r="C782" s="416" t="s">
        <v>1796</v>
      </c>
      <c r="D782" s="416">
        <v>120.75</v>
      </c>
    </row>
    <row r="783" spans="2:4" x14ac:dyDescent="0.25">
      <c r="B783" s="416" t="s">
        <v>1815</v>
      </c>
      <c r="C783" s="416" t="s">
        <v>1796</v>
      </c>
      <c r="D783" s="416">
        <v>120.75</v>
      </c>
    </row>
    <row r="784" spans="2:4" x14ac:dyDescent="0.25">
      <c r="B784" s="416" t="s">
        <v>1816</v>
      </c>
      <c r="C784" s="416" t="s">
        <v>1796</v>
      </c>
      <c r="D784" s="416">
        <v>120.75</v>
      </c>
    </row>
    <row r="785" spans="2:4" x14ac:dyDescent="0.25">
      <c r="B785" s="416" t="s">
        <v>1817</v>
      </c>
      <c r="C785" s="416" t="s">
        <v>1796</v>
      </c>
      <c r="D785" s="416">
        <v>120.75</v>
      </c>
    </row>
    <row r="786" spans="2:4" x14ac:dyDescent="0.25">
      <c r="B786" s="416" t="s">
        <v>1818</v>
      </c>
      <c r="C786" s="416" t="s">
        <v>1796</v>
      </c>
      <c r="D786" s="416">
        <v>120.75</v>
      </c>
    </row>
    <row r="787" spans="2:4" x14ac:dyDescent="0.25">
      <c r="B787" s="416" t="s">
        <v>1819</v>
      </c>
      <c r="C787" s="416" t="s">
        <v>1796</v>
      </c>
      <c r="D787" s="416">
        <v>120.75</v>
      </c>
    </row>
    <row r="788" spans="2:4" x14ac:dyDescent="0.25">
      <c r="B788" s="416" t="s">
        <v>1820</v>
      </c>
      <c r="C788" s="416" t="s">
        <v>1796</v>
      </c>
      <c r="D788" s="417">
        <v>1681</v>
      </c>
    </row>
    <row r="789" spans="2:4" x14ac:dyDescent="0.25">
      <c r="B789" s="416" t="s">
        <v>1821</v>
      </c>
      <c r="C789" s="416" t="s">
        <v>1796</v>
      </c>
      <c r="D789" s="416">
        <v>120.75</v>
      </c>
    </row>
    <row r="790" spans="2:4" x14ac:dyDescent="0.25">
      <c r="B790" s="416" t="s">
        <v>1822</v>
      </c>
      <c r="C790" s="416" t="s">
        <v>1796</v>
      </c>
      <c r="D790" s="416">
        <v>120.75</v>
      </c>
    </row>
    <row r="791" spans="2:4" x14ac:dyDescent="0.25">
      <c r="B791" s="416" t="s">
        <v>1823</v>
      </c>
      <c r="C791" s="416" t="s">
        <v>1796</v>
      </c>
      <c r="D791" s="416">
        <v>120.75</v>
      </c>
    </row>
    <row r="792" spans="2:4" x14ac:dyDescent="0.25">
      <c r="B792" s="416" t="s">
        <v>1824</v>
      </c>
      <c r="C792" s="416" t="s">
        <v>1796</v>
      </c>
      <c r="D792" s="416">
        <v>120.75</v>
      </c>
    </row>
    <row r="793" spans="2:4" x14ac:dyDescent="0.25">
      <c r="B793" s="416" t="s">
        <v>1825</v>
      </c>
      <c r="C793" s="416" t="s">
        <v>1796</v>
      </c>
      <c r="D793" s="416">
        <v>120.75</v>
      </c>
    </row>
    <row r="794" spans="2:4" x14ac:dyDescent="0.25">
      <c r="B794" s="416" t="s">
        <v>1826</v>
      </c>
      <c r="C794" s="416" t="s">
        <v>1796</v>
      </c>
      <c r="D794" s="416">
        <v>120.75</v>
      </c>
    </row>
    <row r="795" spans="2:4" x14ac:dyDescent="0.25">
      <c r="B795" s="416" t="s">
        <v>1827</v>
      </c>
      <c r="C795" s="416" t="s">
        <v>1796</v>
      </c>
      <c r="D795" s="416">
        <v>120.75</v>
      </c>
    </row>
    <row r="796" spans="2:4" x14ac:dyDescent="0.25">
      <c r="B796" s="416" t="s">
        <v>1828</v>
      </c>
      <c r="C796" s="416" t="s">
        <v>1796</v>
      </c>
      <c r="D796" s="416">
        <v>120.75</v>
      </c>
    </row>
    <row r="797" spans="2:4" x14ac:dyDescent="0.25">
      <c r="B797" s="416" t="s">
        <v>1829</v>
      </c>
      <c r="C797" s="416" t="s">
        <v>1796</v>
      </c>
      <c r="D797" s="416">
        <v>120.75</v>
      </c>
    </row>
    <row r="798" spans="2:4" x14ac:dyDescent="0.25">
      <c r="B798" s="416" t="s">
        <v>1830</v>
      </c>
      <c r="C798" s="416" t="s">
        <v>1796</v>
      </c>
      <c r="D798" s="416">
        <v>120.75</v>
      </c>
    </row>
    <row r="799" spans="2:4" x14ac:dyDescent="0.25">
      <c r="B799" s="416" t="s">
        <v>1831</v>
      </c>
      <c r="C799" s="416" t="s">
        <v>1796</v>
      </c>
      <c r="D799" s="416">
        <v>120.75</v>
      </c>
    </row>
    <row r="800" spans="2:4" x14ac:dyDescent="0.25">
      <c r="B800" s="416" t="s">
        <v>1832</v>
      </c>
      <c r="C800" s="416" t="s">
        <v>1796</v>
      </c>
      <c r="D800" s="416">
        <v>120.75</v>
      </c>
    </row>
    <row r="801" spans="2:4" x14ac:dyDescent="0.25">
      <c r="B801" s="416" t="s">
        <v>1833</v>
      </c>
      <c r="C801" s="416" t="s">
        <v>1796</v>
      </c>
      <c r="D801" s="416">
        <v>120.75</v>
      </c>
    </row>
    <row r="802" spans="2:4" x14ac:dyDescent="0.25">
      <c r="B802" s="416" t="s">
        <v>1834</v>
      </c>
      <c r="C802" s="416" t="s">
        <v>1796</v>
      </c>
      <c r="D802" s="416">
        <v>120.75</v>
      </c>
    </row>
    <row r="803" spans="2:4" x14ac:dyDescent="0.25">
      <c r="B803" s="416" t="s">
        <v>1835</v>
      </c>
      <c r="C803" s="416" t="s">
        <v>1796</v>
      </c>
      <c r="D803" s="416">
        <v>120.75</v>
      </c>
    </row>
    <row r="804" spans="2:4" x14ac:dyDescent="0.25">
      <c r="B804" s="416" t="s">
        <v>1836</v>
      </c>
      <c r="C804" s="416" t="s">
        <v>1796</v>
      </c>
      <c r="D804" s="416">
        <v>120.75</v>
      </c>
    </row>
    <row r="805" spans="2:4" x14ac:dyDescent="0.25">
      <c r="B805" s="416" t="s">
        <v>1837</v>
      </c>
      <c r="C805" s="416" t="s">
        <v>1796</v>
      </c>
      <c r="D805" s="416">
        <v>120.75</v>
      </c>
    </row>
    <row r="806" spans="2:4" x14ac:dyDescent="0.25">
      <c r="B806" s="416" t="s">
        <v>1838</v>
      </c>
      <c r="C806" s="416" t="s">
        <v>1796</v>
      </c>
      <c r="D806" s="416">
        <v>120.75</v>
      </c>
    </row>
    <row r="807" spans="2:4" x14ac:dyDescent="0.25">
      <c r="B807" s="416" t="s">
        <v>1839</v>
      </c>
      <c r="C807" s="416" t="s">
        <v>1796</v>
      </c>
      <c r="D807" s="416">
        <v>120.75</v>
      </c>
    </row>
    <row r="808" spans="2:4" x14ac:dyDescent="0.25">
      <c r="B808" s="416" t="s">
        <v>1840</v>
      </c>
      <c r="C808" s="416" t="s">
        <v>1796</v>
      </c>
      <c r="D808" s="416">
        <v>120.75</v>
      </c>
    </row>
    <row r="809" spans="2:4" x14ac:dyDescent="0.25">
      <c r="B809" s="416" t="s">
        <v>1841</v>
      </c>
      <c r="C809" s="416" t="s">
        <v>1796</v>
      </c>
      <c r="D809" s="416">
        <v>120.75</v>
      </c>
    </row>
    <row r="810" spans="2:4" x14ac:dyDescent="0.25">
      <c r="B810" s="416" t="s">
        <v>1842</v>
      </c>
      <c r="C810" s="416" t="s">
        <v>1796</v>
      </c>
      <c r="D810" s="416">
        <v>120.75</v>
      </c>
    </row>
    <row r="811" spans="2:4" x14ac:dyDescent="0.25">
      <c r="B811" s="416" t="s">
        <v>1843</v>
      </c>
      <c r="C811" s="416" t="s">
        <v>1796</v>
      </c>
      <c r="D811" s="416">
        <v>120.75</v>
      </c>
    </row>
    <row r="812" spans="2:4" x14ac:dyDescent="0.25">
      <c r="B812" s="416" t="s">
        <v>1844</v>
      </c>
      <c r="C812" s="416" t="s">
        <v>1796</v>
      </c>
      <c r="D812" s="416">
        <v>120.75</v>
      </c>
    </row>
    <row r="813" spans="2:4" x14ac:dyDescent="0.25">
      <c r="B813" s="416" t="s">
        <v>1845</v>
      </c>
      <c r="C813" s="416" t="s">
        <v>1796</v>
      </c>
      <c r="D813" s="416">
        <v>120.75</v>
      </c>
    </row>
    <row r="814" spans="2:4" x14ac:dyDescent="0.25">
      <c r="B814" s="416" t="s">
        <v>1846</v>
      </c>
      <c r="C814" s="416" t="s">
        <v>1847</v>
      </c>
      <c r="D814" s="416">
        <v>120.75</v>
      </c>
    </row>
    <row r="815" spans="2:4" x14ac:dyDescent="0.25">
      <c r="B815" s="416" t="s">
        <v>1848</v>
      </c>
      <c r="C815" s="416" t="s">
        <v>1847</v>
      </c>
      <c r="D815" s="416">
        <v>120.75</v>
      </c>
    </row>
    <row r="816" spans="2:4" x14ac:dyDescent="0.25">
      <c r="B816" s="416" t="s">
        <v>1849</v>
      </c>
      <c r="C816" s="416" t="s">
        <v>1847</v>
      </c>
      <c r="D816" s="416">
        <v>120.75</v>
      </c>
    </row>
    <row r="817" spans="2:4" x14ac:dyDescent="0.25">
      <c r="B817" s="416" t="s">
        <v>1850</v>
      </c>
      <c r="C817" s="416" t="s">
        <v>1847</v>
      </c>
      <c r="D817" s="416">
        <v>120.75</v>
      </c>
    </row>
    <row r="818" spans="2:4" x14ac:dyDescent="0.25">
      <c r="B818" s="416" t="s">
        <v>1851</v>
      </c>
      <c r="C818" s="416" t="s">
        <v>1847</v>
      </c>
      <c r="D818" s="416">
        <v>120.75</v>
      </c>
    </row>
    <row r="819" spans="2:4" x14ac:dyDescent="0.25">
      <c r="B819" s="416" t="s">
        <v>1852</v>
      </c>
      <c r="C819" s="416" t="s">
        <v>1847</v>
      </c>
      <c r="D819" s="416">
        <v>120.75</v>
      </c>
    </row>
    <row r="820" spans="2:4" x14ac:dyDescent="0.25">
      <c r="B820" s="416" t="s">
        <v>1853</v>
      </c>
      <c r="C820" s="416" t="s">
        <v>1847</v>
      </c>
      <c r="D820" s="416">
        <v>120.75</v>
      </c>
    </row>
    <row r="821" spans="2:4" x14ac:dyDescent="0.25">
      <c r="B821" s="416" t="s">
        <v>1854</v>
      </c>
      <c r="C821" s="416" t="s">
        <v>1847</v>
      </c>
      <c r="D821" s="416">
        <v>120.75</v>
      </c>
    </row>
    <row r="822" spans="2:4" x14ac:dyDescent="0.25">
      <c r="B822" s="416" t="s">
        <v>1855</v>
      </c>
      <c r="C822" s="416" t="s">
        <v>1847</v>
      </c>
      <c r="D822" s="416">
        <v>120.75</v>
      </c>
    </row>
    <row r="823" spans="2:4" x14ac:dyDescent="0.25">
      <c r="B823" s="416" t="s">
        <v>1856</v>
      </c>
      <c r="C823" s="416" t="s">
        <v>1847</v>
      </c>
      <c r="D823" s="416">
        <v>120.75</v>
      </c>
    </row>
    <row r="824" spans="2:4" x14ac:dyDescent="0.25">
      <c r="B824" s="416" t="s">
        <v>1857</v>
      </c>
      <c r="C824" s="416" t="s">
        <v>1847</v>
      </c>
      <c r="D824" s="416">
        <v>120.75</v>
      </c>
    </row>
    <row r="825" spans="2:4" x14ac:dyDescent="0.25">
      <c r="B825" s="416" t="s">
        <v>1858</v>
      </c>
      <c r="C825" s="416" t="s">
        <v>1847</v>
      </c>
      <c r="D825" s="416">
        <v>120.75</v>
      </c>
    </row>
    <row r="826" spans="2:4" x14ac:dyDescent="0.25">
      <c r="B826" s="416" t="s">
        <v>1859</v>
      </c>
      <c r="C826" s="416" t="s">
        <v>1847</v>
      </c>
      <c r="D826" s="416">
        <v>120.75</v>
      </c>
    </row>
    <row r="827" spans="2:4" x14ac:dyDescent="0.25">
      <c r="B827" s="416" t="s">
        <v>1860</v>
      </c>
      <c r="C827" s="416" t="s">
        <v>1847</v>
      </c>
      <c r="D827" s="416">
        <v>120.75</v>
      </c>
    </row>
    <row r="828" spans="2:4" x14ac:dyDescent="0.25">
      <c r="B828" s="416" t="s">
        <v>1861</v>
      </c>
      <c r="C828" s="416" t="s">
        <v>1847</v>
      </c>
      <c r="D828" s="416">
        <v>120.75</v>
      </c>
    </row>
    <row r="829" spans="2:4" x14ac:dyDescent="0.25">
      <c r="B829" s="416" t="s">
        <v>1862</v>
      </c>
      <c r="C829" s="416" t="s">
        <v>1863</v>
      </c>
      <c r="D829" s="416">
        <v>120.75</v>
      </c>
    </row>
    <row r="830" spans="2:4" x14ac:dyDescent="0.25">
      <c r="B830" s="416" t="s">
        <v>1864</v>
      </c>
      <c r="C830" s="416" t="s">
        <v>1863</v>
      </c>
      <c r="D830" s="416">
        <v>120.75</v>
      </c>
    </row>
    <row r="831" spans="2:4" x14ac:dyDescent="0.25">
      <c r="B831" s="416" t="s">
        <v>1865</v>
      </c>
      <c r="C831" s="416" t="s">
        <v>1863</v>
      </c>
      <c r="D831" s="416">
        <v>120.75</v>
      </c>
    </row>
    <row r="832" spans="2:4" x14ac:dyDescent="0.25">
      <c r="B832" s="416" t="s">
        <v>1866</v>
      </c>
      <c r="C832" s="416" t="s">
        <v>1863</v>
      </c>
      <c r="D832" s="416">
        <v>120.75</v>
      </c>
    </row>
    <row r="833" spans="2:4" x14ac:dyDescent="0.25">
      <c r="B833" s="416" t="s">
        <v>1867</v>
      </c>
      <c r="C833" s="416" t="s">
        <v>1863</v>
      </c>
      <c r="D833" s="416">
        <v>120.75</v>
      </c>
    </row>
    <row r="834" spans="2:4" x14ac:dyDescent="0.25">
      <c r="B834" s="416" t="s">
        <v>1868</v>
      </c>
      <c r="C834" s="416" t="s">
        <v>1863</v>
      </c>
      <c r="D834" s="416">
        <v>120.75</v>
      </c>
    </row>
    <row r="835" spans="2:4" x14ac:dyDescent="0.25">
      <c r="B835" s="416" t="s">
        <v>1869</v>
      </c>
      <c r="C835" s="416" t="s">
        <v>1863</v>
      </c>
      <c r="D835" s="416">
        <v>120.75</v>
      </c>
    </row>
    <row r="836" spans="2:4" x14ac:dyDescent="0.25">
      <c r="B836" s="416" t="s">
        <v>1870</v>
      </c>
      <c r="C836" s="416" t="s">
        <v>1863</v>
      </c>
      <c r="D836" s="416">
        <v>120.75</v>
      </c>
    </row>
    <row r="837" spans="2:4" x14ac:dyDescent="0.25">
      <c r="B837" s="416" t="s">
        <v>1871</v>
      </c>
      <c r="C837" s="416" t="s">
        <v>1863</v>
      </c>
      <c r="D837" s="416">
        <v>120.75</v>
      </c>
    </row>
    <row r="838" spans="2:4" x14ac:dyDescent="0.25">
      <c r="B838" s="416" t="s">
        <v>1872</v>
      </c>
      <c r="C838" s="416" t="s">
        <v>1863</v>
      </c>
      <c r="D838" s="416">
        <v>120.75</v>
      </c>
    </row>
    <row r="839" spans="2:4" x14ac:dyDescent="0.25">
      <c r="B839" s="416" t="s">
        <v>1873</v>
      </c>
      <c r="C839" s="416" t="s">
        <v>1863</v>
      </c>
      <c r="D839" s="416">
        <v>0</v>
      </c>
    </row>
    <row r="840" spans="2:4" x14ac:dyDescent="0.25">
      <c r="B840" s="416" t="s">
        <v>1874</v>
      </c>
      <c r="C840" s="416" t="s">
        <v>1875</v>
      </c>
      <c r="D840" s="416">
        <v>120.75</v>
      </c>
    </row>
    <row r="841" spans="2:4" x14ac:dyDescent="0.25">
      <c r="B841" s="416" t="s">
        <v>1876</v>
      </c>
      <c r="C841" s="416" t="s">
        <v>1875</v>
      </c>
      <c r="D841" s="416">
        <v>120.75</v>
      </c>
    </row>
    <row r="842" spans="2:4" x14ac:dyDescent="0.25">
      <c r="B842" s="416" t="s">
        <v>1877</v>
      </c>
      <c r="C842" s="416" t="s">
        <v>1875</v>
      </c>
      <c r="D842" s="416">
        <v>120.75</v>
      </c>
    </row>
    <row r="843" spans="2:4" x14ac:dyDescent="0.25">
      <c r="B843" s="416" t="s">
        <v>1878</v>
      </c>
      <c r="C843" s="416" t="s">
        <v>1875</v>
      </c>
      <c r="D843" s="416">
        <v>120.75</v>
      </c>
    </row>
    <row r="844" spans="2:4" x14ac:dyDescent="0.25">
      <c r="B844" s="416" t="s">
        <v>1879</v>
      </c>
      <c r="C844" s="416" t="s">
        <v>1875</v>
      </c>
      <c r="D844" s="416">
        <v>120.75</v>
      </c>
    </row>
    <row r="845" spans="2:4" x14ac:dyDescent="0.25">
      <c r="B845" s="416" t="s">
        <v>1880</v>
      </c>
      <c r="C845" s="416" t="s">
        <v>1875</v>
      </c>
      <c r="D845" s="416">
        <v>120.75</v>
      </c>
    </row>
    <row r="846" spans="2:4" x14ac:dyDescent="0.25">
      <c r="B846" s="416" t="s">
        <v>1881</v>
      </c>
      <c r="C846" s="416" t="s">
        <v>1875</v>
      </c>
      <c r="D846" s="416">
        <v>120.75</v>
      </c>
    </row>
    <row r="847" spans="2:4" x14ac:dyDescent="0.25">
      <c r="B847" s="416" t="s">
        <v>1882</v>
      </c>
      <c r="C847" s="416" t="s">
        <v>1875</v>
      </c>
      <c r="D847" s="416">
        <v>120.75</v>
      </c>
    </row>
    <row r="848" spans="2:4" x14ac:dyDescent="0.25">
      <c r="B848" s="416" t="s">
        <v>1883</v>
      </c>
      <c r="C848" s="416" t="s">
        <v>1875</v>
      </c>
      <c r="D848" s="416">
        <v>120.75</v>
      </c>
    </row>
    <row r="849" spans="2:4" x14ac:dyDescent="0.25">
      <c r="B849" s="416" t="s">
        <v>1884</v>
      </c>
      <c r="C849" s="416" t="s">
        <v>1875</v>
      </c>
      <c r="D849" s="416">
        <v>120.75</v>
      </c>
    </row>
    <row r="850" spans="2:4" x14ac:dyDescent="0.25">
      <c r="B850" s="416" t="s">
        <v>1885</v>
      </c>
      <c r="C850" s="416" t="s">
        <v>1875</v>
      </c>
      <c r="D850" s="416">
        <v>120.75</v>
      </c>
    </row>
    <row r="851" spans="2:4" x14ac:dyDescent="0.25">
      <c r="B851" s="416" t="s">
        <v>1886</v>
      </c>
      <c r="C851" s="416" t="s">
        <v>1875</v>
      </c>
      <c r="D851" s="416">
        <v>120.75</v>
      </c>
    </row>
    <row r="852" spans="2:4" x14ac:dyDescent="0.25">
      <c r="B852" s="416" t="s">
        <v>1887</v>
      </c>
      <c r="C852" s="416" t="s">
        <v>1888</v>
      </c>
      <c r="D852" s="416">
        <v>120.75</v>
      </c>
    </row>
    <row r="853" spans="2:4" x14ac:dyDescent="0.25">
      <c r="B853" s="416" t="s">
        <v>1889</v>
      </c>
      <c r="C853" s="416" t="s">
        <v>1890</v>
      </c>
      <c r="D853" s="416">
        <v>747.5</v>
      </c>
    </row>
    <row r="854" spans="2:4" x14ac:dyDescent="0.25">
      <c r="B854" s="416" t="s">
        <v>1891</v>
      </c>
      <c r="C854" s="416" t="s">
        <v>1890</v>
      </c>
      <c r="D854" s="416">
        <v>747.5</v>
      </c>
    </row>
    <row r="855" spans="2:4" x14ac:dyDescent="0.25">
      <c r="B855" s="416" t="s">
        <v>1892</v>
      </c>
      <c r="C855" s="416" t="s">
        <v>1890</v>
      </c>
      <c r="D855" s="416">
        <v>747.5</v>
      </c>
    </row>
    <row r="856" spans="2:4" x14ac:dyDescent="0.25">
      <c r="B856" s="416" t="s">
        <v>1893</v>
      </c>
      <c r="C856" s="416" t="s">
        <v>1890</v>
      </c>
      <c r="D856" s="416">
        <v>747.5</v>
      </c>
    </row>
    <row r="857" spans="2:4" x14ac:dyDescent="0.25">
      <c r="B857" s="416" t="s">
        <v>1894</v>
      </c>
      <c r="C857" s="416" t="s">
        <v>1890</v>
      </c>
      <c r="D857" s="416">
        <v>747.5</v>
      </c>
    </row>
    <row r="858" spans="2:4" x14ac:dyDescent="0.25">
      <c r="B858" s="416" t="s">
        <v>1895</v>
      </c>
      <c r="C858" s="416" t="s">
        <v>1890</v>
      </c>
      <c r="D858" s="416">
        <v>747.5</v>
      </c>
    </row>
    <row r="859" spans="2:4" x14ac:dyDescent="0.25">
      <c r="B859" s="416" t="s">
        <v>1896</v>
      </c>
      <c r="C859" s="416" t="s">
        <v>1890</v>
      </c>
      <c r="D859" s="416">
        <v>747.5</v>
      </c>
    </row>
    <row r="860" spans="2:4" x14ac:dyDescent="0.25">
      <c r="B860" s="416" t="s">
        <v>1897</v>
      </c>
      <c r="C860" s="416" t="s">
        <v>1890</v>
      </c>
      <c r="D860" s="416">
        <v>747.5</v>
      </c>
    </row>
    <row r="861" spans="2:4" x14ac:dyDescent="0.25">
      <c r="B861" s="416" t="s">
        <v>1898</v>
      </c>
      <c r="C861" s="416" t="s">
        <v>1890</v>
      </c>
      <c r="D861" s="416">
        <v>747.5</v>
      </c>
    </row>
    <row r="862" spans="2:4" x14ac:dyDescent="0.25">
      <c r="B862" s="416" t="s">
        <v>1899</v>
      </c>
      <c r="C862" s="416" t="s">
        <v>1890</v>
      </c>
      <c r="D862" s="416">
        <v>747.5</v>
      </c>
    </row>
    <row r="863" spans="2:4" x14ac:dyDescent="0.25">
      <c r="B863" s="416" t="s">
        <v>1900</v>
      </c>
      <c r="C863" s="416" t="s">
        <v>1890</v>
      </c>
      <c r="D863" s="416">
        <v>747.5</v>
      </c>
    </row>
    <row r="864" spans="2:4" x14ac:dyDescent="0.25">
      <c r="B864" s="416" t="s">
        <v>1901</v>
      </c>
      <c r="C864" s="416" t="s">
        <v>1890</v>
      </c>
      <c r="D864" s="416">
        <v>747.5</v>
      </c>
    </row>
    <row r="865" spans="2:4" x14ac:dyDescent="0.25">
      <c r="B865" s="416" t="s">
        <v>1902</v>
      </c>
      <c r="C865" s="416" t="s">
        <v>1890</v>
      </c>
      <c r="D865" s="416">
        <v>747.5</v>
      </c>
    </row>
    <row r="866" spans="2:4" x14ac:dyDescent="0.25">
      <c r="B866" s="416" t="s">
        <v>1903</v>
      </c>
      <c r="C866" s="416" t="s">
        <v>1890</v>
      </c>
      <c r="D866" s="416">
        <v>747.5</v>
      </c>
    </row>
    <row r="867" spans="2:4" x14ac:dyDescent="0.25">
      <c r="B867" s="416" t="s">
        <v>1904</v>
      </c>
      <c r="C867" s="416" t="s">
        <v>1890</v>
      </c>
      <c r="D867" s="416">
        <v>747.5</v>
      </c>
    </row>
    <row r="868" spans="2:4" x14ac:dyDescent="0.25">
      <c r="B868" s="416" t="s">
        <v>1905</v>
      </c>
      <c r="C868" s="416" t="s">
        <v>1890</v>
      </c>
      <c r="D868" s="416">
        <v>747.5</v>
      </c>
    </row>
    <row r="869" spans="2:4" x14ac:dyDescent="0.25">
      <c r="B869" s="416" t="s">
        <v>1906</v>
      </c>
      <c r="C869" s="416" t="s">
        <v>1890</v>
      </c>
      <c r="D869" s="416">
        <v>747.5</v>
      </c>
    </row>
    <row r="870" spans="2:4" x14ac:dyDescent="0.25">
      <c r="B870" s="416" t="s">
        <v>1907</v>
      </c>
      <c r="C870" s="416" t="s">
        <v>1890</v>
      </c>
      <c r="D870" s="416">
        <v>747.5</v>
      </c>
    </row>
    <row r="871" spans="2:4" x14ac:dyDescent="0.25">
      <c r="B871" s="416" t="s">
        <v>1908</v>
      </c>
      <c r="C871" s="416" t="s">
        <v>1890</v>
      </c>
      <c r="D871" s="416">
        <v>747.5</v>
      </c>
    </row>
    <row r="872" spans="2:4" x14ac:dyDescent="0.25">
      <c r="B872" s="416" t="s">
        <v>1909</v>
      </c>
      <c r="C872" s="416" t="s">
        <v>1890</v>
      </c>
      <c r="D872" s="416">
        <v>747.5</v>
      </c>
    </row>
    <row r="873" spans="2:4" x14ac:dyDescent="0.25">
      <c r="B873" s="416" t="s">
        <v>1910</v>
      </c>
      <c r="C873" s="416" t="s">
        <v>1890</v>
      </c>
      <c r="D873" s="416">
        <v>747.5</v>
      </c>
    </row>
    <row r="874" spans="2:4" x14ac:dyDescent="0.25">
      <c r="B874" s="416" t="s">
        <v>1911</v>
      </c>
      <c r="C874" s="416" t="s">
        <v>1890</v>
      </c>
      <c r="D874" s="416">
        <v>747.5</v>
      </c>
    </row>
    <row r="875" spans="2:4" x14ac:dyDescent="0.25">
      <c r="B875" s="416" t="s">
        <v>1912</v>
      </c>
      <c r="C875" s="416" t="s">
        <v>1890</v>
      </c>
      <c r="D875" s="416">
        <v>747.5</v>
      </c>
    </row>
    <row r="876" spans="2:4" x14ac:dyDescent="0.25">
      <c r="B876" s="416" t="s">
        <v>1913</v>
      </c>
      <c r="C876" s="416" t="s">
        <v>1890</v>
      </c>
      <c r="D876" s="416">
        <v>747.5</v>
      </c>
    </row>
    <row r="877" spans="2:4" x14ac:dyDescent="0.25">
      <c r="B877" s="416" t="s">
        <v>1914</v>
      </c>
      <c r="C877" s="416" t="s">
        <v>1890</v>
      </c>
      <c r="D877" s="416">
        <v>747.5</v>
      </c>
    </row>
    <row r="878" spans="2:4" x14ac:dyDescent="0.25">
      <c r="B878" s="416" t="s">
        <v>1915</v>
      </c>
      <c r="C878" s="416" t="s">
        <v>1890</v>
      </c>
      <c r="D878" s="416">
        <v>747.5</v>
      </c>
    </row>
    <row r="879" spans="2:4" x14ac:dyDescent="0.25">
      <c r="B879" s="416" t="s">
        <v>1916</v>
      </c>
      <c r="C879" s="416" t="s">
        <v>1890</v>
      </c>
      <c r="D879" s="416">
        <v>747.5</v>
      </c>
    </row>
    <row r="880" spans="2:4" x14ac:dyDescent="0.25">
      <c r="B880" s="416" t="s">
        <v>1917</v>
      </c>
      <c r="C880" s="416" t="s">
        <v>1890</v>
      </c>
      <c r="D880" s="416">
        <v>747.5</v>
      </c>
    </row>
    <row r="881" spans="2:4" x14ac:dyDescent="0.25">
      <c r="B881" s="416" t="s">
        <v>1918</v>
      </c>
      <c r="C881" s="416" t="s">
        <v>1890</v>
      </c>
      <c r="D881" s="416">
        <v>747.5</v>
      </c>
    </row>
    <row r="882" spans="2:4" x14ac:dyDescent="0.25">
      <c r="B882" s="416" t="s">
        <v>1919</v>
      </c>
      <c r="C882" s="416" t="s">
        <v>1890</v>
      </c>
      <c r="D882" s="416">
        <v>747.5</v>
      </c>
    </row>
    <row r="883" spans="2:4" x14ac:dyDescent="0.25">
      <c r="B883" s="416" t="s">
        <v>1920</v>
      </c>
      <c r="C883" s="416" t="s">
        <v>1890</v>
      </c>
      <c r="D883" s="416">
        <v>747.5</v>
      </c>
    </row>
    <row r="884" spans="2:4" x14ac:dyDescent="0.25">
      <c r="B884" s="416" t="s">
        <v>1921</v>
      </c>
      <c r="C884" s="416" t="s">
        <v>1890</v>
      </c>
      <c r="D884" s="416">
        <v>747.5</v>
      </c>
    </row>
    <row r="885" spans="2:4" x14ac:dyDescent="0.25">
      <c r="B885" s="416" t="s">
        <v>1922</v>
      </c>
      <c r="C885" s="416" t="s">
        <v>1890</v>
      </c>
      <c r="D885" s="416">
        <v>747.5</v>
      </c>
    </row>
    <row r="886" spans="2:4" x14ac:dyDescent="0.25">
      <c r="B886" s="416" t="s">
        <v>1923</v>
      </c>
      <c r="C886" s="416" t="s">
        <v>1890</v>
      </c>
      <c r="D886" s="416">
        <v>747.5</v>
      </c>
    </row>
    <row r="887" spans="2:4" x14ac:dyDescent="0.25">
      <c r="B887" s="416" t="s">
        <v>1924</v>
      </c>
      <c r="C887" s="416" t="s">
        <v>1890</v>
      </c>
      <c r="D887" s="416">
        <v>747.5</v>
      </c>
    </row>
    <row r="888" spans="2:4" x14ac:dyDescent="0.25">
      <c r="B888" s="416" t="s">
        <v>1925</v>
      </c>
      <c r="C888" s="416" t="s">
        <v>1890</v>
      </c>
      <c r="D888" s="416">
        <v>747.5</v>
      </c>
    </row>
    <row r="889" spans="2:4" x14ac:dyDescent="0.25">
      <c r="B889" s="416" t="s">
        <v>1926</v>
      </c>
      <c r="C889" s="416" t="s">
        <v>1890</v>
      </c>
      <c r="D889" s="416">
        <v>747.5</v>
      </c>
    </row>
    <row r="890" spans="2:4" x14ac:dyDescent="0.25">
      <c r="B890" s="416" t="s">
        <v>1927</v>
      </c>
      <c r="C890" s="416" t="s">
        <v>1890</v>
      </c>
      <c r="D890" s="416">
        <v>747.5</v>
      </c>
    </row>
    <row r="891" spans="2:4" x14ac:dyDescent="0.25">
      <c r="B891" s="416" t="s">
        <v>1928</v>
      </c>
      <c r="C891" s="416" t="s">
        <v>1890</v>
      </c>
      <c r="D891" s="416">
        <v>747.5</v>
      </c>
    </row>
    <row r="892" spans="2:4" x14ac:dyDescent="0.25">
      <c r="B892" s="416" t="s">
        <v>1929</v>
      </c>
      <c r="C892" s="416" t="s">
        <v>1890</v>
      </c>
      <c r="D892" s="416">
        <v>747.5</v>
      </c>
    </row>
    <row r="893" spans="2:4" x14ac:dyDescent="0.25">
      <c r="B893" s="416" t="s">
        <v>1930</v>
      </c>
      <c r="C893" s="416" t="s">
        <v>1890</v>
      </c>
      <c r="D893" s="416">
        <v>747.5</v>
      </c>
    </row>
    <row r="894" spans="2:4" x14ac:dyDescent="0.25">
      <c r="B894" s="416" t="s">
        <v>1931</v>
      </c>
      <c r="C894" s="416" t="s">
        <v>1890</v>
      </c>
      <c r="D894" s="416">
        <v>747.5</v>
      </c>
    </row>
    <row r="895" spans="2:4" x14ac:dyDescent="0.25">
      <c r="B895" s="416" t="s">
        <v>1932</v>
      </c>
      <c r="C895" s="416" t="s">
        <v>1890</v>
      </c>
      <c r="D895" s="416">
        <v>747.5</v>
      </c>
    </row>
    <row r="896" spans="2:4" x14ac:dyDescent="0.25">
      <c r="B896" s="416" t="s">
        <v>1933</v>
      </c>
      <c r="C896" s="416" t="s">
        <v>1890</v>
      </c>
      <c r="D896" s="416">
        <v>747.5</v>
      </c>
    </row>
    <row r="897" spans="2:4" x14ac:dyDescent="0.25">
      <c r="B897" s="416" t="s">
        <v>1934</v>
      </c>
      <c r="C897" s="416" t="s">
        <v>1890</v>
      </c>
      <c r="D897" s="416">
        <v>747.5</v>
      </c>
    </row>
    <row r="898" spans="2:4" x14ac:dyDescent="0.25">
      <c r="B898" s="416" t="s">
        <v>1935</v>
      </c>
      <c r="C898" s="416" t="s">
        <v>1890</v>
      </c>
      <c r="D898" s="416">
        <v>747.5</v>
      </c>
    </row>
    <row r="899" spans="2:4" x14ac:dyDescent="0.25">
      <c r="B899" s="416" t="s">
        <v>1936</v>
      </c>
      <c r="C899" s="416" t="s">
        <v>1890</v>
      </c>
      <c r="D899" s="416">
        <v>747.5</v>
      </c>
    </row>
    <row r="900" spans="2:4" x14ac:dyDescent="0.25">
      <c r="B900" s="416" t="s">
        <v>1937</v>
      </c>
      <c r="C900" s="416" t="s">
        <v>1890</v>
      </c>
      <c r="D900" s="416">
        <v>747.5</v>
      </c>
    </row>
    <row r="901" spans="2:4" x14ac:dyDescent="0.25">
      <c r="B901" s="416" t="s">
        <v>1938</v>
      </c>
      <c r="C901" s="416" t="s">
        <v>1890</v>
      </c>
      <c r="D901" s="416">
        <v>747.5</v>
      </c>
    </row>
    <row r="902" spans="2:4" x14ac:dyDescent="0.25">
      <c r="B902" s="416" t="s">
        <v>1939</v>
      </c>
      <c r="C902" s="416" t="s">
        <v>1890</v>
      </c>
      <c r="D902" s="416">
        <v>747.5</v>
      </c>
    </row>
    <row r="903" spans="2:4" x14ac:dyDescent="0.25">
      <c r="B903" s="416" t="s">
        <v>1940</v>
      </c>
      <c r="C903" s="416" t="s">
        <v>1890</v>
      </c>
      <c r="D903" s="416">
        <v>747.5</v>
      </c>
    </row>
    <row r="904" spans="2:4" x14ac:dyDescent="0.25">
      <c r="B904" s="416" t="s">
        <v>1941</v>
      </c>
      <c r="C904" s="416" t="s">
        <v>1890</v>
      </c>
      <c r="D904" s="416">
        <v>747.5</v>
      </c>
    </row>
    <row r="905" spans="2:4" x14ac:dyDescent="0.25">
      <c r="B905" s="416" t="s">
        <v>1942</v>
      </c>
      <c r="C905" s="416" t="s">
        <v>1890</v>
      </c>
      <c r="D905" s="416">
        <v>747.5</v>
      </c>
    </row>
    <row r="906" spans="2:4" x14ac:dyDescent="0.25">
      <c r="B906" s="416" t="s">
        <v>1943</v>
      </c>
      <c r="C906" s="416" t="s">
        <v>1890</v>
      </c>
      <c r="D906" s="416">
        <v>747.5</v>
      </c>
    </row>
    <row r="907" spans="2:4" x14ac:dyDescent="0.25">
      <c r="B907" s="416" t="s">
        <v>1944</v>
      </c>
      <c r="C907" s="416" t="s">
        <v>1890</v>
      </c>
      <c r="D907" s="416">
        <v>747.5</v>
      </c>
    </row>
    <row r="908" spans="2:4" x14ac:dyDescent="0.25">
      <c r="B908" s="416" t="s">
        <v>1945</v>
      </c>
      <c r="C908" s="416" t="s">
        <v>1890</v>
      </c>
      <c r="D908" s="416">
        <v>747.5</v>
      </c>
    </row>
    <row r="909" spans="2:4" x14ac:dyDescent="0.25">
      <c r="B909" s="416" t="s">
        <v>1946</v>
      </c>
      <c r="C909" s="416" t="s">
        <v>1890</v>
      </c>
      <c r="D909" s="416">
        <v>747.5</v>
      </c>
    </row>
    <row r="910" spans="2:4" x14ac:dyDescent="0.25">
      <c r="B910" s="416" t="s">
        <v>1947</v>
      </c>
      <c r="C910" s="416" t="s">
        <v>1890</v>
      </c>
      <c r="D910" s="416">
        <v>747.5</v>
      </c>
    </row>
    <row r="911" spans="2:4" x14ac:dyDescent="0.25">
      <c r="B911" s="416" t="s">
        <v>1948</v>
      </c>
      <c r="C911" s="416" t="s">
        <v>1890</v>
      </c>
      <c r="D911" s="416">
        <v>747.5</v>
      </c>
    </row>
    <row r="912" spans="2:4" x14ac:dyDescent="0.25">
      <c r="B912" s="416" t="s">
        <v>1949</v>
      </c>
      <c r="C912" s="416" t="s">
        <v>1890</v>
      </c>
      <c r="D912" s="416">
        <v>747.5</v>
      </c>
    </row>
    <row r="913" spans="2:4" x14ac:dyDescent="0.25">
      <c r="B913" s="416" t="s">
        <v>1950</v>
      </c>
      <c r="C913" s="416" t="s">
        <v>1890</v>
      </c>
      <c r="D913" s="416">
        <v>747.5</v>
      </c>
    </row>
    <row r="914" spans="2:4" x14ac:dyDescent="0.25">
      <c r="B914" s="416" t="s">
        <v>1951</v>
      </c>
      <c r="C914" s="416" t="s">
        <v>1890</v>
      </c>
      <c r="D914" s="416">
        <v>747.5</v>
      </c>
    </row>
    <row r="915" spans="2:4" x14ac:dyDescent="0.25">
      <c r="B915" s="416" t="s">
        <v>1952</v>
      </c>
      <c r="C915" s="416" t="s">
        <v>1890</v>
      </c>
      <c r="D915" s="416">
        <v>747.5</v>
      </c>
    </row>
    <row r="916" spans="2:4" x14ac:dyDescent="0.25">
      <c r="B916" s="416" t="s">
        <v>1953</v>
      </c>
      <c r="C916" s="416" t="s">
        <v>1890</v>
      </c>
      <c r="D916" s="416">
        <v>747.5</v>
      </c>
    </row>
    <row r="917" spans="2:4" x14ac:dyDescent="0.25">
      <c r="B917" s="416" t="s">
        <v>1954</v>
      </c>
      <c r="C917" s="416" t="s">
        <v>1890</v>
      </c>
      <c r="D917" s="416">
        <v>747.5</v>
      </c>
    </row>
    <row r="918" spans="2:4" x14ac:dyDescent="0.25">
      <c r="B918" s="416" t="s">
        <v>1955</v>
      </c>
      <c r="C918" s="416" t="s">
        <v>1890</v>
      </c>
      <c r="D918" s="416">
        <v>747.5</v>
      </c>
    </row>
    <row r="919" spans="2:4" x14ac:dyDescent="0.25">
      <c r="B919" s="416" t="s">
        <v>1956</v>
      </c>
      <c r="C919" s="416" t="s">
        <v>1890</v>
      </c>
      <c r="D919" s="416">
        <v>747.5</v>
      </c>
    </row>
    <row r="920" spans="2:4" x14ac:dyDescent="0.25">
      <c r="B920" s="416" t="s">
        <v>1957</v>
      </c>
      <c r="C920" s="416" t="s">
        <v>1890</v>
      </c>
      <c r="D920" s="416">
        <v>747.5</v>
      </c>
    </row>
    <row r="921" spans="2:4" x14ac:dyDescent="0.25">
      <c r="B921" s="416" t="s">
        <v>1958</v>
      </c>
      <c r="C921" s="416" t="s">
        <v>1890</v>
      </c>
      <c r="D921" s="416">
        <v>747.5</v>
      </c>
    </row>
    <row r="922" spans="2:4" x14ac:dyDescent="0.25">
      <c r="B922" s="416" t="s">
        <v>1959</v>
      </c>
      <c r="C922" s="416" t="s">
        <v>1890</v>
      </c>
      <c r="D922" s="416">
        <v>747.5</v>
      </c>
    </row>
    <row r="923" spans="2:4" x14ac:dyDescent="0.25">
      <c r="B923" s="416" t="s">
        <v>1960</v>
      </c>
      <c r="C923" s="416" t="s">
        <v>1890</v>
      </c>
      <c r="D923" s="416">
        <v>747.5</v>
      </c>
    </row>
    <row r="924" spans="2:4" x14ac:dyDescent="0.25">
      <c r="B924" s="416" t="s">
        <v>1961</v>
      </c>
      <c r="C924" s="416" t="s">
        <v>1890</v>
      </c>
      <c r="D924" s="416">
        <v>747.5</v>
      </c>
    </row>
    <row r="925" spans="2:4" x14ac:dyDescent="0.25">
      <c r="B925" s="416" t="s">
        <v>1962</v>
      </c>
      <c r="C925" s="416" t="s">
        <v>1890</v>
      </c>
      <c r="D925" s="416">
        <v>747.5</v>
      </c>
    </row>
    <row r="926" spans="2:4" x14ac:dyDescent="0.25">
      <c r="B926" s="416" t="s">
        <v>1963</v>
      </c>
      <c r="C926" s="416" t="s">
        <v>1890</v>
      </c>
      <c r="D926" s="416">
        <v>747.5</v>
      </c>
    </row>
    <row r="927" spans="2:4" x14ac:dyDescent="0.25">
      <c r="B927" s="416" t="s">
        <v>1964</v>
      </c>
      <c r="C927" s="416" t="s">
        <v>1890</v>
      </c>
      <c r="D927" s="416">
        <v>747.5</v>
      </c>
    </row>
    <row r="928" spans="2:4" x14ac:dyDescent="0.25">
      <c r="B928" s="416" t="s">
        <v>1965</v>
      </c>
      <c r="C928" s="416" t="s">
        <v>1890</v>
      </c>
      <c r="D928" s="416">
        <v>747.5</v>
      </c>
    </row>
    <row r="929" spans="2:4" x14ac:dyDescent="0.25">
      <c r="B929" s="416" t="s">
        <v>1966</v>
      </c>
      <c r="C929" s="416" t="s">
        <v>1890</v>
      </c>
      <c r="D929" s="416">
        <v>747.5</v>
      </c>
    </row>
    <row r="930" spans="2:4" x14ac:dyDescent="0.25">
      <c r="B930" s="416" t="s">
        <v>1967</v>
      </c>
      <c r="C930" s="416" t="s">
        <v>1890</v>
      </c>
      <c r="D930" s="416">
        <v>747.5</v>
      </c>
    </row>
    <row r="931" spans="2:4" x14ac:dyDescent="0.25">
      <c r="B931" s="416" t="s">
        <v>1968</v>
      </c>
      <c r="C931" s="416" t="s">
        <v>1890</v>
      </c>
      <c r="D931" s="416">
        <v>747.5</v>
      </c>
    </row>
    <row r="932" spans="2:4" x14ac:dyDescent="0.25">
      <c r="B932" s="416" t="s">
        <v>1969</v>
      </c>
      <c r="C932" s="416" t="s">
        <v>1890</v>
      </c>
      <c r="D932" s="416">
        <v>747.5</v>
      </c>
    </row>
    <row r="933" spans="2:4" x14ac:dyDescent="0.25">
      <c r="B933" s="416" t="s">
        <v>1970</v>
      </c>
      <c r="C933" s="416" t="s">
        <v>1890</v>
      </c>
      <c r="D933" s="416">
        <v>747.5</v>
      </c>
    </row>
    <row r="934" spans="2:4" x14ac:dyDescent="0.25">
      <c r="B934" s="416" t="s">
        <v>1971</v>
      </c>
      <c r="C934" s="416" t="s">
        <v>1890</v>
      </c>
      <c r="D934" s="416">
        <v>747.5</v>
      </c>
    </row>
    <row r="935" spans="2:4" x14ac:dyDescent="0.25">
      <c r="B935" s="416" t="s">
        <v>1972</v>
      </c>
      <c r="C935" s="416" t="s">
        <v>1890</v>
      </c>
      <c r="D935" s="416">
        <v>747.5</v>
      </c>
    </row>
    <row r="936" spans="2:4" x14ac:dyDescent="0.25">
      <c r="B936" s="416" t="s">
        <v>1973</v>
      </c>
      <c r="C936" s="416" t="s">
        <v>1890</v>
      </c>
      <c r="D936" s="416">
        <v>747.5</v>
      </c>
    </row>
    <row r="937" spans="2:4" x14ac:dyDescent="0.25">
      <c r="B937" s="416" t="s">
        <v>1974</v>
      </c>
      <c r="C937" s="416" t="s">
        <v>1890</v>
      </c>
      <c r="D937" s="416">
        <v>747.5</v>
      </c>
    </row>
    <row r="938" spans="2:4" x14ac:dyDescent="0.25">
      <c r="B938" s="416" t="s">
        <v>1975</v>
      </c>
      <c r="C938" s="416" t="s">
        <v>1890</v>
      </c>
      <c r="D938" s="416">
        <v>747.5</v>
      </c>
    </row>
    <row r="939" spans="2:4" x14ac:dyDescent="0.25">
      <c r="B939" s="416" t="s">
        <v>1976</v>
      </c>
      <c r="C939" s="416" t="s">
        <v>1890</v>
      </c>
      <c r="D939" s="416">
        <v>747.5</v>
      </c>
    </row>
    <row r="940" spans="2:4" x14ac:dyDescent="0.25">
      <c r="B940" s="416" t="s">
        <v>1977</v>
      </c>
      <c r="C940" s="416" t="s">
        <v>1890</v>
      </c>
      <c r="D940" s="416">
        <v>747.5</v>
      </c>
    </row>
    <row r="941" spans="2:4" x14ac:dyDescent="0.25">
      <c r="B941" s="416" t="s">
        <v>1978</v>
      </c>
      <c r="C941" s="416" t="s">
        <v>1890</v>
      </c>
      <c r="D941" s="416">
        <v>747.5</v>
      </c>
    </row>
    <row r="942" spans="2:4" x14ac:dyDescent="0.25">
      <c r="B942" s="416" t="s">
        <v>1979</v>
      </c>
      <c r="C942" s="416" t="s">
        <v>1890</v>
      </c>
      <c r="D942" s="416">
        <v>747.5</v>
      </c>
    </row>
    <row r="943" spans="2:4" x14ac:dyDescent="0.25">
      <c r="B943" s="416" t="s">
        <v>1980</v>
      </c>
      <c r="C943" s="416" t="s">
        <v>1890</v>
      </c>
      <c r="D943" s="416">
        <v>747.5</v>
      </c>
    </row>
    <row r="944" spans="2:4" x14ac:dyDescent="0.25">
      <c r="B944" s="416" t="s">
        <v>1981</v>
      </c>
      <c r="C944" s="416" t="s">
        <v>1890</v>
      </c>
      <c r="D944" s="416">
        <v>747.5</v>
      </c>
    </row>
    <row r="945" spans="2:4" x14ac:dyDescent="0.25">
      <c r="B945" s="416" t="s">
        <v>1982</v>
      </c>
      <c r="C945" s="416" t="s">
        <v>1890</v>
      </c>
      <c r="D945" s="416">
        <v>747.5</v>
      </c>
    </row>
    <row r="946" spans="2:4" x14ac:dyDescent="0.25">
      <c r="B946" s="416" t="s">
        <v>1983</v>
      </c>
      <c r="C946" s="416" t="s">
        <v>1890</v>
      </c>
      <c r="D946" s="416">
        <v>747.5</v>
      </c>
    </row>
    <row r="947" spans="2:4" x14ac:dyDescent="0.25">
      <c r="B947" s="416" t="s">
        <v>1984</v>
      </c>
      <c r="C947" s="416" t="s">
        <v>1890</v>
      </c>
      <c r="D947" s="416">
        <v>747.5</v>
      </c>
    </row>
    <row r="948" spans="2:4" x14ac:dyDescent="0.25">
      <c r="B948" s="416" t="s">
        <v>1985</v>
      </c>
      <c r="C948" s="416" t="s">
        <v>1890</v>
      </c>
      <c r="D948" s="416">
        <v>747.5</v>
      </c>
    </row>
    <row r="949" spans="2:4" x14ac:dyDescent="0.25">
      <c r="B949" s="416" t="s">
        <v>1986</v>
      </c>
      <c r="C949" s="416" t="s">
        <v>1890</v>
      </c>
      <c r="D949" s="416">
        <v>747.5</v>
      </c>
    </row>
    <row r="950" spans="2:4" x14ac:dyDescent="0.25">
      <c r="B950" s="416" t="s">
        <v>1987</v>
      </c>
      <c r="C950" s="416" t="s">
        <v>1890</v>
      </c>
      <c r="D950" s="416">
        <v>747.5</v>
      </c>
    </row>
    <row r="951" spans="2:4" x14ac:dyDescent="0.25">
      <c r="B951" s="416" t="s">
        <v>1988</v>
      </c>
      <c r="C951" s="416" t="s">
        <v>1890</v>
      </c>
      <c r="D951" s="416">
        <v>747.5</v>
      </c>
    </row>
    <row r="952" spans="2:4" x14ac:dyDescent="0.25">
      <c r="B952" s="416" t="s">
        <v>1989</v>
      </c>
      <c r="C952" s="416" t="s">
        <v>1890</v>
      </c>
      <c r="D952" s="416">
        <v>747.5</v>
      </c>
    </row>
    <row r="953" spans="2:4" x14ac:dyDescent="0.25">
      <c r="B953" s="416" t="s">
        <v>1990</v>
      </c>
      <c r="C953" s="416" t="s">
        <v>1890</v>
      </c>
      <c r="D953" s="416">
        <v>0.12</v>
      </c>
    </row>
    <row r="954" spans="2:4" x14ac:dyDescent="0.25">
      <c r="B954" s="416" t="s">
        <v>1991</v>
      </c>
      <c r="C954" s="416" t="s">
        <v>1890</v>
      </c>
      <c r="D954" s="416">
        <v>747.5</v>
      </c>
    </row>
    <row r="955" spans="2:4" x14ac:dyDescent="0.25">
      <c r="B955" s="416" t="s">
        <v>1992</v>
      </c>
      <c r="C955" s="416" t="s">
        <v>1890</v>
      </c>
      <c r="D955" s="416">
        <v>747.5</v>
      </c>
    </row>
    <row r="956" spans="2:4" x14ac:dyDescent="0.25">
      <c r="B956" s="416" t="s">
        <v>1993</v>
      </c>
      <c r="C956" s="416" t="s">
        <v>1890</v>
      </c>
      <c r="D956" s="416">
        <v>747.5</v>
      </c>
    </row>
    <row r="957" spans="2:4" x14ac:dyDescent="0.25">
      <c r="B957" s="416" t="s">
        <v>1994</v>
      </c>
      <c r="C957" s="416" t="s">
        <v>1890</v>
      </c>
      <c r="D957" s="416">
        <v>747.5</v>
      </c>
    </row>
    <row r="958" spans="2:4" x14ac:dyDescent="0.25">
      <c r="B958" s="416" t="s">
        <v>1995</v>
      </c>
      <c r="C958" s="416" t="s">
        <v>1890</v>
      </c>
      <c r="D958" s="416">
        <v>747.5</v>
      </c>
    </row>
    <row r="959" spans="2:4" x14ac:dyDescent="0.25">
      <c r="B959" s="416" t="s">
        <v>1996</v>
      </c>
      <c r="C959" s="416" t="s">
        <v>1890</v>
      </c>
      <c r="D959" s="416">
        <v>747.5</v>
      </c>
    </row>
    <row r="960" spans="2:4" x14ac:dyDescent="0.25">
      <c r="B960" s="416" t="s">
        <v>1997</v>
      </c>
      <c r="C960" s="416" t="s">
        <v>1890</v>
      </c>
      <c r="D960" s="416">
        <v>747.5</v>
      </c>
    </row>
    <row r="961" spans="2:4" x14ac:dyDescent="0.25">
      <c r="B961" s="416" t="s">
        <v>1998</v>
      </c>
      <c r="C961" s="416" t="s">
        <v>1890</v>
      </c>
      <c r="D961" s="416">
        <v>747.5</v>
      </c>
    </row>
    <row r="962" spans="2:4" x14ac:dyDescent="0.25">
      <c r="B962" s="416" t="s">
        <v>1999</v>
      </c>
      <c r="C962" s="416" t="s">
        <v>1890</v>
      </c>
      <c r="D962" s="416">
        <v>747.5</v>
      </c>
    </row>
    <row r="963" spans="2:4" x14ac:dyDescent="0.25">
      <c r="B963" s="416" t="s">
        <v>2000</v>
      </c>
      <c r="C963" s="416" t="s">
        <v>1890</v>
      </c>
      <c r="D963" s="416">
        <v>747.5</v>
      </c>
    </row>
    <row r="964" spans="2:4" x14ac:dyDescent="0.25">
      <c r="B964" s="416" t="s">
        <v>2001</v>
      </c>
      <c r="C964" s="416" t="s">
        <v>1890</v>
      </c>
      <c r="D964" s="416">
        <v>747.5</v>
      </c>
    </row>
    <row r="965" spans="2:4" x14ac:dyDescent="0.25">
      <c r="B965" s="416" t="s">
        <v>2002</v>
      </c>
      <c r="C965" s="416" t="s">
        <v>1890</v>
      </c>
      <c r="D965" s="416">
        <v>747.5</v>
      </c>
    </row>
    <row r="966" spans="2:4" x14ac:dyDescent="0.25">
      <c r="B966" s="416" t="s">
        <v>2003</v>
      </c>
      <c r="C966" s="416" t="s">
        <v>1890</v>
      </c>
      <c r="D966" s="416">
        <v>747.5</v>
      </c>
    </row>
    <row r="967" spans="2:4" x14ac:dyDescent="0.25">
      <c r="B967" s="416" t="s">
        <v>2004</v>
      </c>
      <c r="C967" s="416" t="s">
        <v>1890</v>
      </c>
      <c r="D967" s="416">
        <v>747.5</v>
      </c>
    </row>
    <row r="968" spans="2:4" x14ac:dyDescent="0.25">
      <c r="B968" s="416" t="s">
        <v>2005</v>
      </c>
      <c r="C968" s="416" t="s">
        <v>1890</v>
      </c>
      <c r="D968" s="416">
        <v>747.5</v>
      </c>
    </row>
    <row r="969" spans="2:4" x14ac:dyDescent="0.25">
      <c r="B969" s="416" t="s">
        <v>2006</v>
      </c>
      <c r="C969" s="416" t="s">
        <v>1890</v>
      </c>
      <c r="D969" s="416">
        <v>747.5</v>
      </c>
    </row>
    <row r="970" spans="2:4" x14ac:dyDescent="0.25">
      <c r="B970" s="416" t="s">
        <v>2007</v>
      </c>
      <c r="C970" s="416" t="s">
        <v>1890</v>
      </c>
      <c r="D970" s="416">
        <v>747.5</v>
      </c>
    </row>
    <row r="971" spans="2:4" x14ac:dyDescent="0.25">
      <c r="B971" s="416" t="s">
        <v>2008</v>
      </c>
      <c r="C971" s="416" t="s">
        <v>1890</v>
      </c>
      <c r="D971" s="416">
        <v>747.5</v>
      </c>
    </row>
    <row r="972" spans="2:4" x14ac:dyDescent="0.25">
      <c r="B972" s="416" t="s">
        <v>2009</v>
      </c>
      <c r="C972" s="416" t="s">
        <v>1890</v>
      </c>
      <c r="D972" s="416">
        <v>747.5</v>
      </c>
    </row>
    <row r="973" spans="2:4" x14ac:dyDescent="0.25">
      <c r="B973" s="416" t="s">
        <v>2010</v>
      </c>
      <c r="C973" s="416" t="s">
        <v>1890</v>
      </c>
      <c r="D973" s="416">
        <v>747.5</v>
      </c>
    </row>
    <row r="974" spans="2:4" x14ac:dyDescent="0.25">
      <c r="B974" s="416" t="s">
        <v>2011</v>
      </c>
      <c r="C974" s="416" t="s">
        <v>1890</v>
      </c>
      <c r="D974" s="416">
        <v>747.5</v>
      </c>
    </row>
    <row r="975" spans="2:4" x14ac:dyDescent="0.25">
      <c r="B975" s="416" t="s">
        <v>2012</v>
      </c>
      <c r="C975" s="416" t="s">
        <v>1890</v>
      </c>
      <c r="D975" s="416">
        <v>747.5</v>
      </c>
    </row>
    <row r="976" spans="2:4" x14ac:dyDescent="0.25">
      <c r="B976" s="416" t="s">
        <v>2013</v>
      </c>
      <c r="C976" s="416" t="s">
        <v>1890</v>
      </c>
      <c r="D976" s="416">
        <v>747.5</v>
      </c>
    </row>
    <row r="977" spans="2:4" x14ac:dyDescent="0.25">
      <c r="B977" s="416" t="s">
        <v>2014</v>
      </c>
      <c r="C977" s="416" t="s">
        <v>1890</v>
      </c>
      <c r="D977" s="416">
        <v>0.12</v>
      </c>
    </row>
    <row r="978" spans="2:4" x14ac:dyDescent="0.25">
      <c r="B978" s="416" t="s">
        <v>2015</v>
      </c>
      <c r="C978" s="416" t="s">
        <v>1890</v>
      </c>
      <c r="D978" s="416">
        <v>747.5</v>
      </c>
    </row>
    <row r="979" spans="2:4" x14ac:dyDescent="0.25">
      <c r="B979" s="416" t="s">
        <v>2016</v>
      </c>
      <c r="C979" s="416" t="s">
        <v>1890</v>
      </c>
      <c r="D979" s="416">
        <v>747.5</v>
      </c>
    </row>
    <row r="980" spans="2:4" x14ac:dyDescent="0.25">
      <c r="B980" s="416" t="s">
        <v>2017</v>
      </c>
      <c r="C980" s="416" t="s">
        <v>1890</v>
      </c>
      <c r="D980" s="416">
        <v>747.5</v>
      </c>
    </row>
    <row r="981" spans="2:4" x14ac:dyDescent="0.25">
      <c r="B981" s="416" t="s">
        <v>2018</v>
      </c>
      <c r="C981" s="416" t="s">
        <v>1890</v>
      </c>
      <c r="D981" s="416">
        <v>747.5</v>
      </c>
    </row>
    <row r="982" spans="2:4" x14ac:dyDescent="0.25">
      <c r="B982" s="416" t="s">
        <v>2019</v>
      </c>
      <c r="C982" s="416" t="s">
        <v>1890</v>
      </c>
      <c r="D982" s="416">
        <v>747.5</v>
      </c>
    </row>
    <row r="983" spans="2:4" x14ac:dyDescent="0.25">
      <c r="B983" s="416" t="s">
        <v>2020</v>
      </c>
      <c r="C983" s="416" t="s">
        <v>1890</v>
      </c>
      <c r="D983" s="416">
        <v>747.5</v>
      </c>
    </row>
    <row r="984" spans="2:4" x14ac:dyDescent="0.25">
      <c r="B984" s="416" t="s">
        <v>2021</v>
      </c>
      <c r="C984" s="416" t="s">
        <v>1890</v>
      </c>
      <c r="D984" s="416">
        <v>747.5</v>
      </c>
    </row>
    <row r="985" spans="2:4" x14ac:dyDescent="0.25">
      <c r="B985" s="416" t="s">
        <v>2022</v>
      </c>
      <c r="C985" s="416" t="s">
        <v>1890</v>
      </c>
      <c r="D985" s="416">
        <v>747.5</v>
      </c>
    </row>
    <row r="986" spans="2:4" x14ac:dyDescent="0.25">
      <c r="B986" s="416" t="s">
        <v>2023</v>
      </c>
      <c r="C986" s="416" t="s">
        <v>1890</v>
      </c>
      <c r="D986" s="416">
        <v>747.5</v>
      </c>
    </row>
    <row r="987" spans="2:4" x14ac:dyDescent="0.25">
      <c r="B987" s="416" t="s">
        <v>2024</v>
      </c>
      <c r="C987" s="416" t="s">
        <v>1890</v>
      </c>
      <c r="D987" s="416">
        <v>747.5</v>
      </c>
    </row>
    <row r="988" spans="2:4" x14ac:dyDescent="0.25">
      <c r="B988" s="416" t="s">
        <v>2025</v>
      </c>
      <c r="C988" s="416" t="s">
        <v>1890</v>
      </c>
      <c r="D988" s="416">
        <v>747.5</v>
      </c>
    </row>
    <row r="989" spans="2:4" x14ac:dyDescent="0.25">
      <c r="B989" s="416" t="s">
        <v>2026</v>
      </c>
      <c r="C989" s="416" t="s">
        <v>1890</v>
      </c>
      <c r="D989" s="416">
        <v>747.5</v>
      </c>
    </row>
    <row r="990" spans="2:4" x14ac:dyDescent="0.25">
      <c r="B990" s="416" t="s">
        <v>2027</v>
      </c>
      <c r="C990" s="416" t="s">
        <v>1890</v>
      </c>
      <c r="D990" s="416">
        <v>747.5</v>
      </c>
    </row>
    <row r="991" spans="2:4" x14ac:dyDescent="0.25">
      <c r="B991" s="416" t="s">
        <v>2028</v>
      </c>
      <c r="C991" s="416" t="s">
        <v>1890</v>
      </c>
      <c r="D991" s="416">
        <v>747.5</v>
      </c>
    </row>
    <row r="992" spans="2:4" x14ac:dyDescent="0.25">
      <c r="B992" s="416" t="s">
        <v>2029</v>
      </c>
      <c r="C992" s="416" t="s">
        <v>1890</v>
      </c>
      <c r="D992" s="416">
        <v>747.5</v>
      </c>
    </row>
    <row r="993" spans="2:4" x14ac:dyDescent="0.25">
      <c r="B993" s="416" t="s">
        <v>2030</v>
      </c>
      <c r="C993" s="416" t="s">
        <v>1890</v>
      </c>
      <c r="D993" s="416">
        <v>747.5</v>
      </c>
    </row>
    <row r="994" spans="2:4" x14ac:dyDescent="0.25">
      <c r="B994" s="416" t="s">
        <v>2031</v>
      </c>
      <c r="C994" s="416" t="s">
        <v>1890</v>
      </c>
      <c r="D994" s="416">
        <v>747.5</v>
      </c>
    </row>
    <row r="995" spans="2:4" x14ac:dyDescent="0.25">
      <c r="B995" s="416" t="s">
        <v>2032</v>
      </c>
      <c r="C995" s="416" t="s">
        <v>1890</v>
      </c>
      <c r="D995" s="416">
        <v>747.5</v>
      </c>
    </row>
    <row r="996" spans="2:4" x14ac:dyDescent="0.25">
      <c r="B996" s="416" t="s">
        <v>2033</v>
      </c>
      <c r="C996" s="416" t="s">
        <v>1890</v>
      </c>
      <c r="D996" s="416">
        <v>747.5</v>
      </c>
    </row>
    <row r="997" spans="2:4" x14ac:dyDescent="0.25">
      <c r="B997" s="416" t="s">
        <v>2034</v>
      </c>
      <c r="C997" s="416" t="s">
        <v>1890</v>
      </c>
      <c r="D997" s="416">
        <v>747.5</v>
      </c>
    </row>
    <row r="998" spans="2:4" x14ac:dyDescent="0.25">
      <c r="B998" s="416" t="s">
        <v>2035</v>
      </c>
      <c r="C998" s="416" t="s">
        <v>1890</v>
      </c>
      <c r="D998" s="416">
        <v>747.5</v>
      </c>
    </row>
    <row r="999" spans="2:4" x14ac:dyDescent="0.25">
      <c r="B999" s="416" t="s">
        <v>2036</v>
      </c>
      <c r="C999" s="416" t="s">
        <v>1890</v>
      </c>
      <c r="D999" s="416">
        <v>747.5</v>
      </c>
    </row>
    <row r="1000" spans="2:4" x14ac:dyDescent="0.25">
      <c r="B1000" s="416" t="s">
        <v>2037</v>
      </c>
      <c r="C1000" s="416" t="s">
        <v>1890</v>
      </c>
      <c r="D1000" s="416">
        <v>747.5</v>
      </c>
    </row>
    <row r="1001" spans="2:4" x14ac:dyDescent="0.25">
      <c r="B1001" s="416" t="s">
        <v>2038</v>
      </c>
      <c r="C1001" s="416" t="s">
        <v>1890</v>
      </c>
      <c r="D1001" s="416">
        <v>747.5</v>
      </c>
    </row>
    <row r="1002" spans="2:4" x14ac:dyDescent="0.25">
      <c r="B1002" s="416" t="s">
        <v>2039</v>
      </c>
      <c r="C1002" s="416" t="s">
        <v>1890</v>
      </c>
      <c r="D1002" s="416">
        <v>747.5</v>
      </c>
    </row>
    <row r="1003" spans="2:4" x14ac:dyDescent="0.25">
      <c r="B1003" s="416" t="s">
        <v>2040</v>
      </c>
      <c r="C1003" s="416" t="s">
        <v>1890</v>
      </c>
      <c r="D1003" s="416">
        <v>747.5</v>
      </c>
    </row>
    <row r="1004" spans="2:4" x14ac:dyDescent="0.25">
      <c r="B1004" s="416" t="s">
        <v>2041</v>
      </c>
      <c r="C1004" s="416" t="s">
        <v>1890</v>
      </c>
      <c r="D1004" s="416">
        <v>747.5</v>
      </c>
    </row>
    <row r="1005" spans="2:4" x14ac:dyDescent="0.25">
      <c r="B1005" s="416" t="s">
        <v>2042</v>
      </c>
      <c r="C1005" s="416" t="s">
        <v>1890</v>
      </c>
      <c r="D1005" s="416">
        <v>747.5</v>
      </c>
    </row>
    <row r="1006" spans="2:4" x14ac:dyDescent="0.25">
      <c r="B1006" s="416" t="s">
        <v>2043</v>
      </c>
      <c r="C1006" s="416" t="s">
        <v>1890</v>
      </c>
      <c r="D1006" s="416">
        <v>747.5</v>
      </c>
    </row>
    <row r="1007" spans="2:4" x14ac:dyDescent="0.25">
      <c r="B1007" s="416" t="s">
        <v>2044</v>
      </c>
      <c r="C1007" s="416" t="s">
        <v>1890</v>
      </c>
      <c r="D1007" s="416">
        <v>747.5</v>
      </c>
    </row>
    <row r="1008" spans="2:4" x14ac:dyDescent="0.25">
      <c r="B1008" s="416" t="s">
        <v>2045</v>
      </c>
      <c r="C1008" s="416" t="s">
        <v>1890</v>
      </c>
      <c r="D1008" s="416">
        <v>747.5</v>
      </c>
    </row>
    <row r="1009" spans="2:4" x14ac:dyDescent="0.25">
      <c r="B1009" s="416" t="s">
        <v>2046</v>
      </c>
      <c r="C1009" s="416" t="s">
        <v>1890</v>
      </c>
      <c r="D1009" s="416">
        <v>747.5</v>
      </c>
    </row>
    <row r="1010" spans="2:4" x14ac:dyDescent="0.25">
      <c r="B1010" s="416" t="s">
        <v>2047</v>
      </c>
      <c r="C1010" s="416" t="s">
        <v>1890</v>
      </c>
      <c r="D1010" s="416">
        <v>747.5</v>
      </c>
    </row>
    <row r="1011" spans="2:4" x14ac:dyDescent="0.25">
      <c r="B1011" s="416" t="s">
        <v>2048</v>
      </c>
      <c r="C1011" s="416" t="s">
        <v>1890</v>
      </c>
      <c r="D1011" s="416">
        <v>747.5</v>
      </c>
    </row>
    <row r="1012" spans="2:4" x14ac:dyDescent="0.25">
      <c r="B1012" s="416" t="s">
        <v>2049</v>
      </c>
      <c r="C1012" s="416" t="s">
        <v>1890</v>
      </c>
      <c r="D1012" s="416">
        <v>747.5</v>
      </c>
    </row>
    <row r="1013" spans="2:4" x14ac:dyDescent="0.25">
      <c r="B1013" s="416" t="s">
        <v>2050</v>
      </c>
      <c r="C1013" s="416" t="s">
        <v>1890</v>
      </c>
      <c r="D1013" s="416">
        <v>747.5</v>
      </c>
    </row>
    <row r="1014" spans="2:4" x14ac:dyDescent="0.25">
      <c r="B1014" s="416" t="s">
        <v>2051</v>
      </c>
      <c r="C1014" s="416" t="s">
        <v>1890</v>
      </c>
      <c r="D1014" s="416">
        <v>747.5</v>
      </c>
    </row>
    <row r="1015" spans="2:4" x14ac:dyDescent="0.25">
      <c r="B1015" s="416" t="s">
        <v>2052</v>
      </c>
      <c r="C1015" s="416" t="s">
        <v>1890</v>
      </c>
      <c r="D1015" s="416">
        <v>747.5</v>
      </c>
    </row>
    <row r="1016" spans="2:4" x14ac:dyDescent="0.25">
      <c r="B1016" s="416" t="s">
        <v>2053</v>
      </c>
      <c r="C1016" s="416" t="s">
        <v>1890</v>
      </c>
      <c r="D1016" s="416">
        <v>747.5</v>
      </c>
    </row>
    <row r="1017" spans="2:4" x14ac:dyDescent="0.25">
      <c r="B1017" s="416" t="s">
        <v>2054</v>
      </c>
      <c r="C1017" s="416" t="s">
        <v>1890</v>
      </c>
      <c r="D1017" s="416">
        <v>747.5</v>
      </c>
    </row>
    <row r="1018" spans="2:4" x14ac:dyDescent="0.25">
      <c r="B1018" s="416" t="s">
        <v>2055</v>
      </c>
      <c r="C1018" s="416" t="s">
        <v>1890</v>
      </c>
      <c r="D1018" s="416">
        <v>747.5</v>
      </c>
    </row>
    <row r="1019" spans="2:4" x14ac:dyDescent="0.25">
      <c r="B1019" s="416" t="s">
        <v>2056</v>
      </c>
      <c r="C1019" s="416" t="s">
        <v>1890</v>
      </c>
      <c r="D1019" s="416">
        <v>747.5</v>
      </c>
    </row>
    <row r="1020" spans="2:4" x14ac:dyDescent="0.25">
      <c r="B1020" s="416" t="s">
        <v>2057</v>
      </c>
      <c r="C1020" s="416" t="s">
        <v>2058</v>
      </c>
      <c r="D1020" s="416">
        <v>0</v>
      </c>
    </row>
    <row r="1021" spans="2:4" x14ac:dyDescent="0.25">
      <c r="B1021" s="416" t="s">
        <v>2059</v>
      </c>
      <c r="C1021" s="416" t="s">
        <v>2060</v>
      </c>
      <c r="D1021" s="417">
        <v>45632</v>
      </c>
    </row>
    <row r="1022" spans="2:4" x14ac:dyDescent="0.25">
      <c r="B1022" s="416" t="s">
        <v>2061</v>
      </c>
      <c r="C1022" s="416" t="s">
        <v>2062</v>
      </c>
      <c r="D1022" s="417">
        <v>495663.37</v>
      </c>
    </row>
    <row r="1023" spans="2:4" x14ac:dyDescent="0.25">
      <c r="B1023" s="416" t="s">
        <v>2063</v>
      </c>
      <c r="C1023" s="416" t="s">
        <v>2064</v>
      </c>
      <c r="D1023" s="417">
        <v>155600.93</v>
      </c>
    </row>
    <row r="1024" spans="2:4" x14ac:dyDescent="0.25">
      <c r="B1024" s="416" t="s">
        <v>2065</v>
      </c>
      <c r="C1024" s="416" t="s">
        <v>2066</v>
      </c>
      <c r="D1024" s="417">
        <v>198455.5</v>
      </c>
    </row>
    <row r="1025" spans="2:4" x14ac:dyDescent="0.25">
      <c r="B1025" s="416" t="s">
        <v>2067</v>
      </c>
      <c r="C1025" s="416" t="s">
        <v>2068</v>
      </c>
      <c r="D1025" s="417">
        <v>17060.55</v>
      </c>
    </row>
    <row r="1026" spans="2:4" x14ac:dyDescent="0.25">
      <c r="B1026" s="416" t="s">
        <v>2069</v>
      </c>
      <c r="C1026" s="416" t="s">
        <v>2070</v>
      </c>
      <c r="D1026" s="417">
        <v>74117.5</v>
      </c>
    </row>
    <row r="1027" spans="2:4" x14ac:dyDescent="0.25">
      <c r="B1027" s="416" t="s">
        <v>2071</v>
      </c>
      <c r="C1027" s="416" t="s">
        <v>2072</v>
      </c>
      <c r="D1027" s="417">
        <v>876095.47</v>
      </c>
    </row>
    <row r="1028" spans="2:4" x14ac:dyDescent="0.25">
      <c r="B1028" s="416" t="s">
        <v>2073</v>
      </c>
      <c r="C1028" s="416" t="s">
        <v>2074</v>
      </c>
      <c r="D1028" s="417">
        <v>504575.52</v>
      </c>
    </row>
    <row r="1029" spans="2:4" x14ac:dyDescent="0.25">
      <c r="B1029" s="416" t="s">
        <v>2075</v>
      </c>
      <c r="C1029" s="416" t="s">
        <v>2076</v>
      </c>
      <c r="D1029" s="417">
        <v>39087.58</v>
      </c>
    </row>
    <row r="1030" spans="2:4" x14ac:dyDescent="0.25">
      <c r="B1030" s="416" t="s">
        <v>2077</v>
      </c>
      <c r="C1030" s="416" t="s">
        <v>2078</v>
      </c>
      <c r="D1030" s="417">
        <v>276052.90000000002</v>
      </c>
    </row>
    <row r="1031" spans="2:4" x14ac:dyDescent="0.25">
      <c r="B1031" s="416" t="s">
        <v>2079</v>
      </c>
      <c r="C1031" s="416" t="s">
        <v>2080</v>
      </c>
      <c r="D1031" s="416">
        <v>341.55</v>
      </c>
    </row>
    <row r="1032" spans="2:4" x14ac:dyDescent="0.25">
      <c r="B1032" s="416" t="s">
        <v>2081</v>
      </c>
      <c r="C1032" s="416" t="s">
        <v>2082</v>
      </c>
      <c r="D1032" s="416">
        <v>382.8</v>
      </c>
    </row>
    <row r="1033" spans="2:4" x14ac:dyDescent="0.25">
      <c r="B1033" s="416" t="s">
        <v>2083</v>
      </c>
      <c r="C1033" s="416" t="s">
        <v>2082</v>
      </c>
      <c r="D1033" s="416">
        <v>382.8</v>
      </c>
    </row>
    <row r="1034" spans="2:4" x14ac:dyDescent="0.25">
      <c r="B1034" s="416" t="s">
        <v>2084</v>
      </c>
      <c r="C1034" s="416" t="s">
        <v>2082</v>
      </c>
      <c r="D1034" s="416">
        <v>382.8</v>
      </c>
    </row>
    <row r="1035" spans="2:4" x14ac:dyDescent="0.25">
      <c r="B1035" s="416" t="s">
        <v>2085</v>
      </c>
      <c r="C1035" s="416" t="s">
        <v>2082</v>
      </c>
      <c r="D1035" s="416">
        <v>382.8</v>
      </c>
    </row>
    <row r="1036" spans="2:4" x14ac:dyDescent="0.25">
      <c r="B1036" s="416" t="s">
        <v>2086</v>
      </c>
      <c r="C1036" s="416" t="s">
        <v>2082</v>
      </c>
      <c r="D1036" s="416">
        <v>382.8</v>
      </c>
    </row>
    <row r="1037" spans="2:4" x14ac:dyDescent="0.25">
      <c r="B1037" s="416" t="s">
        <v>2087</v>
      </c>
      <c r="C1037" s="416" t="s">
        <v>2082</v>
      </c>
      <c r="D1037" s="416">
        <v>382.8</v>
      </c>
    </row>
    <row r="1038" spans="2:4" x14ac:dyDescent="0.25">
      <c r="B1038" s="416" t="s">
        <v>2088</v>
      </c>
      <c r="C1038" s="416" t="s">
        <v>2082</v>
      </c>
      <c r="D1038" s="416">
        <v>382.8</v>
      </c>
    </row>
    <row r="1039" spans="2:4" x14ac:dyDescent="0.25">
      <c r="B1039" s="416" t="s">
        <v>2089</v>
      </c>
      <c r="C1039" s="416" t="s">
        <v>2090</v>
      </c>
      <c r="D1039" s="417">
        <v>1682</v>
      </c>
    </row>
    <row r="1040" spans="2:4" x14ac:dyDescent="0.25">
      <c r="B1040" s="416" t="s">
        <v>2091</v>
      </c>
      <c r="C1040" s="416" t="s">
        <v>2092</v>
      </c>
      <c r="D1040" s="416">
        <v>747.5</v>
      </c>
    </row>
    <row r="1041" spans="2:4" x14ac:dyDescent="0.25">
      <c r="B1041" s="416" t="s">
        <v>2093</v>
      </c>
      <c r="C1041" s="416" t="s">
        <v>2094</v>
      </c>
      <c r="D1041" s="417">
        <v>10926.15</v>
      </c>
    </row>
    <row r="1042" spans="2:4" x14ac:dyDescent="0.25">
      <c r="B1042" s="416" t="s">
        <v>2095</v>
      </c>
      <c r="C1042" s="416" t="s">
        <v>2094</v>
      </c>
      <c r="D1042" s="417">
        <v>10926.15</v>
      </c>
    </row>
    <row r="1043" spans="2:4" x14ac:dyDescent="0.25">
      <c r="B1043" s="416" t="s">
        <v>2096</v>
      </c>
      <c r="C1043" s="416" t="s">
        <v>2094</v>
      </c>
      <c r="D1043" s="417">
        <v>10926.15</v>
      </c>
    </row>
    <row r="1044" spans="2:4" x14ac:dyDescent="0.25">
      <c r="B1044" s="416" t="s">
        <v>2097</v>
      </c>
      <c r="C1044" s="416" t="s">
        <v>2098</v>
      </c>
      <c r="D1044" s="417">
        <v>18406.560000000001</v>
      </c>
    </row>
    <row r="1045" spans="2:4" x14ac:dyDescent="0.25">
      <c r="B1045" s="416" t="s">
        <v>2099</v>
      </c>
      <c r="C1045" s="416" t="s">
        <v>2100</v>
      </c>
      <c r="D1045" s="417">
        <v>9023.4699999999993</v>
      </c>
    </row>
    <row r="1046" spans="2:4" x14ac:dyDescent="0.25">
      <c r="B1046" s="416" t="s">
        <v>2101</v>
      </c>
      <c r="C1046" s="416" t="s">
        <v>2102</v>
      </c>
      <c r="D1046" s="417">
        <v>20122.7</v>
      </c>
    </row>
    <row r="1047" spans="2:4" x14ac:dyDescent="0.25">
      <c r="B1047" s="416" t="s">
        <v>2103</v>
      </c>
      <c r="C1047" s="416" t="s">
        <v>2104</v>
      </c>
      <c r="D1047" s="417">
        <v>1550.2</v>
      </c>
    </row>
    <row r="1048" spans="2:4" x14ac:dyDescent="0.25">
      <c r="B1048" s="416" t="s">
        <v>2105</v>
      </c>
      <c r="C1048" s="416" t="s">
        <v>2106</v>
      </c>
      <c r="D1048" s="417">
        <v>2247.21</v>
      </c>
    </row>
    <row r="1049" spans="2:4" x14ac:dyDescent="0.25">
      <c r="B1049" s="416" t="s">
        <v>2107</v>
      </c>
      <c r="C1049" s="416" t="s">
        <v>2108</v>
      </c>
      <c r="D1049" s="416">
        <v>618</v>
      </c>
    </row>
    <row r="1050" spans="2:4" x14ac:dyDescent="0.25">
      <c r="B1050" s="416" t="s">
        <v>2109</v>
      </c>
      <c r="C1050" s="416" t="s">
        <v>2110</v>
      </c>
      <c r="D1050" s="416">
        <v>369.99</v>
      </c>
    </row>
    <row r="1051" spans="2:4" x14ac:dyDescent="0.25">
      <c r="B1051" s="416" t="s">
        <v>2111</v>
      </c>
      <c r="C1051" s="416" t="s">
        <v>2110</v>
      </c>
      <c r="D1051" s="416">
        <v>369.99</v>
      </c>
    </row>
    <row r="1052" spans="2:4" x14ac:dyDescent="0.25">
      <c r="B1052" s="416" t="s">
        <v>2112</v>
      </c>
      <c r="C1052" s="416" t="s">
        <v>2113</v>
      </c>
      <c r="D1052" s="416">
        <v>553.78</v>
      </c>
    </row>
    <row r="1053" spans="2:4" x14ac:dyDescent="0.25">
      <c r="B1053" s="416" t="s">
        <v>2114</v>
      </c>
      <c r="C1053" s="416" t="s">
        <v>2115</v>
      </c>
      <c r="D1053" s="416">
        <v>513.96</v>
      </c>
    </row>
    <row r="1054" spans="2:4" x14ac:dyDescent="0.25">
      <c r="B1054" s="416" t="s">
        <v>2116</v>
      </c>
      <c r="C1054" s="416" t="s">
        <v>2115</v>
      </c>
      <c r="D1054" s="416">
        <v>513.96</v>
      </c>
    </row>
    <row r="1055" spans="2:4" x14ac:dyDescent="0.25">
      <c r="B1055" s="416" t="s">
        <v>2117</v>
      </c>
      <c r="C1055" s="416" t="s">
        <v>2118</v>
      </c>
      <c r="D1055" s="417">
        <v>2067.2399999999998</v>
      </c>
    </row>
    <row r="1056" spans="2:4" x14ac:dyDescent="0.25">
      <c r="B1056" s="416" t="s">
        <v>2119</v>
      </c>
      <c r="C1056" s="416" t="s">
        <v>2118</v>
      </c>
      <c r="D1056" s="417">
        <v>2067.2399999999998</v>
      </c>
    </row>
    <row r="1057" spans="2:4" x14ac:dyDescent="0.25">
      <c r="B1057" s="416" t="s">
        <v>2120</v>
      </c>
      <c r="C1057" s="416" t="s">
        <v>2121</v>
      </c>
      <c r="D1057" s="417">
        <v>2318.5</v>
      </c>
    </row>
    <row r="1058" spans="2:4" x14ac:dyDescent="0.25">
      <c r="B1058" s="416" t="s">
        <v>2122</v>
      </c>
      <c r="C1058" s="416" t="s">
        <v>2121</v>
      </c>
      <c r="D1058" s="417">
        <v>2318.5</v>
      </c>
    </row>
    <row r="1059" spans="2:4" x14ac:dyDescent="0.25">
      <c r="B1059" s="416" t="s">
        <v>2123</v>
      </c>
      <c r="C1059" s="416" t="s">
        <v>2121</v>
      </c>
      <c r="D1059" s="417">
        <v>2318.5</v>
      </c>
    </row>
    <row r="1060" spans="2:4" x14ac:dyDescent="0.25">
      <c r="B1060" s="416" t="s">
        <v>2124</v>
      </c>
      <c r="C1060" s="416" t="s">
        <v>2121</v>
      </c>
      <c r="D1060" s="417">
        <v>2318.5</v>
      </c>
    </row>
    <row r="1061" spans="2:4" x14ac:dyDescent="0.25">
      <c r="B1061" s="416" t="s">
        <v>2125</v>
      </c>
      <c r="C1061" s="416" t="s">
        <v>2121</v>
      </c>
      <c r="D1061" s="417">
        <v>2318.5</v>
      </c>
    </row>
    <row r="1062" spans="2:4" x14ac:dyDescent="0.25">
      <c r="B1062" s="416" t="s">
        <v>2126</v>
      </c>
      <c r="C1062" s="416" t="s">
        <v>2121</v>
      </c>
      <c r="D1062" s="417">
        <v>2318.5</v>
      </c>
    </row>
    <row r="1063" spans="2:4" x14ac:dyDescent="0.25">
      <c r="B1063" s="416" t="s">
        <v>2127</v>
      </c>
      <c r="C1063" s="416" t="s">
        <v>2128</v>
      </c>
      <c r="D1063" s="416">
        <v>705</v>
      </c>
    </row>
    <row r="1064" spans="2:4" x14ac:dyDescent="0.25">
      <c r="B1064" s="416" t="s">
        <v>2129</v>
      </c>
      <c r="C1064" s="416" t="s">
        <v>2130</v>
      </c>
      <c r="D1064" s="416">
        <v>320</v>
      </c>
    </row>
    <row r="1065" spans="2:4" x14ac:dyDescent="0.25">
      <c r="B1065" s="416" t="s">
        <v>2131</v>
      </c>
      <c r="C1065" s="416" t="s">
        <v>2132</v>
      </c>
      <c r="D1065" s="416">
        <v>0.12</v>
      </c>
    </row>
    <row r="1066" spans="2:4" x14ac:dyDescent="0.25">
      <c r="B1066" s="416" t="s">
        <v>2133</v>
      </c>
      <c r="C1066" s="416" t="s">
        <v>2134</v>
      </c>
      <c r="D1066" s="417">
        <v>1988.98</v>
      </c>
    </row>
    <row r="1067" spans="2:4" x14ac:dyDescent="0.25">
      <c r="B1067" s="416" t="s">
        <v>2135</v>
      </c>
      <c r="C1067" s="416" t="s">
        <v>2136</v>
      </c>
      <c r="D1067" s="417">
        <v>2808.45</v>
      </c>
    </row>
    <row r="1068" spans="2:4" x14ac:dyDescent="0.25">
      <c r="B1068" s="416" t="s">
        <v>2137</v>
      </c>
      <c r="C1068" s="416" t="s">
        <v>2136</v>
      </c>
      <c r="D1068" s="417">
        <v>2808.45</v>
      </c>
    </row>
    <row r="1069" spans="2:4" x14ac:dyDescent="0.25">
      <c r="B1069" s="416" t="s">
        <v>2138</v>
      </c>
      <c r="C1069" s="416" t="s">
        <v>2139</v>
      </c>
      <c r="D1069" s="417">
        <v>6382.82</v>
      </c>
    </row>
    <row r="1070" spans="2:4" x14ac:dyDescent="0.25">
      <c r="B1070" s="416" t="s">
        <v>2140</v>
      </c>
      <c r="C1070" s="416" t="s">
        <v>2139</v>
      </c>
      <c r="D1070" s="417">
        <v>6382.82</v>
      </c>
    </row>
    <row r="1071" spans="2:4" x14ac:dyDescent="0.25">
      <c r="B1071" s="416" t="s">
        <v>2141</v>
      </c>
      <c r="C1071" s="416" t="s">
        <v>2142</v>
      </c>
      <c r="D1071" s="417">
        <v>5867.47</v>
      </c>
    </row>
    <row r="1072" spans="2:4" x14ac:dyDescent="0.25">
      <c r="B1072" s="416" t="s">
        <v>2143</v>
      </c>
      <c r="C1072" s="416" t="s">
        <v>2144</v>
      </c>
      <c r="D1072" s="417">
        <v>2873.85</v>
      </c>
    </row>
    <row r="1073" spans="2:4" x14ac:dyDescent="0.25">
      <c r="B1073" s="416" t="s">
        <v>2145</v>
      </c>
      <c r="C1073" s="416" t="s">
        <v>2146</v>
      </c>
      <c r="D1073" s="417">
        <v>2873.85</v>
      </c>
    </row>
    <row r="1074" spans="2:4" x14ac:dyDescent="0.25">
      <c r="B1074" s="416" t="s">
        <v>2147</v>
      </c>
      <c r="C1074" s="416" t="s">
        <v>2146</v>
      </c>
      <c r="D1074" s="417">
        <v>2873.85</v>
      </c>
    </row>
    <row r="1075" spans="2:4" x14ac:dyDescent="0.25">
      <c r="B1075" s="416" t="s">
        <v>2148</v>
      </c>
      <c r="C1075" s="416" t="s">
        <v>2149</v>
      </c>
      <c r="D1075" s="417">
        <v>2873.85</v>
      </c>
    </row>
    <row r="1076" spans="2:4" x14ac:dyDescent="0.25">
      <c r="B1076" s="416" t="s">
        <v>2150</v>
      </c>
      <c r="C1076" s="416" t="s">
        <v>2151</v>
      </c>
      <c r="D1076" s="417">
        <v>7754.99</v>
      </c>
    </row>
    <row r="1077" spans="2:4" x14ac:dyDescent="0.25">
      <c r="B1077" s="416" t="s">
        <v>2152</v>
      </c>
      <c r="C1077" s="416" t="s">
        <v>2153</v>
      </c>
      <c r="D1077" s="416">
        <v>714.55</v>
      </c>
    </row>
    <row r="1078" spans="2:4" x14ac:dyDescent="0.25">
      <c r="B1078" s="416" t="s">
        <v>2154</v>
      </c>
      <c r="C1078" s="416" t="s">
        <v>2155</v>
      </c>
      <c r="D1078" s="416">
        <v>618.70000000000005</v>
      </c>
    </row>
    <row r="1079" spans="2:4" x14ac:dyDescent="0.25">
      <c r="B1079" s="416" t="s">
        <v>2156</v>
      </c>
      <c r="C1079" s="416" t="s">
        <v>2157</v>
      </c>
      <c r="D1079" s="417">
        <v>114800</v>
      </c>
    </row>
    <row r="1080" spans="2:4" x14ac:dyDescent="0.25">
      <c r="B1080" s="416" t="s">
        <v>2158</v>
      </c>
      <c r="C1080" s="416" t="s">
        <v>2159</v>
      </c>
      <c r="D1080" s="417">
        <v>15947</v>
      </c>
    </row>
    <row r="1081" spans="2:4" x14ac:dyDescent="0.25">
      <c r="B1081" s="416" t="s">
        <v>2160</v>
      </c>
      <c r="C1081" s="416" t="s">
        <v>2161</v>
      </c>
      <c r="D1081" s="417">
        <v>3709.67</v>
      </c>
    </row>
    <row r="1082" spans="2:4" x14ac:dyDescent="0.25">
      <c r="B1082" s="416" t="s">
        <v>2162</v>
      </c>
      <c r="C1082" s="416" t="s">
        <v>2163</v>
      </c>
      <c r="D1082" s="417">
        <v>10187.76</v>
      </c>
    </row>
    <row r="1083" spans="2:4" x14ac:dyDescent="0.25">
      <c r="B1083" s="416" t="s">
        <v>2164</v>
      </c>
      <c r="C1083" s="416" t="s">
        <v>2165</v>
      </c>
      <c r="D1083" s="417">
        <v>3244.46</v>
      </c>
    </row>
    <row r="1084" spans="2:4" x14ac:dyDescent="0.25">
      <c r="B1084" s="416" t="s">
        <v>2166</v>
      </c>
      <c r="C1084" s="416" t="s">
        <v>2167</v>
      </c>
      <c r="D1084" s="417">
        <v>62845.46</v>
      </c>
    </row>
    <row r="1085" spans="2:4" x14ac:dyDescent="0.25">
      <c r="B1085" s="416" t="s">
        <v>2168</v>
      </c>
      <c r="C1085" s="416" t="s">
        <v>2169</v>
      </c>
      <c r="D1085" s="417">
        <v>4111.38</v>
      </c>
    </row>
    <row r="1086" spans="2:4" x14ac:dyDescent="0.25">
      <c r="B1086" s="416" t="s">
        <v>2170</v>
      </c>
      <c r="C1086" s="416" t="s">
        <v>2169</v>
      </c>
      <c r="D1086" s="417">
        <v>4111.38</v>
      </c>
    </row>
    <row r="1087" spans="2:4" x14ac:dyDescent="0.25">
      <c r="B1087" s="416" t="s">
        <v>2171</v>
      </c>
      <c r="C1087" s="416" t="s">
        <v>2172</v>
      </c>
      <c r="D1087" s="417">
        <v>4665.5200000000004</v>
      </c>
    </row>
    <row r="1088" spans="2:4" x14ac:dyDescent="0.25">
      <c r="B1088" s="416" t="s">
        <v>2173</v>
      </c>
      <c r="C1088" s="416" t="s">
        <v>2174</v>
      </c>
      <c r="D1088" s="417">
        <v>1396.1</v>
      </c>
    </row>
    <row r="1089" spans="2:4" x14ac:dyDescent="0.25">
      <c r="B1089" s="416" t="s">
        <v>2175</v>
      </c>
      <c r="C1089" s="416" t="s">
        <v>2176</v>
      </c>
      <c r="D1089" s="416">
        <v>406</v>
      </c>
    </row>
    <row r="1090" spans="2:4" x14ac:dyDescent="0.25">
      <c r="B1090" s="416" t="s">
        <v>2177</v>
      </c>
      <c r="C1090" s="416" t="s">
        <v>2176</v>
      </c>
      <c r="D1090" s="416">
        <v>406</v>
      </c>
    </row>
    <row r="1091" spans="2:4" x14ac:dyDescent="0.25">
      <c r="B1091" s="416" t="s">
        <v>2178</v>
      </c>
      <c r="C1091" s="416" t="s">
        <v>2176</v>
      </c>
      <c r="D1091" s="416">
        <v>406</v>
      </c>
    </row>
    <row r="1092" spans="2:4" x14ac:dyDescent="0.25">
      <c r="B1092" s="416" t="s">
        <v>2179</v>
      </c>
      <c r="C1092" s="416" t="s">
        <v>2176</v>
      </c>
      <c r="D1092" s="416">
        <v>406</v>
      </c>
    </row>
    <row r="1093" spans="2:4" x14ac:dyDescent="0.25">
      <c r="B1093" s="416" t="s">
        <v>2180</v>
      </c>
      <c r="C1093" s="416" t="s">
        <v>2176</v>
      </c>
      <c r="D1093" s="416">
        <v>406</v>
      </c>
    </row>
    <row r="1094" spans="2:4" x14ac:dyDescent="0.25">
      <c r="B1094" s="416" t="s">
        <v>2181</v>
      </c>
      <c r="C1094" s="416" t="s">
        <v>2176</v>
      </c>
      <c r="D1094" s="416">
        <v>406</v>
      </c>
    </row>
    <row r="1095" spans="2:4" x14ac:dyDescent="0.25">
      <c r="B1095" s="416" t="s">
        <v>2182</v>
      </c>
      <c r="C1095" s="416" t="s">
        <v>2176</v>
      </c>
      <c r="D1095" s="416">
        <v>406</v>
      </c>
    </row>
    <row r="1096" spans="2:4" x14ac:dyDescent="0.25">
      <c r="B1096" s="416" t="s">
        <v>2183</v>
      </c>
      <c r="C1096" s="416" t="s">
        <v>2176</v>
      </c>
      <c r="D1096" s="416">
        <v>406</v>
      </c>
    </row>
    <row r="1097" spans="2:4" x14ac:dyDescent="0.25">
      <c r="B1097" s="416" t="s">
        <v>2184</v>
      </c>
      <c r="C1097" s="416" t="s">
        <v>2176</v>
      </c>
      <c r="D1097" s="416">
        <v>406</v>
      </c>
    </row>
    <row r="1098" spans="2:4" x14ac:dyDescent="0.25">
      <c r="B1098" s="416" t="s">
        <v>2185</v>
      </c>
      <c r="C1098" s="416" t="s">
        <v>2176</v>
      </c>
      <c r="D1098" s="416">
        <v>406</v>
      </c>
    </row>
    <row r="1099" spans="2:4" x14ac:dyDescent="0.25">
      <c r="B1099" s="416" t="s">
        <v>2186</v>
      </c>
      <c r="C1099" s="416" t="s">
        <v>2187</v>
      </c>
      <c r="D1099" s="417">
        <v>1357.2</v>
      </c>
    </row>
    <row r="1100" spans="2:4" x14ac:dyDescent="0.25">
      <c r="B1100" s="416" t="s">
        <v>2188</v>
      </c>
      <c r="C1100" s="416" t="s">
        <v>2189</v>
      </c>
      <c r="D1100" s="417">
        <v>1199</v>
      </c>
    </row>
    <row r="1101" spans="2:4" x14ac:dyDescent="0.25">
      <c r="B1101" s="416" t="s">
        <v>2190</v>
      </c>
      <c r="C1101" s="416" t="s">
        <v>2191</v>
      </c>
      <c r="D1101" s="416">
        <v>736</v>
      </c>
    </row>
    <row r="1102" spans="2:4" x14ac:dyDescent="0.25">
      <c r="B1102" s="416" t="s">
        <v>2192</v>
      </c>
      <c r="C1102" s="416" t="s">
        <v>2191</v>
      </c>
      <c r="D1102" s="416">
        <v>736</v>
      </c>
    </row>
    <row r="1103" spans="2:4" x14ac:dyDescent="0.25">
      <c r="B1103" s="416" t="s">
        <v>2193</v>
      </c>
      <c r="C1103" s="416" t="s">
        <v>2191</v>
      </c>
      <c r="D1103" s="416">
        <v>736</v>
      </c>
    </row>
    <row r="1104" spans="2:4" x14ac:dyDescent="0.25">
      <c r="B1104" s="416" t="s">
        <v>2194</v>
      </c>
      <c r="C1104" s="416" t="s">
        <v>2191</v>
      </c>
      <c r="D1104" s="416">
        <v>736</v>
      </c>
    </row>
    <row r="1105" spans="2:4" x14ac:dyDescent="0.25">
      <c r="B1105" s="416" t="s">
        <v>2195</v>
      </c>
      <c r="C1105" s="416" t="s">
        <v>2191</v>
      </c>
      <c r="D1105" s="416">
        <v>736</v>
      </c>
    </row>
    <row r="1106" spans="2:4" x14ac:dyDescent="0.25">
      <c r="B1106" s="416" t="s">
        <v>2196</v>
      </c>
      <c r="C1106" s="416" t="s">
        <v>2191</v>
      </c>
      <c r="D1106" s="416">
        <v>736</v>
      </c>
    </row>
    <row r="1107" spans="2:4" x14ac:dyDescent="0.25">
      <c r="B1107" s="416" t="s">
        <v>2197</v>
      </c>
      <c r="C1107" s="416" t="s">
        <v>2191</v>
      </c>
      <c r="D1107" s="416">
        <v>736</v>
      </c>
    </row>
    <row r="1108" spans="2:4" x14ac:dyDescent="0.25">
      <c r="B1108" s="416" t="s">
        <v>2198</v>
      </c>
      <c r="C1108" s="416" t="s">
        <v>2191</v>
      </c>
      <c r="D1108" s="416">
        <v>736</v>
      </c>
    </row>
    <row r="1109" spans="2:4" x14ac:dyDescent="0.25">
      <c r="B1109" s="416" t="s">
        <v>2199</v>
      </c>
      <c r="C1109" s="416" t="s">
        <v>2200</v>
      </c>
      <c r="D1109" s="416">
        <v>736</v>
      </c>
    </row>
    <row r="1110" spans="2:4" x14ac:dyDescent="0.25">
      <c r="B1110" s="416" t="s">
        <v>2201</v>
      </c>
      <c r="C1110" s="416" t="s">
        <v>2202</v>
      </c>
      <c r="D1110" s="416">
        <v>766</v>
      </c>
    </row>
    <row r="1111" spans="2:4" x14ac:dyDescent="0.25">
      <c r="B1111" s="416" t="s">
        <v>2203</v>
      </c>
      <c r="C1111" s="416" t="s">
        <v>2204</v>
      </c>
      <c r="D1111" s="416">
        <v>0</v>
      </c>
    </row>
    <row r="1112" spans="2:4" x14ac:dyDescent="0.25">
      <c r="B1112" s="416" t="s">
        <v>2205</v>
      </c>
      <c r="C1112" s="416" t="s">
        <v>2206</v>
      </c>
      <c r="D1112" s="416">
        <v>0</v>
      </c>
    </row>
    <row r="1113" spans="2:4" x14ac:dyDescent="0.25">
      <c r="B1113" s="416" t="s">
        <v>2207</v>
      </c>
      <c r="C1113" s="416" t="s">
        <v>2208</v>
      </c>
      <c r="D1113" s="417">
        <v>1259.76</v>
      </c>
    </row>
    <row r="1114" spans="2:4" x14ac:dyDescent="0.25">
      <c r="B1114" s="416" t="s">
        <v>2209</v>
      </c>
      <c r="C1114" s="416" t="s">
        <v>2210</v>
      </c>
      <c r="D1114" s="417">
        <v>7166.8</v>
      </c>
    </row>
    <row r="1115" spans="2:4" x14ac:dyDescent="0.25">
      <c r="B1115" s="416" t="s">
        <v>2211</v>
      </c>
      <c r="C1115" s="416" t="s">
        <v>2210</v>
      </c>
      <c r="D1115" s="417">
        <v>7166.8</v>
      </c>
    </row>
    <row r="1116" spans="2:4" x14ac:dyDescent="0.25">
      <c r="B1116" s="416" t="s">
        <v>2212</v>
      </c>
      <c r="C1116" s="416" t="s">
        <v>2213</v>
      </c>
      <c r="D1116" s="416">
        <v>529.79999999999995</v>
      </c>
    </row>
    <row r="1117" spans="2:4" x14ac:dyDescent="0.25">
      <c r="B1117" s="416" t="s">
        <v>2214</v>
      </c>
      <c r="C1117" s="416" t="s">
        <v>2215</v>
      </c>
      <c r="D1117" s="417">
        <v>9054.9599999999991</v>
      </c>
    </row>
    <row r="1118" spans="2:4" x14ac:dyDescent="0.25">
      <c r="B1118" s="416" t="s">
        <v>2216</v>
      </c>
      <c r="C1118" s="416" t="s">
        <v>2215</v>
      </c>
      <c r="D1118" s="417">
        <v>3093.72</v>
      </c>
    </row>
    <row r="1119" spans="2:4" x14ac:dyDescent="0.25">
      <c r="B1119" s="416" t="s">
        <v>2217</v>
      </c>
      <c r="C1119" s="416" t="s">
        <v>2215</v>
      </c>
      <c r="D1119" s="417">
        <v>3093.72</v>
      </c>
    </row>
    <row r="1120" spans="2:4" x14ac:dyDescent="0.25">
      <c r="B1120" s="416" t="s">
        <v>2218</v>
      </c>
      <c r="C1120" s="416" t="s">
        <v>2219</v>
      </c>
      <c r="D1120" s="417">
        <v>10567.6</v>
      </c>
    </row>
    <row r="1121" spans="2:4" x14ac:dyDescent="0.25">
      <c r="B1121" s="416" t="s">
        <v>2220</v>
      </c>
      <c r="C1121" s="416" t="s">
        <v>2219</v>
      </c>
      <c r="D1121" s="417">
        <v>4413.8</v>
      </c>
    </row>
    <row r="1122" spans="2:4" x14ac:dyDescent="0.25">
      <c r="B1122" s="416" t="s">
        <v>2221</v>
      </c>
      <c r="C1122" s="416" t="s">
        <v>2222</v>
      </c>
      <c r="D1122" s="417">
        <v>2583.3200000000002</v>
      </c>
    </row>
    <row r="1123" spans="2:4" x14ac:dyDescent="0.25">
      <c r="B1123" s="416" t="s">
        <v>2223</v>
      </c>
      <c r="C1123" s="416" t="s">
        <v>2224</v>
      </c>
      <c r="D1123" s="417">
        <v>2493</v>
      </c>
    </row>
    <row r="1124" spans="2:4" x14ac:dyDescent="0.25">
      <c r="B1124" s="416" t="s">
        <v>2225</v>
      </c>
      <c r="C1124" s="416" t="s">
        <v>2226</v>
      </c>
      <c r="D1124" s="417">
        <v>5749.08</v>
      </c>
    </row>
    <row r="1125" spans="2:4" x14ac:dyDescent="0.25">
      <c r="B1125" s="416" t="s">
        <v>2227</v>
      </c>
      <c r="C1125" s="416" t="s">
        <v>2228</v>
      </c>
      <c r="D1125" s="417">
        <v>13140.48</v>
      </c>
    </row>
    <row r="1126" spans="2:4" x14ac:dyDescent="0.25">
      <c r="B1126" s="416" t="s">
        <v>2229</v>
      </c>
      <c r="C1126" s="416" t="s">
        <v>2228</v>
      </c>
      <c r="D1126" s="417">
        <v>13140.48</v>
      </c>
    </row>
    <row r="1127" spans="2:4" x14ac:dyDescent="0.25">
      <c r="B1127" s="416" t="s">
        <v>2230</v>
      </c>
      <c r="C1127" s="416" t="s">
        <v>2231</v>
      </c>
      <c r="D1127" s="417">
        <v>11799</v>
      </c>
    </row>
    <row r="1128" spans="2:4" x14ac:dyDescent="0.25">
      <c r="B1128" s="416" t="s">
        <v>2232</v>
      </c>
      <c r="C1128" s="416" t="s">
        <v>2233</v>
      </c>
      <c r="D1128" s="417">
        <v>8280</v>
      </c>
    </row>
    <row r="1129" spans="2:4" x14ac:dyDescent="0.25">
      <c r="B1129" s="416" t="s">
        <v>2234</v>
      </c>
      <c r="C1129" s="416" t="s">
        <v>2235</v>
      </c>
      <c r="D1129" s="417">
        <v>16752.05</v>
      </c>
    </row>
    <row r="1130" spans="2:4" x14ac:dyDescent="0.25">
      <c r="B1130" s="416" t="s">
        <v>2236</v>
      </c>
      <c r="C1130" s="416" t="s">
        <v>2237</v>
      </c>
      <c r="D1130" s="417">
        <v>1656</v>
      </c>
    </row>
    <row r="1131" spans="2:4" x14ac:dyDescent="0.25">
      <c r="B1131" s="416" t="s">
        <v>2238</v>
      </c>
      <c r="C1131" s="416" t="s">
        <v>2239</v>
      </c>
      <c r="D1131" s="416">
        <v>0</v>
      </c>
    </row>
    <row r="1132" spans="2:4" x14ac:dyDescent="0.25">
      <c r="B1132" s="416" t="s">
        <v>2240</v>
      </c>
      <c r="C1132" s="416" t="s">
        <v>2239</v>
      </c>
      <c r="D1132" s="416">
        <v>0</v>
      </c>
    </row>
    <row r="1133" spans="2:4" x14ac:dyDescent="0.25">
      <c r="B1133" s="416" t="s">
        <v>2241</v>
      </c>
      <c r="C1133" s="416" t="s">
        <v>2239</v>
      </c>
      <c r="D1133" s="416">
        <v>0</v>
      </c>
    </row>
    <row r="1134" spans="2:4" x14ac:dyDescent="0.25">
      <c r="B1134" s="416" t="s">
        <v>2242</v>
      </c>
      <c r="C1134" s="416" t="s">
        <v>2239</v>
      </c>
      <c r="D1134" s="416">
        <v>0</v>
      </c>
    </row>
    <row r="1135" spans="2:4" x14ac:dyDescent="0.25">
      <c r="B1135" s="416" t="s">
        <v>2243</v>
      </c>
      <c r="C1135" s="416" t="s">
        <v>2244</v>
      </c>
      <c r="D1135" s="416">
        <v>0</v>
      </c>
    </row>
    <row r="1136" spans="2:4" x14ac:dyDescent="0.25">
      <c r="B1136" s="416" t="s">
        <v>2245</v>
      </c>
      <c r="C1136" s="416" t="s">
        <v>2246</v>
      </c>
      <c r="D1136" s="416">
        <v>845.25</v>
      </c>
    </row>
    <row r="1137" spans="2:4" x14ac:dyDescent="0.25">
      <c r="B1137" s="416" t="s">
        <v>2247</v>
      </c>
      <c r="C1137" s="416" t="s">
        <v>2248</v>
      </c>
      <c r="D1137" s="417">
        <v>1035</v>
      </c>
    </row>
    <row r="1138" spans="2:4" x14ac:dyDescent="0.25">
      <c r="B1138" s="416" t="s">
        <v>2249</v>
      </c>
      <c r="C1138" s="416" t="s">
        <v>2250</v>
      </c>
      <c r="D1138" s="417">
        <v>2300</v>
      </c>
    </row>
    <row r="1139" spans="2:4" x14ac:dyDescent="0.25">
      <c r="B1139" s="416" t="s">
        <v>2251</v>
      </c>
      <c r="C1139" s="416" t="s">
        <v>2252</v>
      </c>
      <c r="D1139" s="417">
        <v>1156676.6000000001</v>
      </c>
    </row>
    <row r="1140" spans="2:4" x14ac:dyDescent="0.25">
      <c r="B1140" s="416" t="s">
        <v>2253</v>
      </c>
      <c r="C1140" s="416" t="s">
        <v>2254</v>
      </c>
      <c r="D1140" s="417">
        <v>1637.6</v>
      </c>
    </row>
    <row r="1141" spans="2:4" x14ac:dyDescent="0.25">
      <c r="B1141" s="416" t="s">
        <v>2255</v>
      </c>
      <c r="C1141" s="416" t="s">
        <v>2256</v>
      </c>
      <c r="D1141" s="417">
        <v>1372.8</v>
      </c>
    </row>
    <row r="1142" spans="2:4" x14ac:dyDescent="0.25">
      <c r="B1142" s="416" t="s">
        <v>2257</v>
      </c>
      <c r="C1142" s="416" t="s">
        <v>2258</v>
      </c>
      <c r="D1142" s="417">
        <v>2837.28</v>
      </c>
    </row>
    <row r="1143" spans="2:4" x14ac:dyDescent="0.25">
      <c r="B1143" s="416" t="s">
        <v>2259</v>
      </c>
      <c r="C1143" s="416" t="s">
        <v>2260</v>
      </c>
      <c r="D1143" s="416">
        <v>794.65</v>
      </c>
    </row>
    <row r="1144" spans="2:4" x14ac:dyDescent="0.25">
      <c r="B1144" s="416" t="s">
        <v>2261</v>
      </c>
      <c r="C1144" s="416" t="s">
        <v>2262</v>
      </c>
      <c r="D1144" s="417">
        <v>1681.01</v>
      </c>
    </row>
    <row r="1145" spans="2:4" x14ac:dyDescent="0.25">
      <c r="B1145" s="416" t="s">
        <v>2263</v>
      </c>
      <c r="C1145" s="416" t="s">
        <v>2262</v>
      </c>
      <c r="D1145" s="417">
        <v>1681.01</v>
      </c>
    </row>
    <row r="1146" spans="2:4" x14ac:dyDescent="0.25">
      <c r="B1146" s="416" t="s">
        <v>2264</v>
      </c>
      <c r="C1146" s="416" t="s">
        <v>2262</v>
      </c>
      <c r="D1146" s="417">
        <v>1681.01</v>
      </c>
    </row>
    <row r="1147" spans="2:4" x14ac:dyDescent="0.25">
      <c r="B1147" s="416" t="s">
        <v>2265</v>
      </c>
      <c r="C1147" s="416" t="s">
        <v>2262</v>
      </c>
      <c r="D1147" s="417">
        <v>1681.01</v>
      </c>
    </row>
    <row r="1148" spans="2:4" x14ac:dyDescent="0.25">
      <c r="B1148" s="416" t="s">
        <v>2266</v>
      </c>
      <c r="C1148" s="416" t="s">
        <v>2262</v>
      </c>
      <c r="D1148" s="417">
        <v>1681.01</v>
      </c>
    </row>
    <row r="1149" spans="2:4" x14ac:dyDescent="0.25">
      <c r="B1149" s="416" t="s">
        <v>2267</v>
      </c>
      <c r="C1149" s="416" t="s">
        <v>2262</v>
      </c>
      <c r="D1149" s="417">
        <v>1681.01</v>
      </c>
    </row>
    <row r="1150" spans="2:4" x14ac:dyDescent="0.25">
      <c r="B1150" s="416" t="s">
        <v>2268</v>
      </c>
      <c r="C1150" s="416" t="s">
        <v>2262</v>
      </c>
      <c r="D1150" s="417">
        <v>1681.01</v>
      </c>
    </row>
    <row r="1151" spans="2:4" x14ac:dyDescent="0.25">
      <c r="B1151" s="416" t="s">
        <v>2269</v>
      </c>
      <c r="C1151" s="416" t="s">
        <v>2262</v>
      </c>
      <c r="D1151" s="417">
        <v>1681.01</v>
      </c>
    </row>
    <row r="1152" spans="2:4" x14ac:dyDescent="0.25">
      <c r="B1152" s="416" t="s">
        <v>2270</v>
      </c>
      <c r="C1152" s="416" t="s">
        <v>2262</v>
      </c>
      <c r="D1152" s="417">
        <v>1681.01</v>
      </c>
    </row>
    <row r="1153" spans="2:4" x14ac:dyDescent="0.25">
      <c r="B1153" s="416" t="s">
        <v>2271</v>
      </c>
      <c r="C1153" s="416" t="s">
        <v>2262</v>
      </c>
      <c r="D1153" s="417">
        <v>1681.01</v>
      </c>
    </row>
    <row r="1154" spans="2:4" x14ac:dyDescent="0.25">
      <c r="B1154" s="416" t="s">
        <v>2272</v>
      </c>
      <c r="C1154" s="416" t="s">
        <v>2262</v>
      </c>
      <c r="D1154" s="417">
        <v>1681.01</v>
      </c>
    </row>
    <row r="1155" spans="2:4" x14ac:dyDescent="0.25">
      <c r="B1155" s="416" t="s">
        <v>2273</v>
      </c>
      <c r="C1155" s="416" t="s">
        <v>2262</v>
      </c>
      <c r="D1155" s="417">
        <v>1681.01</v>
      </c>
    </row>
    <row r="1156" spans="2:4" x14ac:dyDescent="0.25">
      <c r="B1156" s="416" t="s">
        <v>2274</v>
      </c>
      <c r="C1156" s="416" t="s">
        <v>2262</v>
      </c>
      <c r="D1156" s="417">
        <v>1681.01</v>
      </c>
    </row>
    <row r="1157" spans="2:4" x14ac:dyDescent="0.25">
      <c r="B1157" s="416" t="s">
        <v>2275</v>
      </c>
      <c r="C1157" s="416" t="s">
        <v>2262</v>
      </c>
      <c r="D1157" s="417">
        <v>1681.01</v>
      </c>
    </row>
    <row r="1158" spans="2:4" x14ac:dyDescent="0.25">
      <c r="B1158" s="416" t="s">
        <v>2276</v>
      </c>
      <c r="C1158" s="416" t="s">
        <v>2262</v>
      </c>
      <c r="D1158" s="417">
        <v>1681.01</v>
      </c>
    </row>
    <row r="1159" spans="2:4" x14ac:dyDescent="0.25">
      <c r="B1159" s="416" t="s">
        <v>2277</v>
      </c>
      <c r="C1159" s="416" t="s">
        <v>2262</v>
      </c>
      <c r="D1159" s="417">
        <v>1681.01</v>
      </c>
    </row>
    <row r="1160" spans="2:4" x14ac:dyDescent="0.25">
      <c r="B1160" s="416" t="s">
        <v>2278</v>
      </c>
      <c r="C1160" s="416" t="s">
        <v>2262</v>
      </c>
      <c r="D1160" s="417">
        <v>1681.01</v>
      </c>
    </row>
    <row r="1161" spans="2:4" x14ac:dyDescent="0.25">
      <c r="B1161" s="416" t="s">
        <v>2279</v>
      </c>
      <c r="C1161" s="416" t="s">
        <v>2262</v>
      </c>
      <c r="D1161" s="417">
        <v>1681.01</v>
      </c>
    </row>
    <row r="1162" spans="2:4" x14ac:dyDescent="0.25">
      <c r="B1162" s="416" t="s">
        <v>2280</v>
      </c>
      <c r="C1162" s="416" t="s">
        <v>2262</v>
      </c>
      <c r="D1162" s="417">
        <v>1681.01</v>
      </c>
    </row>
    <row r="1163" spans="2:4" x14ac:dyDescent="0.25">
      <c r="B1163" s="416" t="s">
        <v>2281</v>
      </c>
      <c r="C1163" s="416" t="s">
        <v>2262</v>
      </c>
      <c r="D1163" s="417">
        <v>1681.01</v>
      </c>
    </row>
    <row r="1164" spans="2:4" x14ac:dyDescent="0.25">
      <c r="B1164" s="416" t="s">
        <v>2282</v>
      </c>
      <c r="C1164" s="416" t="s">
        <v>2262</v>
      </c>
      <c r="D1164" s="417">
        <v>1681.01</v>
      </c>
    </row>
    <row r="1165" spans="2:4" x14ac:dyDescent="0.25">
      <c r="B1165" s="416" t="s">
        <v>2283</v>
      </c>
      <c r="C1165" s="416" t="s">
        <v>2262</v>
      </c>
      <c r="D1165" s="417">
        <v>1681.01</v>
      </c>
    </row>
    <row r="1166" spans="2:4" x14ac:dyDescent="0.25">
      <c r="B1166" s="416" t="s">
        <v>2284</v>
      </c>
      <c r="C1166" s="416" t="s">
        <v>2262</v>
      </c>
      <c r="D1166" s="417">
        <v>1681.01</v>
      </c>
    </row>
    <row r="1167" spans="2:4" x14ac:dyDescent="0.25">
      <c r="B1167" s="416" t="s">
        <v>2285</v>
      </c>
      <c r="C1167" s="416" t="s">
        <v>2262</v>
      </c>
      <c r="D1167" s="417">
        <v>1681.01</v>
      </c>
    </row>
    <row r="1168" spans="2:4" x14ac:dyDescent="0.25">
      <c r="B1168" s="416" t="s">
        <v>2286</v>
      </c>
      <c r="C1168" s="416" t="s">
        <v>2262</v>
      </c>
      <c r="D1168" s="417">
        <v>1681.01</v>
      </c>
    </row>
    <row r="1169" spans="2:4" x14ac:dyDescent="0.25">
      <c r="B1169" s="416" t="s">
        <v>2287</v>
      </c>
      <c r="C1169" s="416" t="s">
        <v>2262</v>
      </c>
      <c r="D1169" s="417">
        <v>1681.01</v>
      </c>
    </row>
    <row r="1170" spans="2:4" x14ac:dyDescent="0.25">
      <c r="B1170" s="416" t="s">
        <v>2288</v>
      </c>
      <c r="C1170" s="416" t="s">
        <v>2262</v>
      </c>
      <c r="D1170" s="417">
        <v>1681.01</v>
      </c>
    </row>
    <row r="1171" spans="2:4" x14ac:dyDescent="0.25">
      <c r="B1171" s="416" t="s">
        <v>2289</v>
      </c>
      <c r="C1171" s="416" t="s">
        <v>2262</v>
      </c>
      <c r="D1171" s="417">
        <v>1681.01</v>
      </c>
    </row>
    <row r="1172" spans="2:4" x14ac:dyDescent="0.25">
      <c r="B1172" s="416" t="s">
        <v>2290</v>
      </c>
      <c r="C1172" s="416" t="s">
        <v>2262</v>
      </c>
      <c r="D1172" s="417">
        <v>1681.01</v>
      </c>
    </row>
    <row r="1173" spans="2:4" x14ac:dyDescent="0.25">
      <c r="B1173" s="416" t="s">
        <v>2291</v>
      </c>
      <c r="C1173" s="416" t="s">
        <v>2262</v>
      </c>
      <c r="D1173" s="417">
        <v>1681.01</v>
      </c>
    </row>
    <row r="1174" spans="2:4" x14ac:dyDescent="0.25">
      <c r="B1174" s="416" t="s">
        <v>2292</v>
      </c>
      <c r="C1174" s="416" t="s">
        <v>2262</v>
      </c>
      <c r="D1174" s="417">
        <v>1681.01</v>
      </c>
    </row>
    <row r="1175" spans="2:4" x14ac:dyDescent="0.25">
      <c r="B1175" s="416" t="s">
        <v>2293</v>
      </c>
      <c r="C1175" s="416" t="s">
        <v>2262</v>
      </c>
      <c r="D1175" s="417">
        <v>1681.01</v>
      </c>
    </row>
    <row r="1176" spans="2:4" x14ac:dyDescent="0.25">
      <c r="B1176" s="416" t="s">
        <v>2294</v>
      </c>
      <c r="C1176" s="416" t="s">
        <v>2262</v>
      </c>
      <c r="D1176" s="417">
        <v>1681.01</v>
      </c>
    </row>
    <row r="1177" spans="2:4" x14ac:dyDescent="0.25">
      <c r="B1177" s="416" t="s">
        <v>2295</v>
      </c>
      <c r="C1177" s="416" t="s">
        <v>2262</v>
      </c>
      <c r="D1177" s="417">
        <v>1681.01</v>
      </c>
    </row>
    <row r="1178" spans="2:4" x14ac:dyDescent="0.25">
      <c r="B1178" s="416" t="s">
        <v>2296</v>
      </c>
      <c r="C1178" s="416" t="s">
        <v>2262</v>
      </c>
      <c r="D1178" s="417">
        <v>1681.01</v>
      </c>
    </row>
    <row r="1179" spans="2:4" x14ac:dyDescent="0.25">
      <c r="B1179" s="416" t="s">
        <v>2297</v>
      </c>
      <c r="C1179" s="416" t="s">
        <v>2262</v>
      </c>
      <c r="D1179" s="417">
        <v>1681.01</v>
      </c>
    </row>
    <row r="1180" spans="2:4" x14ac:dyDescent="0.25">
      <c r="B1180" s="416" t="s">
        <v>2298</v>
      </c>
      <c r="C1180" s="416" t="s">
        <v>2262</v>
      </c>
      <c r="D1180" s="417">
        <v>1681.01</v>
      </c>
    </row>
    <row r="1181" spans="2:4" x14ac:dyDescent="0.25">
      <c r="B1181" s="416" t="s">
        <v>2299</v>
      </c>
      <c r="C1181" s="416" t="s">
        <v>2262</v>
      </c>
      <c r="D1181" s="417">
        <v>1681.01</v>
      </c>
    </row>
    <row r="1182" spans="2:4" x14ac:dyDescent="0.25">
      <c r="B1182" s="416" t="s">
        <v>2300</v>
      </c>
      <c r="C1182" s="416" t="s">
        <v>2262</v>
      </c>
      <c r="D1182" s="417">
        <v>1681.01</v>
      </c>
    </row>
    <row r="1183" spans="2:4" x14ac:dyDescent="0.25">
      <c r="B1183" s="416" t="s">
        <v>2301</v>
      </c>
      <c r="C1183" s="416" t="s">
        <v>2262</v>
      </c>
      <c r="D1183" s="417">
        <v>1681.01</v>
      </c>
    </row>
    <row r="1184" spans="2:4" x14ac:dyDescent="0.25">
      <c r="B1184" s="416" t="s">
        <v>2302</v>
      </c>
      <c r="C1184" s="416" t="s">
        <v>2262</v>
      </c>
      <c r="D1184" s="417">
        <v>1681.01</v>
      </c>
    </row>
    <row r="1185" spans="2:4" x14ac:dyDescent="0.25">
      <c r="B1185" s="416" t="s">
        <v>2303</v>
      </c>
      <c r="C1185" s="416" t="s">
        <v>2262</v>
      </c>
      <c r="D1185" s="417">
        <v>1681.01</v>
      </c>
    </row>
    <row r="1186" spans="2:4" x14ac:dyDescent="0.25">
      <c r="B1186" s="416" t="s">
        <v>2304</v>
      </c>
      <c r="C1186" s="416" t="s">
        <v>2262</v>
      </c>
      <c r="D1186" s="417">
        <v>1681.01</v>
      </c>
    </row>
    <row r="1187" spans="2:4" x14ac:dyDescent="0.25">
      <c r="B1187" s="416" t="s">
        <v>2305</v>
      </c>
      <c r="C1187" s="416" t="s">
        <v>2262</v>
      </c>
      <c r="D1187" s="417">
        <v>1681.01</v>
      </c>
    </row>
    <row r="1188" spans="2:4" x14ac:dyDescent="0.25">
      <c r="B1188" s="416" t="s">
        <v>2306</v>
      </c>
      <c r="C1188" s="416" t="s">
        <v>2262</v>
      </c>
      <c r="D1188" s="417">
        <v>1681.01</v>
      </c>
    </row>
    <row r="1189" spans="2:4" x14ac:dyDescent="0.25">
      <c r="B1189" s="416" t="s">
        <v>2307</v>
      </c>
      <c r="C1189" s="416" t="s">
        <v>2262</v>
      </c>
      <c r="D1189" s="417">
        <v>1681.01</v>
      </c>
    </row>
    <row r="1190" spans="2:4" x14ac:dyDescent="0.25">
      <c r="B1190" s="416" t="s">
        <v>2308</v>
      </c>
      <c r="C1190" s="416" t="s">
        <v>2262</v>
      </c>
      <c r="D1190" s="417">
        <v>1681.01</v>
      </c>
    </row>
    <row r="1191" spans="2:4" x14ac:dyDescent="0.25">
      <c r="B1191" s="416" t="s">
        <v>2309</v>
      </c>
      <c r="C1191" s="416" t="s">
        <v>2262</v>
      </c>
      <c r="D1191" s="417">
        <v>1681.01</v>
      </c>
    </row>
    <row r="1192" spans="2:4" x14ac:dyDescent="0.25">
      <c r="B1192" s="416" t="s">
        <v>2310</v>
      </c>
      <c r="C1192" s="416" t="s">
        <v>2262</v>
      </c>
      <c r="D1192" s="417">
        <v>1681.01</v>
      </c>
    </row>
    <row r="1193" spans="2:4" x14ac:dyDescent="0.25">
      <c r="B1193" s="416" t="s">
        <v>2311</v>
      </c>
      <c r="C1193" s="416" t="s">
        <v>2262</v>
      </c>
      <c r="D1193" s="417">
        <v>1681.01</v>
      </c>
    </row>
    <row r="1194" spans="2:4" x14ac:dyDescent="0.25">
      <c r="B1194" s="416" t="s">
        <v>2312</v>
      </c>
      <c r="C1194" s="416" t="s">
        <v>2262</v>
      </c>
      <c r="D1194" s="417">
        <v>1681.01</v>
      </c>
    </row>
    <row r="1195" spans="2:4" x14ac:dyDescent="0.25">
      <c r="B1195" s="416" t="s">
        <v>2313</v>
      </c>
      <c r="C1195" s="416" t="s">
        <v>2262</v>
      </c>
      <c r="D1195" s="417">
        <v>1681.01</v>
      </c>
    </row>
    <row r="1196" spans="2:4" x14ac:dyDescent="0.25">
      <c r="B1196" s="416" t="s">
        <v>2314</v>
      </c>
      <c r="C1196" s="416" t="s">
        <v>2262</v>
      </c>
      <c r="D1196" s="417">
        <v>1681.01</v>
      </c>
    </row>
    <row r="1197" spans="2:4" x14ac:dyDescent="0.25">
      <c r="B1197" s="416" t="s">
        <v>2315</v>
      </c>
      <c r="C1197" s="416" t="s">
        <v>2262</v>
      </c>
      <c r="D1197" s="417">
        <v>1681.01</v>
      </c>
    </row>
    <row r="1198" spans="2:4" x14ac:dyDescent="0.25">
      <c r="B1198" s="416" t="s">
        <v>2316</v>
      </c>
      <c r="C1198" s="416" t="s">
        <v>2262</v>
      </c>
      <c r="D1198" s="417">
        <v>1681.01</v>
      </c>
    </row>
    <row r="1199" spans="2:4" x14ac:dyDescent="0.25">
      <c r="B1199" s="416" t="s">
        <v>2317</v>
      </c>
      <c r="C1199" s="416" t="s">
        <v>2262</v>
      </c>
      <c r="D1199" s="417">
        <v>1681.01</v>
      </c>
    </row>
    <row r="1200" spans="2:4" x14ac:dyDescent="0.25">
      <c r="B1200" s="416" t="s">
        <v>2318</v>
      </c>
      <c r="C1200" s="416" t="s">
        <v>2262</v>
      </c>
      <c r="D1200" s="417">
        <v>1681.01</v>
      </c>
    </row>
    <row r="1201" spans="2:4" x14ac:dyDescent="0.25">
      <c r="B1201" s="416" t="s">
        <v>2319</v>
      </c>
      <c r="C1201" s="416" t="s">
        <v>2262</v>
      </c>
      <c r="D1201" s="417">
        <v>1681.01</v>
      </c>
    </row>
    <row r="1202" spans="2:4" x14ac:dyDescent="0.25">
      <c r="B1202" s="416" t="s">
        <v>2320</v>
      </c>
      <c r="C1202" s="416" t="s">
        <v>2262</v>
      </c>
      <c r="D1202" s="417">
        <v>1681.01</v>
      </c>
    </row>
    <row r="1203" spans="2:4" x14ac:dyDescent="0.25">
      <c r="B1203" s="416" t="s">
        <v>2321</v>
      </c>
      <c r="C1203" s="416" t="s">
        <v>2262</v>
      </c>
      <c r="D1203" s="417">
        <v>1681.01</v>
      </c>
    </row>
    <row r="1204" spans="2:4" x14ac:dyDescent="0.25">
      <c r="B1204" s="416" t="s">
        <v>2322</v>
      </c>
      <c r="C1204" s="416" t="s">
        <v>2262</v>
      </c>
      <c r="D1204" s="417">
        <v>1681.01</v>
      </c>
    </row>
    <row r="1205" spans="2:4" x14ac:dyDescent="0.25">
      <c r="B1205" s="416" t="s">
        <v>2323</v>
      </c>
      <c r="C1205" s="416" t="s">
        <v>2262</v>
      </c>
      <c r="D1205" s="417">
        <v>1681.01</v>
      </c>
    </row>
    <row r="1206" spans="2:4" x14ac:dyDescent="0.25">
      <c r="B1206" s="416" t="s">
        <v>2324</v>
      </c>
      <c r="C1206" s="416" t="s">
        <v>2262</v>
      </c>
      <c r="D1206" s="417">
        <v>1681.01</v>
      </c>
    </row>
    <row r="1207" spans="2:4" x14ac:dyDescent="0.25">
      <c r="B1207" s="416" t="s">
        <v>2325</v>
      </c>
      <c r="C1207" s="416" t="s">
        <v>2262</v>
      </c>
      <c r="D1207" s="417">
        <v>1681.01</v>
      </c>
    </row>
    <row r="1208" spans="2:4" x14ac:dyDescent="0.25">
      <c r="B1208" s="416" t="s">
        <v>2326</v>
      </c>
      <c r="C1208" s="416" t="s">
        <v>2262</v>
      </c>
      <c r="D1208" s="417">
        <v>1681.01</v>
      </c>
    </row>
    <row r="1209" spans="2:4" x14ac:dyDescent="0.25">
      <c r="B1209" s="416" t="s">
        <v>2327</v>
      </c>
      <c r="C1209" s="416" t="s">
        <v>2262</v>
      </c>
      <c r="D1209" s="417">
        <v>1681.01</v>
      </c>
    </row>
    <row r="1210" spans="2:4" x14ac:dyDescent="0.25">
      <c r="B1210" s="416" t="s">
        <v>2328</v>
      </c>
      <c r="C1210" s="416" t="s">
        <v>2262</v>
      </c>
      <c r="D1210" s="417">
        <v>1681.01</v>
      </c>
    </row>
    <row r="1211" spans="2:4" x14ac:dyDescent="0.25">
      <c r="B1211" s="416" t="s">
        <v>2329</v>
      </c>
      <c r="C1211" s="416" t="s">
        <v>2262</v>
      </c>
      <c r="D1211" s="417">
        <v>1681.01</v>
      </c>
    </row>
    <row r="1212" spans="2:4" x14ac:dyDescent="0.25">
      <c r="B1212" s="416" t="s">
        <v>2330</v>
      </c>
      <c r="C1212" s="416" t="s">
        <v>2262</v>
      </c>
      <c r="D1212" s="417">
        <v>1681.01</v>
      </c>
    </row>
    <row r="1213" spans="2:4" x14ac:dyDescent="0.25">
      <c r="B1213" s="416" t="s">
        <v>2331</v>
      </c>
      <c r="C1213" s="416" t="s">
        <v>2262</v>
      </c>
      <c r="D1213" s="417">
        <v>1681.01</v>
      </c>
    </row>
    <row r="1214" spans="2:4" x14ac:dyDescent="0.25">
      <c r="B1214" s="416" t="s">
        <v>2332</v>
      </c>
      <c r="C1214" s="416" t="s">
        <v>2262</v>
      </c>
      <c r="D1214" s="417">
        <v>1681.01</v>
      </c>
    </row>
    <row r="1215" spans="2:4" x14ac:dyDescent="0.25">
      <c r="B1215" s="416" t="s">
        <v>2333</v>
      </c>
      <c r="C1215" s="416" t="s">
        <v>2334</v>
      </c>
      <c r="D1215" s="416">
        <v>806.2</v>
      </c>
    </row>
    <row r="1216" spans="2:4" x14ac:dyDescent="0.25">
      <c r="B1216" s="416" t="s">
        <v>2335</v>
      </c>
      <c r="C1216" s="416" t="s">
        <v>2334</v>
      </c>
      <c r="D1216" s="416">
        <v>806.2</v>
      </c>
    </row>
    <row r="1217" spans="2:4" x14ac:dyDescent="0.25">
      <c r="B1217" s="416" t="s">
        <v>2336</v>
      </c>
      <c r="C1217" s="416" t="s">
        <v>2334</v>
      </c>
      <c r="D1217" s="416">
        <v>806.2</v>
      </c>
    </row>
    <row r="1218" spans="2:4" x14ac:dyDescent="0.25">
      <c r="B1218" s="416" t="s">
        <v>2337</v>
      </c>
      <c r="C1218" s="416" t="s">
        <v>2334</v>
      </c>
      <c r="D1218" s="416">
        <v>806.2</v>
      </c>
    </row>
    <row r="1219" spans="2:4" x14ac:dyDescent="0.25">
      <c r="B1219" s="416" t="s">
        <v>2338</v>
      </c>
      <c r="C1219" s="416" t="s">
        <v>2334</v>
      </c>
      <c r="D1219" s="416">
        <v>806.2</v>
      </c>
    </row>
    <row r="1220" spans="2:4" x14ac:dyDescent="0.25">
      <c r="B1220" s="416" t="s">
        <v>2339</v>
      </c>
      <c r="C1220" s="416" t="s">
        <v>2334</v>
      </c>
      <c r="D1220" s="416">
        <v>806.2</v>
      </c>
    </row>
    <row r="1221" spans="2:4" x14ac:dyDescent="0.25">
      <c r="B1221" s="416" t="s">
        <v>2340</v>
      </c>
      <c r="C1221" s="416" t="s">
        <v>2334</v>
      </c>
      <c r="D1221" s="416">
        <v>806.2</v>
      </c>
    </row>
    <row r="1222" spans="2:4" x14ac:dyDescent="0.25">
      <c r="B1222" s="416" t="s">
        <v>2341</v>
      </c>
      <c r="C1222" s="416" t="s">
        <v>2334</v>
      </c>
      <c r="D1222" s="416">
        <v>806.2</v>
      </c>
    </row>
    <row r="1223" spans="2:4" x14ac:dyDescent="0.25">
      <c r="B1223" s="416" t="s">
        <v>2342</v>
      </c>
      <c r="C1223" s="416" t="s">
        <v>2334</v>
      </c>
      <c r="D1223" s="416">
        <v>806.2</v>
      </c>
    </row>
    <row r="1224" spans="2:4" x14ac:dyDescent="0.25">
      <c r="B1224" s="416" t="s">
        <v>2343</v>
      </c>
      <c r="C1224" s="416" t="s">
        <v>2334</v>
      </c>
      <c r="D1224" s="416">
        <v>806.2</v>
      </c>
    </row>
    <row r="1225" spans="2:4" x14ac:dyDescent="0.25">
      <c r="B1225" s="416" t="s">
        <v>2344</v>
      </c>
      <c r="C1225" s="416" t="s">
        <v>2334</v>
      </c>
      <c r="D1225" s="416">
        <v>806.2</v>
      </c>
    </row>
    <row r="1226" spans="2:4" x14ac:dyDescent="0.25">
      <c r="B1226" s="416" t="s">
        <v>2345</v>
      </c>
      <c r="C1226" s="416" t="s">
        <v>2334</v>
      </c>
      <c r="D1226" s="416">
        <v>806.2</v>
      </c>
    </row>
    <row r="1227" spans="2:4" x14ac:dyDescent="0.25">
      <c r="B1227" s="416" t="s">
        <v>2346</v>
      </c>
      <c r="C1227" s="416" t="s">
        <v>2334</v>
      </c>
      <c r="D1227" s="416">
        <v>806.2</v>
      </c>
    </row>
    <row r="1228" spans="2:4" x14ac:dyDescent="0.25">
      <c r="B1228" s="416" t="s">
        <v>2347</v>
      </c>
      <c r="C1228" s="416" t="s">
        <v>2334</v>
      </c>
      <c r="D1228" s="416">
        <v>806.2</v>
      </c>
    </row>
    <row r="1229" spans="2:4" x14ac:dyDescent="0.25">
      <c r="B1229" s="416" t="s">
        <v>2348</v>
      </c>
      <c r="C1229" s="416" t="s">
        <v>2334</v>
      </c>
      <c r="D1229" s="416">
        <v>806.2</v>
      </c>
    </row>
    <row r="1230" spans="2:4" x14ac:dyDescent="0.25">
      <c r="B1230" s="416" t="s">
        <v>2349</v>
      </c>
      <c r="C1230" s="416" t="s">
        <v>2334</v>
      </c>
      <c r="D1230" s="416">
        <v>806.2</v>
      </c>
    </row>
    <row r="1231" spans="2:4" x14ac:dyDescent="0.25">
      <c r="B1231" s="416" t="s">
        <v>2350</v>
      </c>
      <c r="C1231" s="416" t="s">
        <v>2334</v>
      </c>
      <c r="D1231" s="416">
        <v>806.2</v>
      </c>
    </row>
    <row r="1232" spans="2:4" x14ac:dyDescent="0.25">
      <c r="B1232" s="416" t="s">
        <v>2351</v>
      </c>
      <c r="C1232" s="416" t="s">
        <v>2334</v>
      </c>
      <c r="D1232" s="416">
        <v>806.2</v>
      </c>
    </row>
    <row r="1233" spans="2:4" x14ac:dyDescent="0.25">
      <c r="B1233" s="416" t="s">
        <v>2352</v>
      </c>
      <c r="C1233" s="416" t="s">
        <v>2334</v>
      </c>
      <c r="D1233" s="416">
        <v>806.2</v>
      </c>
    </row>
    <row r="1234" spans="2:4" x14ac:dyDescent="0.25">
      <c r="B1234" s="416" t="s">
        <v>2353</v>
      </c>
      <c r="C1234" s="416" t="s">
        <v>2334</v>
      </c>
      <c r="D1234" s="416">
        <v>806.2</v>
      </c>
    </row>
    <row r="1235" spans="2:4" x14ac:dyDescent="0.25">
      <c r="B1235" s="416" t="s">
        <v>2354</v>
      </c>
      <c r="C1235" s="416" t="s">
        <v>2334</v>
      </c>
      <c r="D1235" s="416">
        <v>806.2</v>
      </c>
    </row>
    <row r="1236" spans="2:4" x14ac:dyDescent="0.25">
      <c r="B1236" s="416" t="s">
        <v>2355</v>
      </c>
      <c r="C1236" s="416" t="s">
        <v>2334</v>
      </c>
      <c r="D1236" s="416">
        <v>806.2</v>
      </c>
    </row>
    <row r="1237" spans="2:4" x14ac:dyDescent="0.25">
      <c r="B1237" s="416" t="s">
        <v>2356</v>
      </c>
      <c r="C1237" s="416" t="s">
        <v>2334</v>
      </c>
      <c r="D1237" s="416">
        <v>806.2</v>
      </c>
    </row>
    <row r="1238" spans="2:4" x14ac:dyDescent="0.25">
      <c r="B1238" s="416" t="s">
        <v>2357</v>
      </c>
      <c r="C1238" s="416" t="s">
        <v>2334</v>
      </c>
      <c r="D1238" s="416">
        <v>806.2</v>
      </c>
    </row>
    <row r="1239" spans="2:4" x14ac:dyDescent="0.25">
      <c r="B1239" s="416" t="s">
        <v>2358</v>
      </c>
      <c r="C1239" s="416" t="s">
        <v>2334</v>
      </c>
      <c r="D1239" s="416">
        <v>806.2</v>
      </c>
    </row>
    <row r="1240" spans="2:4" x14ac:dyDescent="0.25">
      <c r="B1240" s="416" t="s">
        <v>2359</v>
      </c>
      <c r="C1240" s="416" t="s">
        <v>2334</v>
      </c>
      <c r="D1240" s="416">
        <v>806.2</v>
      </c>
    </row>
    <row r="1241" spans="2:4" x14ac:dyDescent="0.25">
      <c r="B1241" s="416" t="s">
        <v>2360</v>
      </c>
      <c r="C1241" s="416" t="s">
        <v>2334</v>
      </c>
      <c r="D1241" s="416">
        <v>806.2</v>
      </c>
    </row>
    <row r="1242" spans="2:4" x14ac:dyDescent="0.25">
      <c r="B1242" s="416" t="s">
        <v>2361</v>
      </c>
      <c r="C1242" s="416" t="s">
        <v>2334</v>
      </c>
      <c r="D1242" s="416">
        <v>806.2</v>
      </c>
    </row>
    <row r="1243" spans="2:4" x14ac:dyDescent="0.25">
      <c r="B1243" s="416" t="s">
        <v>2362</v>
      </c>
      <c r="C1243" s="416" t="s">
        <v>2334</v>
      </c>
      <c r="D1243" s="416">
        <v>806.2</v>
      </c>
    </row>
    <row r="1244" spans="2:4" x14ac:dyDescent="0.25">
      <c r="B1244" s="416" t="s">
        <v>2363</v>
      </c>
      <c r="C1244" s="416" t="s">
        <v>2334</v>
      </c>
      <c r="D1244" s="416">
        <v>806.2</v>
      </c>
    </row>
    <row r="1245" spans="2:4" x14ac:dyDescent="0.25">
      <c r="B1245" s="416" t="s">
        <v>2364</v>
      </c>
      <c r="C1245" s="416" t="s">
        <v>2334</v>
      </c>
      <c r="D1245" s="416">
        <v>806.2</v>
      </c>
    </row>
    <row r="1246" spans="2:4" x14ac:dyDescent="0.25">
      <c r="B1246" s="416" t="s">
        <v>2365</v>
      </c>
      <c r="C1246" s="416" t="s">
        <v>2334</v>
      </c>
      <c r="D1246" s="416">
        <v>806.2</v>
      </c>
    </row>
    <row r="1247" spans="2:4" x14ac:dyDescent="0.25">
      <c r="B1247" s="416" t="s">
        <v>2366</v>
      </c>
      <c r="C1247" s="416" t="s">
        <v>2334</v>
      </c>
      <c r="D1247" s="416">
        <v>806.2</v>
      </c>
    </row>
    <row r="1248" spans="2:4" x14ac:dyDescent="0.25">
      <c r="B1248" s="416" t="s">
        <v>2367</v>
      </c>
      <c r="C1248" s="416" t="s">
        <v>2334</v>
      </c>
      <c r="D1248" s="416">
        <v>806.2</v>
      </c>
    </row>
    <row r="1249" spans="2:4" x14ac:dyDescent="0.25">
      <c r="B1249" s="416" t="s">
        <v>2368</v>
      </c>
      <c r="C1249" s="416" t="s">
        <v>2334</v>
      </c>
      <c r="D1249" s="417">
        <v>1199.99</v>
      </c>
    </row>
    <row r="1250" spans="2:4" x14ac:dyDescent="0.25">
      <c r="B1250" s="416" t="s">
        <v>2369</v>
      </c>
      <c r="C1250" s="416" t="s">
        <v>2334</v>
      </c>
      <c r="D1250" s="417">
        <v>1199.99</v>
      </c>
    </row>
    <row r="1251" spans="2:4" x14ac:dyDescent="0.25">
      <c r="B1251" s="416" t="s">
        <v>2370</v>
      </c>
      <c r="C1251" s="416" t="s">
        <v>2334</v>
      </c>
      <c r="D1251" s="417">
        <v>1199.99</v>
      </c>
    </row>
    <row r="1252" spans="2:4" x14ac:dyDescent="0.25">
      <c r="B1252" s="416" t="s">
        <v>2371</v>
      </c>
      <c r="C1252" s="416" t="s">
        <v>2334</v>
      </c>
      <c r="D1252" s="417">
        <v>1199.99</v>
      </c>
    </row>
    <row r="1253" spans="2:4" x14ac:dyDescent="0.25">
      <c r="B1253" s="416" t="s">
        <v>2372</v>
      </c>
      <c r="C1253" s="416" t="s">
        <v>2334</v>
      </c>
      <c r="D1253" s="417">
        <v>1199.99</v>
      </c>
    </row>
    <row r="1254" spans="2:4" x14ac:dyDescent="0.25">
      <c r="B1254" s="416" t="s">
        <v>2373</v>
      </c>
      <c r="C1254" s="416" t="s">
        <v>2334</v>
      </c>
      <c r="D1254" s="417">
        <v>1199.99</v>
      </c>
    </row>
    <row r="1255" spans="2:4" x14ac:dyDescent="0.25">
      <c r="B1255" s="416" t="s">
        <v>2374</v>
      </c>
      <c r="C1255" s="416" t="s">
        <v>2334</v>
      </c>
      <c r="D1255" s="417">
        <v>1199.99</v>
      </c>
    </row>
    <row r="1256" spans="2:4" x14ac:dyDescent="0.25">
      <c r="B1256" s="416" t="s">
        <v>2375</v>
      </c>
      <c r="C1256" s="416" t="s">
        <v>2334</v>
      </c>
      <c r="D1256" s="417">
        <v>1199.99</v>
      </c>
    </row>
    <row r="1257" spans="2:4" x14ac:dyDescent="0.25">
      <c r="B1257" s="416" t="s">
        <v>2376</v>
      </c>
      <c r="C1257" s="416" t="s">
        <v>2334</v>
      </c>
      <c r="D1257" s="417">
        <v>1199.99</v>
      </c>
    </row>
    <row r="1258" spans="2:4" x14ac:dyDescent="0.25">
      <c r="B1258" s="416" t="s">
        <v>2377</v>
      </c>
      <c r="C1258" s="416" t="s">
        <v>2334</v>
      </c>
      <c r="D1258" s="417">
        <v>1199.99</v>
      </c>
    </row>
    <row r="1259" spans="2:4" x14ac:dyDescent="0.25">
      <c r="B1259" s="416" t="s">
        <v>2378</v>
      </c>
      <c r="C1259" s="416" t="s">
        <v>2334</v>
      </c>
      <c r="D1259" s="417">
        <v>1199.99</v>
      </c>
    </row>
    <row r="1260" spans="2:4" x14ac:dyDescent="0.25">
      <c r="B1260" s="416" t="s">
        <v>2379</v>
      </c>
      <c r="C1260" s="416" t="s">
        <v>2334</v>
      </c>
      <c r="D1260" s="417">
        <v>1199.99</v>
      </c>
    </row>
    <row r="1261" spans="2:4" x14ac:dyDescent="0.25">
      <c r="B1261" s="416" t="s">
        <v>2380</v>
      </c>
      <c r="C1261" s="416" t="s">
        <v>2334</v>
      </c>
      <c r="D1261" s="417">
        <v>1199.99</v>
      </c>
    </row>
    <row r="1262" spans="2:4" x14ac:dyDescent="0.25">
      <c r="B1262" s="416" t="s">
        <v>2381</v>
      </c>
      <c r="C1262" s="416" t="s">
        <v>2334</v>
      </c>
      <c r="D1262" s="417">
        <v>1199.99</v>
      </c>
    </row>
    <row r="1263" spans="2:4" x14ac:dyDescent="0.25">
      <c r="B1263" s="416" t="s">
        <v>2382</v>
      </c>
      <c r="C1263" s="416" t="s">
        <v>2334</v>
      </c>
      <c r="D1263" s="417">
        <v>1199.99</v>
      </c>
    </row>
    <row r="1264" spans="2:4" x14ac:dyDescent="0.25">
      <c r="B1264" s="416" t="s">
        <v>2383</v>
      </c>
      <c r="C1264" s="416" t="s">
        <v>2334</v>
      </c>
      <c r="D1264" s="417">
        <v>1199.99</v>
      </c>
    </row>
    <row r="1265" spans="2:4" x14ac:dyDescent="0.25">
      <c r="B1265" s="416" t="s">
        <v>2384</v>
      </c>
      <c r="C1265" s="416" t="s">
        <v>2334</v>
      </c>
      <c r="D1265" s="417">
        <v>1199.99</v>
      </c>
    </row>
    <row r="1266" spans="2:4" x14ac:dyDescent="0.25">
      <c r="B1266" s="416" t="s">
        <v>2385</v>
      </c>
      <c r="C1266" s="416" t="s">
        <v>2334</v>
      </c>
      <c r="D1266" s="417">
        <v>1199.99</v>
      </c>
    </row>
    <row r="1267" spans="2:4" x14ac:dyDescent="0.25">
      <c r="B1267" s="416" t="s">
        <v>2386</v>
      </c>
      <c r="C1267" s="416" t="s">
        <v>2334</v>
      </c>
      <c r="D1267" s="417">
        <v>1199.99</v>
      </c>
    </row>
    <row r="1268" spans="2:4" x14ac:dyDescent="0.25">
      <c r="B1268" s="416" t="s">
        <v>2387</v>
      </c>
      <c r="C1268" s="416" t="s">
        <v>2334</v>
      </c>
      <c r="D1268" s="417">
        <v>1199.99</v>
      </c>
    </row>
    <row r="1269" spans="2:4" x14ac:dyDescent="0.25">
      <c r="B1269" s="416" t="s">
        <v>2388</v>
      </c>
      <c r="C1269" s="416" t="s">
        <v>2334</v>
      </c>
      <c r="D1269" s="417">
        <v>1199.99</v>
      </c>
    </row>
    <row r="1270" spans="2:4" x14ac:dyDescent="0.25">
      <c r="B1270" s="416" t="s">
        <v>2389</v>
      </c>
      <c r="C1270" s="416" t="s">
        <v>2334</v>
      </c>
      <c r="D1270" s="417">
        <v>1199.99</v>
      </c>
    </row>
    <row r="1271" spans="2:4" x14ac:dyDescent="0.25">
      <c r="B1271" s="416" t="s">
        <v>2390</v>
      </c>
      <c r="C1271" s="416" t="s">
        <v>2334</v>
      </c>
      <c r="D1271" s="417">
        <v>1199.99</v>
      </c>
    </row>
    <row r="1272" spans="2:4" x14ac:dyDescent="0.25">
      <c r="B1272" s="416" t="s">
        <v>2391</v>
      </c>
      <c r="C1272" s="416" t="s">
        <v>2334</v>
      </c>
      <c r="D1272" s="417">
        <v>1199.99</v>
      </c>
    </row>
    <row r="1273" spans="2:4" x14ac:dyDescent="0.25">
      <c r="B1273" s="416" t="s">
        <v>2392</v>
      </c>
      <c r="C1273" s="416" t="s">
        <v>2334</v>
      </c>
      <c r="D1273" s="417">
        <v>1199.99</v>
      </c>
    </row>
    <row r="1274" spans="2:4" x14ac:dyDescent="0.25">
      <c r="B1274" s="416" t="s">
        <v>2393</v>
      </c>
      <c r="C1274" s="416" t="s">
        <v>2334</v>
      </c>
      <c r="D1274" s="417">
        <v>1199.99</v>
      </c>
    </row>
    <row r="1275" spans="2:4" x14ac:dyDescent="0.25">
      <c r="B1275" s="416" t="s">
        <v>2394</v>
      </c>
      <c r="C1275" s="416" t="s">
        <v>2334</v>
      </c>
      <c r="D1275" s="417">
        <v>1199.99</v>
      </c>
    </row>
    <row r="1276" spans="2:4" x14ac:dyDescent="0.25">
      <c r="B1276" s="416" t="s">
        <v>2395</v>
      </c>
      <c r="C1276" s="416" t="s">
        <v>2334</v>
      </c>
      <c r="D1276" s="417">
        <v>1199.99</v>
      </c>
    </row>
    <row r="1277" spans="2:4" x14ac:dyDescent="0.25">
      <c r="B1277" s="416" t="s">
        <v>2396</v>
      </c>
      <c r="C1277" s="416" t="s">
        <v>2334</v>
      </c>
      <c r="D1277" s="417">
        <v>1199.99</v>
      </c>
    </row>
    <row r="1278" spans="2:4" x14ac:dyDescent="0.25">
      <c r="B1278" s="416" t="s">
        <v>2397</v>
      </c>
      <c r="C1278" s="416" t="s">
        <v>2334</v>
      </c>
      <c r="D1278" s="417">
        <v>1199.99</v>
      </c>
    </row>
    <row r="1279" spans="2:4" x14ac:dyDescent="0.25">
      <c r="B1279" s="416" t="s">
        <v>2398</v>
      </c>
      <c r="C1279" s="416" t="s">
        <v>2334</v>
      </c>
      <c r="D1279" s="417">
        <v>1199.99</v>
      </c>
    </row>
    <row r="1280" spans="2:4" x14ac:dyDescent="0.25">
      <c r="B1280" s="416" t="s">
        <v>2399</v>
      </c>
      <c r="C1280" s="416" t="s">
        <v>2334</v>
      </c>
      <c r="D1280" s="417">
        <v>1199.99</v>
      </c>
    </row>
    <row r="1281" spans="2:4" x14ac:dyDescent="0.25">
      <c r="B1281" s="416" t="s">
        <v>2400</v>
      </c>
      <c r="C1281" s="416" t="s">
        <v>2334</v>
      </c>
      <c r="D1281" s="417">
        <v>1199.99</v>
      </c>
    </row>
    <row r="1282" spans="2:4" x14ac:dyDescent="0.25">
      <c r="B1282" s="416" t="s">
        <v>2401</v>
      </c>
      <c r="C1282" s="416" t="s">
        <v>2334</v>
      </c>
      <c r="D1282" s="417">
        <v>1199.99</v>
      </c>
    </row>
    <row r="1283" spans="2:4" x14ac:dyDescent="0.25">
      <c r="B1283" s="416" t="s">
        <v>2402</v>
      </c>
      <c r="C1283" s="416" t="s">
        <v>2334</v>
      </c>
      <c r="D1283" s="417">
        <v>1199.99</v>
      </c>
    </row>
    <row r="1284" spans="2:4" x14ac:dyDescent="0.25">
      <c r="B1284" s="416" t="s">
        <v>2403</v>
      </c>
      <c r="C1284" s="416" t="s">
        <v>2334</v>
      </c>
      <c r="D1284" s="417">
        <v>1199.99</v>
      </c>
    </row>
    <row r="1285" spans="2:4" x14ac:dyDescent="0.25">
      <c r="B1285" s="416" t="s">
        <v>2404</v>
      </c>
      <c r="C1285" s="416" t="s">
        <v>2334</v>
      </c>
      <c r="D1285" s="417">
        <v>1199.99</v>
      </c>
    </row>
    <row r="1286" spans="2:4" x14ac:dyDescent="0.25">
      <c r="B1286" s="416" t="s">
        <v>2405</v>
      </c>
      <c r="C1286" s="416" t="s">
        <v>2334</v>
      </c>
      <c r="D1286" s="417">
        <v>1199.99</v>
      </c>
    </row>
    <row r="1287" spans="2:4" x14ac:dyDescent="0.25">
      <c r="B1287" s="416" t="s">
        <v>2406</v>
      </c>
      <c r="C1287" s="416" t="s">
        <v>2334</v>
      </c>
      <c r="D1287" s="417">
        <v>1199.99</v>
      </c>
    </row>
    <row r="1288" spans="2:4" x14ac:dyDescent="0.25">
      <c r="B1288" s="416" t="s">
        <v>2407</v>
      </c>
      <c r="C1288" s="416" t="s">
        <v>2334</v>
      </c>
      <c r="D1288" s="417">
        <v>1199.99</v>
      </c>
    </row>
    <row r="1289" spans="2:4" x14ac:dyDescent="0.25">
      <c r="B1289" s="416" t="s">
        <v>2408</v>
      </c>
      <c r="C1289" s="416" t="s">
        <v>2334</v>
      </c>
      <c r="D1289" s="417">
        <v>1199.99</v>
      </c>
    </row>
    <row r="1290" spans="2:4" x14ac:dyDescent="0.25">
      <c r="B1290" s="416" t="s">
        <v>2409</v>
      </c>
      <c r="C1290" s="416" t="s">
        <v>2334</v>
      </c>
      <c r="D1290" s="417">
        <v>1199.99</v>
      </c>
    </row>
    <row r="1291" spans="2:4" x14ac:dyDescent="0.25">
      <c r="B1291" s="416" t="s">
        <v>2410</v>
      </c>
      <c r="C1291" s="416" t="s">
        <v>2334</v>
      </c>
      <c r="D1291" s="417">
        <v>1199.99</v>
      </c>
    </row>
    <row r="1292" spans="2:4" x14ac:dyDescent="0.25">
      <c r="B1292" s="416" t="s">
        <v>2411</v>
      </c>
      <c r="C1292" s="416" t="s">
        <v>2334</v>
      </c>
      <c r="D1292" s="417">
        <v>1199.99</v>
      </c>
    </row>
    <row r="1293" spans="2:4" x14ac:dyDescent="0.25">
      <c r="B1293" s="416" t="s">
        <v>2412</v>
      </c>
      <c r="C1293" s="416" t="s">
        <v>2334</v>
      </c>
      <c r="D1293" s="417">
        <v>1199.99</v>
      </c>
    </row>
    <row r="1294" spans="2:4" x14ac:dyDescent="0.25">
      <c r="B1294" s="416" t="s">
        <v>2413</v>
      </c>
      <c r="C1294" s="416" t="s">
        <v>2334</v>
      </c>
      <c r="D1294" s="417">
        <v>1199.99</v>
      </c>
    </row>
    <row r="1295" spans="2:4" x14ac:dyDescent="0.25">
      <c r="B1295" s="416" t="s">
        <v>2414</v>
      </c>
      <c r="C1295" s="416" t="s">
        <v>2334</v>
      </c>
      <c r="D1295" s="417">
        <v>1199.99</v>
      </c>
    </row>
    <row r="1296" spans="2:4" x14ac:dyDescent="0.25">
      <c r="B1296" s="416" t="s">
        <v>2415</v>
      </c>
      <c r="C1296" s="416" t="s">
        <v>2416</v>
      </c>
      <c r="D1296" s="417">
        <v>1199.99</v>
      </c>
    </row>
    <row r="1297" spans="2:4" x14ac:dyDescent="0.25">
      <c r="B1297" s="416" t="s">
        <v>2417</v>
      </c>
      <c r="C1297" s="416" t="s">
        <v>2416</v>
      </c>
      <c r="D1297" s="417">
        <v>1199.99</v>
      </c>
    </row>
    <row r="1298" spans="2:4" x14ac:dyDescent="0.25">
      <c r="B1298" s="416" t="s">
        <v>2418</v>
      </c>
      <c r="C1298" s="416" t="s">
        <v>2416</v>
      </c>
      <c r="D1298" s="417">
        <v>1199.99</v>
      </c>
    </row>
    <row r="1299" spans="2:4" x14ac:dyDescent="0.25">
      <c r="B1299" s="416" t="s">
        <v>2419</v>
      </c>
      <c r="C1299" s="416" t="s">
        <v>2416</v>
      </c>
      <c r="D1299" s="417">
        <v>1199.99</v>
      </c>
    </row>
    <row r="1300" spans="2:4" x14ac:dyDescent="0.25">
      <c r="B1300" s="416" t="s">
        <v>2420</v>
      </c>
      <c r="C1300" s="416" t="s">
        <v>2416</v>
      </c>
      <c r="D1300" s="417">
        <v>1199.99</v>
      </c>
    </row>
    <row r="1301" spans="2:4" x14ac:dyDescent="0.25">
      <c r="B1301" s="416" t="s">
        <v>2421</v>
      </c>
      <c r="C1301" s="416" t="s">
        <v>2416</v>
      </c>
      <c r="D1301" s="417">
        <v>1199.99</v>
      </c>
    </row>
    <row r="1302" spans="2:4" x14ac:dyDescent="0.25">
      <c r="B1302" s="416" t="s">
        <v>2422</v>
      </c>
      <c r="C1302" s="416" t="s">
        <v>2416</v>
      </c>
      <c r="D1302" s="417">
        <v>1199.99</v>
      </c>
    </row>
    <row r="1303" spans="2:4" x14ac:dyDescent="0.25">
      <c r="B1303" s="416" t="s">
        <v>2423</v>
      </c>
      <c r="C1303" s="416" t="s">
        <v>2416</v>
      </c>
      <c r="D1303" s="417">
        <v>1199.99</v>
      </c>
    </row>
    <row r="1304" spans="2:4" x14ac:dyDescent="0.25">
      <c r="B1304" s="416" t="s">
        <v>2424</v>
      </c>
      <c r="C1304" s="416" t="s">
        <v>2416</v>
      </c>
      <c r="D1304" s="417">
        <v>1199.99</v>
      </c>
    </row>
    <row r="1305" spans="2:4" x14ac:dyDescent="0.25">
      <c r="B1305" s="416" t="s">
        <v>2425</v>
      </c>
      <c r="C1305" s="416" t="s">
        <v>2416</v>
      </c>
      <c r="D1305" s="417">
        <v>1199.99</v>
      </c>
    </row>
    <row r="1306" spans="2:4" x14ac:dyDescent="0.25">
      <c r="B1306" s="416" t="s">
        <v>2426</v>
      </c>
      <c r="C1306" s="416" t="s">
        <v>2416</v>
      </c>
      <c r="D1306" s="417">
        <v>1199.99</v>
      </c>
    </row>
    <row r="1307" spans="2:4" x14ac:dyDescent="0.25">
      <c r="B1307" s="416" t="s">
        <v>2427</v>
      </c>
      <c r="C1307" s="416" t="s">
        <v>2416</v>
      </c>
      <c r="D1307" s="417">
        <v>1199.99</v>
      </c>
    </row>
    <row r="1308" spans="2:4" x14ac:dyDescent="0.25">
      <c r="B1308" s="416" t="s">
        <v>2428</v>
      </c>
      <c r="C1308" s="416" t="s">
        <v>2416</v>
      </c>
      <c r="D1308" s="417">
        <v>1199.99</v>
      </c>
    </row>
    <row r="1309" spans="2:4" x14ac:dyDescent="0.25">
      <c r="B1309" s="416" t="s">
        <v>2429</v>
      </c>
      <c r="C1309" s="416" t="s">
        <v>2416</v>
      </c>
      <c r="D1309" s="417">
        <v>1199.99</v>
      </c>
    </row>
    <row r="1310" spans="2:4" x14ac:dyDescent="0.25">
      <c r="B1310" s="416" t="s">
        <v>2430</v>
      </c>
      <c r="C1310" s="416" t="s">
        <v>2416</v>
      </c>
      <c r="D1310" s="417">
        <v>1199.99</v>
      </c>
    </row>
    <row r="1311" spans="2:4" x14ac:dyDescent="0.25">
      <c r="B1311" s="416" t="s">
        <v>2431</v>
      </c>
      <c r="C1311" s="416" t="s">
        <v>2416</v>
      </c>
      <c r="D1311" s="417">
        <v>1199.99</v>
      </c>
    </row>
    <row r="1312" spans="2:4" x14ac:dyDescent="0.25">
      <c r="B1312" s="416" t="s">
        <v>2432</v>
      </c>
      <c r="C1312" s="416" t="s">
        <v>2416</v>
      </c>
      <c r="D1312" s="417">
        <v>1199.99</v>
      </c>
    </row>
    <row r="1313" spans="2:4" x14ac:dyDescent="0.25">
      <c r="B1313" s="416" t="s">
        <v>2433</v>
      </c>
      <c r="C1313" s="416" t="s">
        <v>2416</v>
      </c>
      <c r="D1313" s="417">
        <v>1199.99</v>
      </c>
    </row>
    <row r="1314" spans="2:4" x14ac:dyDescent="0.25">
      <c r="B1314" s="416" t="s">
        <v>2434</v>
      </c>
      <c r="C1314" s="416" t="s">
        <v>2416</v>
      </c>
      <c r="D1314" s="417">
        <v>1199.99</v>
      </c>
    </row>
    <row r="1315" spans="2:4" x14ac:dyDescent="0.25">
      <c r="B1315" s="416" t="s">
        <v>2435</v>
      </c>
      <c r="C1315" s="416" t="s">
        <v>2416</v>
      </c>
      <c r="D1315" s="417">
        <v>1199.99</v>
      </c>
    </row>
    <row r="1316" spans="2:4" x14ac:dyDescent="0.25">
      <c r="B1316" s="416" t="s">
        <v>2436</v>
      </c>
      <c r="C1316" s="416" t="s">
        <v>2416</v>
      </c>
      <c r="D1316" s="417">
        <v>1199.99</v>
      </c>
    </row>
    <row r="1317" spans="2:4" x14ac:dyDescent="0.25">
      <c r="B1317" s="416" t="s">
        <v>2437</v>
      </c>
      <c r="C1317" s="416" t="s">
        <v>2416</v>
      </c>
      <c r="D1317" s="417">
        <v>1199.99</v>
      </c>
    </row>
    <row r="1318" spans="2:4" x14ac:dyDescent="0.25">
      <c r="B1318" s="416" t="s">
        <v>2438</v>
      </c>
      <c r="C1318" s="416" t="s">
        <v>2416</v>
      </c>
      <c r="D1318" s="417">
        <v>1199.99</v>
      </c>
    </row>
    <row r="1319" spans="2:4" x14ac:dyDescent="0.25">
      <c r="B1319" s="416" t="s">
        <v>2439</v>
      </c>
      <c r="C1319" s="416" t="s">
        <v>2416</v>
      </c>
      <c r="D1319" s="417">
        <v>1199.99</v>
      </c>
    </row>
    <row r="1320" spans="2:4" x14ac:dyDescent="0.25">
      <c r="B1320" s="416" t="s">
        <v>2440</v>
      </c>
      <c r="C1320" s="416" t="s">
        <v>2416</v>
      </c>
      <c r="D1320" s="417">
        <v>1199.99</v>
      </c>
    </row>
    <row r="1321" spans="2:4" x14ac:dyDescent="0.25">
      <c r="B1321" s="416" t="s">
        <v>2441</v>
      </c>
      <c r="C1321" s="416" t="s">
        <v>2416</v>
      </c>
      <c r="D1321" s="417">
        <v>1199.99</v>
      </c>
    </row>
    <row r="1322" spans="2:4" x14ac:dyDescent="0.25">
      <c r="B1322" s="416" t="s">
        <v>2442</v>
      </c>
      <c r="C1322" s="416" t="s">
        <v>2416</v>
      </c>
      <c r="D1322" s="417">
        <v>1199.99</v>
      </c>
    </row>
    <row r="1323" spans="2:4" x14ac:dyDescent="0.25">
      <c r="B1323" s="416" t="s">
        <v>2443</v>
      </c>
      <c r="C1323" s="416" t="s">
        <v>2416</v>
      </c>
      <c r="D1323" s="417">
        <v>1199.99</v>
      </c>
    </row>
    <row r="1324" spans="2:4" x14ac:dyDescent="0.25">
      <c r="B1324" s="416" t="s">
        <v>2444</v>
      </c>
      <c r="C1324" s="416" t="s">
        <v>2416</v>
      </c>
      <c r="D1324" s="417">
        <v>1199.99</v>
      </c>
    </row>
    <row r="1325" spans="2:4" x14ac:dyDescent="0.25">
      <c r="B1325" s="416" t="s">
        <v>2445</v>
      </c>
      <c r="C1325" s="416" t="s">
        <v>2416</v>
      </c>
      <c r="D1325" s="417">
        <v>1199.99</v>
      </c>
    </row>
    <row r="1326" spans="2:4" x14ac:dyDescent="0.25">
      <c r="B1326" s="416" t="s">
        <v>2446</v>
      </c>
      <c r="C1326" s="416" t="s">
        <v>2416</v>
      </c>
      <c r="D1326" s="417">
        <v>1199.99</v>
      </c>
    </row>
    <row r="1327" spans="2:4" x14ac:dyDescent="0.25">
      <c r="B1327" s="416" t="s">
        <v>2447</v>
      </c>
      <c r="C1327" s="416" t="s">
        <v>2416</v>
      </c>
      <c r="D1327" s="417">
        <v>1199.99</v>
      </c>
    </row>
    <row r="1328" spans="2:4" x14ac:dyDescent="0.25">
      <c r="B1328" s="416" t="s">
        <v>2448</v>
      </c>
      <c r="C1328" s="416" t="s">
        <v>2416</v>
      </c>
      <c r="D1328" s="417">
        <v>1199.99</v>
      </c>
    </row>
    <row r="1329" spans="2:4" x14ac:dyDescent="0.25">
      <c r="B1329" s="416" t="s">
        <v>2449</v>
      </c>
      <c r="C1329" s="416" t="s">
        <v>2416</v>
      </c>
      <c r="D1329" s="417">
        <v>1199.99</v>
      </c>
    </row>
    <row r="1330" spans="2:4" x14ac:dyDescent="0.25">
      <c r="B1330" s="416" t="s">
        <v>2450</v>
      </c>
      <c r="C1330" s="416" t="s">
        <v>2416</v>
      </c>
      <c r="D1330" s="417">
        <v>1199.99</v>
      </c>
    </row>
    <row r="1331" spans="2:4" x14ac:dyDescent="0.25">
      <c r="B1331" s="416" t="s">
        <v>2451</v>
      </c>
      <c r="C1331" s="416" t="s">
        <v>2416</v>
      </c>
      <c r="D1331" s="417">
        <v>1199.99</v>
      </c>
    </row>
    <row r="1332" spans="2:4" x14ac:dyDescent="0.25">
      <c r="B1332" s="416" t="s">
        <v>2452</v>
      </c>
      <c r="C1332" s="416" t="s">
        <v>2416</v>
      </c>
      <c r="D1332" s="417">
        <v>1199.99</v>
      </c>
    </row>
    <row r="1333" spans="2:4" x14ac:dyDescent="0.25">
      <c r="B1333" s="416" t="s">
        <v>2453</v>
      </c>
      <c r="C1333" s="416" t="s">
        <v>2416</v>
      </c>
      <c r="D1333" s="417">
        <v>1199.99</v>
      </c>
    </row>
    <row r="1334" spans="2:4" x14ac:dyDescent="0.25">
      <c r="B1334" s="416" t="s">
        <v>2454</v>
      </c>
      <c r="C1334" s="416" t="s">
        <v>2416</v>
      </c>
      <c r="D1334" s="417">
        <v>1199.99</v>
      </c>
    </row>
    <row r="1335" spans="2:4" x14ac:dyDescent="0.25">
      <c r="B1335" s="416" t="s">
        <v>2455</v>
      </c>
      <c r="C1335" s="416" t="s">
        <v>2416</v>
      </c>
      <c r="D1335" s="417">
        <v>1199.99</v>
      </c>
    </row>
    <row r="1336" spans="2:4" x14ac:dyDescent="0.25">
      <c r="B1336" s="416" t="s">
        <v>2456</v>
      </c>
      <c r="C1336" s="416" t="s">
        <v>2416</v>
      </c>
      <c r="D1336" s="417">
        <v>1199.99</v>
      </c>
    </row>
    <row r="1337" spans="2:4" x14ac:dyDescent="0.25">
      <c r="B1337" s="416" t="s">
        <v>2457</v>
      </c>
      <c r="C1337" s="416" t="s">
        <v>2416</v>
      </c>
      <c r="D1337" s="417">
        <v>1199.99</v>
      </c>
    </row>
    <row r="1338" spans="2:4" x14ac:dyDescent="0.25">
      <c r="B1338" s="416" t="s">
        <v>2458</v>
      </c>
      <c r="C1338" s="416" t="s">
        <v>2416</v>
      </c>
      <c r="D1338" s="417">
        <v>1199.99</v>
      </c>
    </row>
    <row r="1339" spans="2:4" x14ac:dyDescent="0.25">
      <c r="B1339" s="416" t="s">
        <v>2459</v>
      </c>
      <c r="C1339" s="416" t="s">
        <v>2416</v>
      </c>
      <c r="D1339" s="417">
        <v>1199.99</v>
      </c>
    </row>
    <row r="1340" spans="2:4" x14ac:dyDescent="0.25">
      <c r="B1340" s="416" t="s">
        <v>2460</v>
      </c>
      <c r="C1340" s="416" t="s">
        <v>2416</v>
      </c>
      <c r="D1340" s="417">
        <v>1199.99</v>
      </c>
    </row>
    <row r="1341" spans="2:4" x14ac:dyDescent="0.25">
      <c r="B1341" s="416" t="s">
        <v>2461</v>
      </c>
      <c r="C1341" s="416" t="s">
        <v>2416</v>
      </c>
      <c r="D1341" s="417">
        <v>1199.99</v>
      </c>
    </row>
    <row r="1342" spans="2:4" x14ac:dyDescent="0.25">
      <c r="B1342" s="416" t="s">
        <v>2462</v>
      </c>
      <c r="C1342" s="416" t="s">
        <v>2463</v>
      </c>
      <c r="D1342" s="416">
        <v>805</v>
      </c>
    </row>
    <row r="1343" spans="2:4" x14ac:dyDescent="0.25">
      <c r="B1343" s="416" t="s">
        <v>2464</v>
      </c>
      <c r="C1343" s="416" t="s">
        <v>2463</v>
      </c>
      <c r="D1343" s="416">
        <v>805</v>
      </c>
    </row>
    <row r="1344" spans="2:4" x14ac:dyDescent="0.25">
      <c r="B1344" s="416" t="s">
        <v>2465</v>
      </c>
      <c r="C1344" s="416" t="s">
        <v>2463</v>
      </c>
      <c r="D1344" s="416">
        <v>805</v>
      </c>
    </row>
    <row r="1345" spans="2:4" x14ac:dyDescent="0.25">
      <c r="B1345" s="416" t="s">
        <v>2466</v>
      </c>
      <c r="C1345" s="416" t="s">
        <v>2463</v>
      </c>
      <c r="D1345" s="416">
        <v>805</v>
      </c>
    </row>
    <row r="1346" spans="2:4" x14ac:dyDescent="0.25">
      <c r="B1346" s="416" t="s">
        <v>2467</v>
      </c>
      <c r="C1346" s="416" t="s">
        <v>2463</v>
      </c>
      <c r="D1346" s="416">
        <v>805</v>
      </c>
    </row>
    <row r="1347" spans="2:4" x14ac:dyDescent="0.25">
      <c r="B1347" s="416" t="s">
        <v>2468</v>
      </c>
      <c r="C1347" s="416" t="s">
        <v>2463</v>
      </c>
      <c r="D1347" s="416">
        <v>805</v>
      </c>
    </row>
    <row r="1348" spans="2:4" x14ac:dyDescent="0.25">
      <c r="B1348" s="416" t="s">
        <v>2469</v>
      </c>
      <c r="C1348" s="416" t="s">
        <v>2463</v>
      </c>
      <c r="D1348" s="416">
        <v>805</v>
      </c>
    </row>
    <row r="1349" spans="2:4" x14ac:dyDescent="0.25">
      <c r="B1349" s="416" t="s">
        <v>2470</v>
      </c>
      <c r="C1349" s="416" t="s">
        <v>2463</v>
      </c>
      <c r="D1349" s="416">
        <v>805</v>
      </c>
    </row>
    <row r="1350" spans="2:4" x14ac:dyDescent="0.25">
      <c r="B1350" s="416" t="s">
        <v>2471</v>
      </c>
      <c r="C1350" s="416" t="s">
        <v>2463</v>
      </c>
      <c r="D1350" s="416">
        <v>805</v>
      </c>
    </row>
    <row r="1351" spans="2:4" x14ac:dyDescent="0.25">
      <c r="B1351" s="416" t="s">
        <v>2472</v>
      </c>
      <c r="C1351" s="416" t="s">
        <v>2463</v>
      </c>
      <c r="D1351" s="416">
        <v>805</v>
      </c>
    </row>
    <row r="1352" spans="2:4" x14ac:dyDescent="0.25">
      <c r="B1352" s="416" t="s">
        <v>2473</v>
      </c>
      <c r="C1352" s="416" t="s">
        <v>2463</v>
      </c>
      <c r="D1352" s="416">
        <v>805</v>
      </c>
    </row>
    <row r="1353" spans="2:4" x14ac:dyDescent="0.25">
      <c r="B1353" s="416" t="s">
        <v>2474</v>
      </c>
      <c r="C1353" s="416" t="s">
        <v>2463</v>
      </c>
      <c r="D1353" s="416">
        <v>805</v>
      </c>
    </row>
    <row r="1354" spans="2:4" x14ac:dyDescent="0.25">
      <c r="B1354" s="416" t="s">
        <v>2475</v>
      </c>
      <c r="C1354" s="416" t="s">
        <v>2463</v>
      </c>
      <c r="D1354" s="416">
        <v>805</v>
      </c>
    </row>
    <row r="1355" spans="2:4" x14ac:dyDescent="0.25">
      <c r="B1355" s="416" t="s">
        <v>2476</v>
      </c>
      <c r="C1355" s="416" t="s">
        <v>2463</v>
      </c>
      <c r="D1355" s="416">
        <v>805</v>
      </c>
    </row>
    <row r="1356" spans="2:4" x14ac:dyDescent="0.25">
      <c r="B1356" s="416" t="s">
        <v>2477</v>
      </c>
      <c r="C1356" s="416" t="s">
        <v>2463</v>
      </c>
      <c r="D1356" s="416">
        <v>805</v>
      </c>
    </row>
    <row r="1357" spans="2:4" x14ac:dyDescent="0.25">
      <c r="B1357" s="416" t="s">
        <v>2478</v>
      </c>
      <c r="C1357" s="416" t="s">
        <v>2463</v>
      </c>
      <c r="D1357" s="416">
        <v>805</v>
      </c>
    </row>
    <row r="1358" spans="2:4" x14ac:dyDescent="0.25">
      <c r="B1358" s="416" t="s">
        <v>2479</v>
      </c>
      <c r="C1358" s="416" t="s">
        <v>2463</v>
      </c>
      <c r="D1358" s="416">
        <v>805</v>
      </c>
    </row>
    <row r="1359" spans="2:4" x14ac:dyDescent="0.25">
      <c r="B1359" s="416" t="s">
        <v>2480</v>
      </c>
      <c r="C1359" s="416" t="s">
        <v>2463</v>
      </c>
      <c r="D1359" s="416">
        <v>805</v>
      </c>
    </row>
    <row r="1360" spans="2:4" x14ac:dyDescent="0.25">
      <c r="B1360" s="416" t="s">
        <v>2481</v>
      </c>
      <c r="C1360" s="416" t="s">
        <v>2463</v>
      </c>
      <c r="D1360" s="416">
        <v>805</v>
      </c>
    </row>
    <row r="1361" spans="2:4" x14ac:dyDescent="0.25">
      <c r="B1361" s="416" t="s">
        <v>2482</v>
      </c>
      <c r="C1361" s="416" t="s">
        <v>2463</v>
      </c>
      <c r="D1361" s="416">
        <v>805</v>
      </c>
    </row>
    <row r="1362" spans="2:4" x14ac:dyDescent="0.25">
      <c r="B1362" s="416" t="s">
        <v>2483</v>
      </c>
      <c r="C1362" s="416" t="s">
        <v>2463</v>
      </c>
      <c r="D1362" s="416">
        <v>805</v>
      </c>
    </row>
    <row r="1363" spans="2:4" x14ac:dyDescent="0.25">
      <c r="B1363" s="416" t="s">
        <v>2484</v>
      </c>
      <c r="C1363" s="416" t="s">
        <v>2463</v>
      </c>
      <c r="D1363" s="416">
        <v>805</v>
      </c>
    </row>
    <row r="1364" spans="2:4" x14ac:dyDescent="0.25">
      <c r="B1364" s="416" t="s">
        <v>2485</v>
      </c>
      <c r="C1364" s="416" t="s">
        <v>2463</v>
      </c>
      <c r="D1364" s="416">
        <v>805</v>
      </c>
    </row>
    <row r="1365" spans="2:4" x14ac:dyDescent="0.25">
      <c r="B1365" s="416" t="s">
        <v>2486</v>
      </c>
      <c r="C1365" s="416" t="s">
        <v>2463</v>
      </c>
      <c r="D1365" s="416">
        <v>805</v>
      </c>
    </row>
    <row r="1366" spans="2:4" x14ac:dyDescent="0.25">
      <c r="B1366" s="416" t="s">
        <v>2487</v>
      </c>
      <c r="C1366" s="416" t="s">
        <v>2463</v>
      </c>
      <c r="D1366" s="416">
        <v>805</v>
      </c>
    </row>
    <row r="1367" spans="2:4" x14ac:dyDescent="0.25">
      <c r="B1367" s="416" t="s">
        <v>2488</v>
      </c>
      <c r="C1367" s="416" t="s">
        <v>2463</v>
      </c>
      <c r="D1367" s="416">
        <v>805</v>
      </c>
    </row>
    <row r="1368" spans="2:4" x14ac:dyDescent="0.25">
      <c r="B1368" s="416" t="s">
        <v>2489</v>
      </c>
      <c r="C1368" s="416" t="s">
        <v>2463</v>
      </c>
      <c r="D1368" s="416">
        <v>805</v>
      </c>
    </row>
    <row r="1369" spans="2:4" x14ac:dyDescent="0.25">
      <c r="B1369" s="416" t="s">
        <v>2490</v>
      </c>
      <c r="C1369" s="416" t="s">
        <v>2463</v>
      </c>
      <c r="D1369" s="416">
        <v>805</v>
      </c>
    </row>
    <row r="1370" spans="2:4" x14ac:dyDescent="0.25">
      <c r="B1370" s="416" t="s">
        <v>2491</v>
      </c>
      <c r="C1370" s="416" t="s">
        <v>2463</v>
      </c>
      <c r="D1370" s="416">
        <v>805</v>
      </c>
    </row>
    <row r="1371" spans="2:4" x14ac:dyDescent="0.25">
      <c r="B1371" s="416" t="s">
        <v>2492</v>
      </c>
      <c r="C1371" s="416" t="s">
        <v>2463</v>
      </c>
      <c r="D1371" s="416">
        <v>805</v>
      </c>
    </row>
    <row r="1372" spans="2:4" x14ac:dyDescent="0.25">
      <c r="B1372" s="416" t="s">
        <v>2493</v>
      </c>
      <c r="C1372" s="416" t="s">
        <v>2463</v>
      </c>
      <c r="D1372" s="416">
        <v>805</v>
      </c>
    </row>
    <row r="1373" spans="2:4" x14ac:dyDescent="0.25">
      <c r="B1373" s="416" t="s">
        <v>2494</v>
      </c>
      <c r="C1373" s="416" t="s">
        <v>2463</v>
      </c>
      <c r="D1373" s="416">
        <v>805</v>
      </c>
    </row>
    <row r="1374" spans="2:4" x14ac:dyDescent="0.25">
      <c r="B1374" s="416" t="s">
        <v>2495</v>
      </c>
      <c r="C1374" s="416" t="s">
        <v>2463</v>
      </c>
      <c r="D1374" s="416">
        <v>805</v>
      </c>
    </row>
    <row r="1375" spans="2:4" x14ac:dyDescent="0.25">
      <c r="B1375" s="416" t="s">
        <v>2496</v>
      </c>
      <c r="C1375" s="416" t="s">
        <v>2463</v>
      </c>
      <c r="D1375" s="416">
        <v>805</v>
      </c>
    </row>
    <row r="1376" spans="2:4" x14ac:dyDescent="0.25">
      <c r="B1376" s="416" t="s">
        <v>2497</v>
      </c>
      <c r="C1376" s="416" t="s">
        <v>2463</v>
      </c>
      <c r="D1376" s="416">
        <v>805</v>
      </c>
    </row>
    <row r="1377" spans="2:4" x14ac:dyDescent="0.25">
      <c r="B1377" s="416" t="s">
        <v>2498</v>
      </c>
      <c r="C1377" s="416" t="s">
        <v>2463</v>
      </c>
      <c r="D1377" s="416">
        <v>805</v>
      </c>
    </row>
    <row r="1378" spans="2:4" x14ac:dyDescent="0.25">
      <c r="B1378" s="416" t="s">
        <v>2499</v>
      </c>
      <c r="C1378" s="416" t="s">
        <v>2463</v>
      </c>
      <c r="D1378" s="416">
        <v>805</v>
      </c>
    </row>
    <row r="1379" spans="2:4" x14ac:dyDescent="0.25">
      <c r="B1379" s="416" t="s">
        <v>2500</v>
      </c>
      <c r="C1379" s="416" t="s">
        <v>2463</v>
      </c>
      <c r="D1379" s="416">
        <v>805</v>
      </c>
    </row>
    <row r="1380" spans="2:4" x14ac:dyDescent="0.25">
      <c r="B1380" s="416" t="s">
        <v>2501</v>
      </c>
      <c r="C1380" s="416" t="s">
        <v>2463</v>
      </c>
      <c r="D1380" s="416">
        <v>805</v>
      </c>
    </row>
    <row r="1381" spans="2:4" x14ac:dyDescent="0.25">
      <c r="B1381" s="416" t="s">
        <v>2502</v>
      </c>
      <c r="C1381" s="416" t="s">
        <v>2463</v>
      </c>
      <c r="D1381" s="416">
        <v>805</v>
      </c>
    </row>
    <row r="1382" spans="2:4" x14ac:dyDescent="0.25">
      <c r="B1382" s="416" t="s">
        <v>2503</v>
      </c>
      <c r="C1382" s="416" t="s">
        <v>2463</v>
      </c>
      <c r="D1382" s="416">
        <v>805</v>
      </c>
    </row>
    <row r="1383" spans="2:4" x14ac:dyDescent="0.25">
      <c r="B1383" s="416" t="s">
        <v>2504</v>
      </c>
      <c r="C1383" s="416" t="s">
        <v>2463</v>
      </c>
      <c r="D1383" s="416">
        <v>805</v>
      </c>
    </row>
    <row r="1384" spans="2:4" x14ac:dyDescent="0.25">
      <c r="B1384" s="416" t="s">
        <v>2505</v>
      </c>
      <c r="C1384" s="416" t="s">
        <v>2463</v>
      </c>
      <c r="D1384" s="416">
        <v>805</v>
      </c>
    </row>
    <row r="1385" spans="2:4" x14ac:dyDescent="0.25">
      <c r="B1385" s="416" t="s">
        <v>2506</v>
      </c>
      <c r="C1385" s="416" t="s">
        <v>2463</v>
      </c>
      <c r="D1385" s="416">
        <v>805</v>
      </c>
    </row>
    <row r="1386" spans="2:4" x14ac:dyDescent="0.25">
      <c r="B1386" s="416" t="s">
        <v>2507</v>
      </c>
      <c r="C1386" s="416" t="s">
        <v>2463</v>
      </c>
      <c r="D1386" s="416">
        <v>805</v>
      </c>
    </row>
    <row r="1387" spans="2:4" x14ac:dyDescent="0.25">
      <c r="B1387" s="416" t="s">
        <v>2508</v>
      </c>
      <c r="C1387" s="416" t="s">
        <v>2463</v>
      </c>
      <c r="D1387" s="416">
        <v>805</v>
      </c>
    </row>
    <row r="1388" spans="2:4" x14ac:dyDescent="0.25">
      <c r="B1388" s="416" t="s">
        <v>2509</v>
      </c>
      <c r="C1388" s="416" t="s">
        <v>2463</v>
      </c>
      <c r="D1388" s="416">
        <v>805</v>
      </c>
    </row>
    <row r="1389" spans="2:4" x14ac:dyDescent="0.25">
      <c r="B1389" s="416" t="s">
        <v>2510</v>
      </c>
      <c r="C1389" s="416" t="s">
        <v>2463</v>
      </c>
      <c r="D1389" s="416">
        <v>805</v>
      </c>
    </row>
    <row r="1390" spans="2:4" x14ac:dyDescent="0.25">
      <c r="B1390" s="416" t="s">
        <v>2511</v>
      </c>
      <c r="C1390" s="416" t="s">
        <v>2463</v>
      </c>
      <c r="D1390" s="416">
        <v>805</v>
      </c>
    </row>
    <row r="1391" spans="2:4" x14ac:dyDescent="0.25">
      <c r="B1391" s="416" t="s">
        <v>2512</v>
      </c>
      <c r="C1391" s="416" t="s">
        <v>2463</v>
      </c>
      <c r="D1391" s="416">
        <v>805</v>
      </c>
    </row>
    <row r="1392" spans="2:4" x14ac:dyDescent="0.25">
      <c r="B1392" s="416" t="s">
        <v>2513</v>
      </c>
      <c r="C1392" s="416" t="s">
        <v>2463</v>
      </c>
      <c r="D1392" s="416">
        <v>805</v>
      </c>
    </row>
    <row r="1393" spans="2:4" x14ac:dyDescent="0.25">
      <c r="B1393" s="416" t="s">
        <v>2514</v>
      </c>
      <c r="C1393" s="416" t="s">
        <v>2463</v>
      </c>
      <c r="D1393" s="416">
        <v>805</v>
      </c>
    </row>
    <row r="1394" spans="2:4" x14ac:dyDescent="0.25">
      <c r="B1394" s="416" t="s">
        <v>2515</v>
      </c>
      <c r="C1394" s="416" t="s">
        <v>2463</v>
      </c>
      <c r="D1394" s="416">
        <v>805</v>
      </c>
    </row>
    <row r="1395" spans="2:4" x14ac:dyDescent="0.25">
      <c r="B1395" s="416" t="s">
        <v>2516</v>
      </c>
      <c r="C1395" s="416" t="s">
        <v>2463</v>
      </c>
      <c r="D1395" s="416">
        <v>805</v>
      </c>
    </row>
    <row r="1396" spans="2:4" x14ac:dyDescent="0.25">
      <c r="B1396" s="416" t="s">
        <v>2517</v>
      </c>
      <c r="C1396" s="416" t="s">
        <v>2463</v>
      </c>
      <c r="D1396" s="416">
        <v>805</v>
      </c>
    </row>
    <row r="1397" spans="2:4" x14ac:dyDescent="0.25">
      <c r="B1397" s="416" t="s">
        <v>2518</v>
      </c>
      <c r="C1397" s="416" t="s">
        <v>2463</v>
      </c>
      <c r="D1397" s="416">
        <v>805</v>
      </c>
    </row>
    <row r="1398" spans="2:4" x14ac:dyDescent="0.25">
      <c r="B1398" s="416" t="s">
        <v>2519</v>
      </c>
      <c r="C1398" s="416" t="s">
        <v>2463</v>
      </c>
      <c r="D1398" s="416">
        <v>805</v>
      </c>
    </row>
    <row r="1399" spans="2:4" x14ac:dyDescent="0.25">
      <c r="B1399" s="416" t="s">
        <v>2520</v>
      </c>
      <c r="C1399" s="416" t="s">
        <v>2463</v>
      </c>
      <c r="D1399" s="416">
        <v>805</v>
      </c>
    </row>
    <row r="1400" spans="2:4" x14ac:dyDescent="0.25">
      <c r="B1400" s="416" t="s">
        <v>2521</v>
      </c>
      <c r="C1400" s="416" t="s">
        <v>2463</v>
      </c>
      <c r="D1400" s="416">
        <v>805</v>
      </c>
    </row>
    <row r="1401" spans="2:4" x14ac:dyDescent="0.25">
      <c r="B1401" s="416" t="s">
        <v>2522</v>
      </c>
      <c r="C1401" s="416" t="s">
        <v>2463</v>
      </c>
      <c r="D1401" s="416">
        <v>805</v>
      </c>
    </row>
    <row r="1402" spans="2:4" x14ac:dyDescent="0.25">
      <c r="B1402" s="416" t="s">
        <v>2523</v>
      </c>
      <c r="C1402" s="416" t="s">
        <v>2463</v>
      </c>
      <c r="D1402" s="416">
        <v>805</v>
      </c>
    </row>
    <row r="1403" spans="2:4" x14ac:dyDescent="0.25">
      <c r="B1403" s="416" t="s">
        <v>2524</v>
      </c>
      <c r="C1403" s="416" t="s">
        <v>2463</v>
      </c>
      <c r="D1403" s="416">
        <v>805</v>
      </c>
    </row>
    <row r="1404" spans="2:4" x14ac:dyDescent="0.25">
      <c r="B1404" s="416" t="s">
        <v>2525</v>
      </c>
      <c r="C1404" s="416" t="s">
        <v>2463</v>
      </c>
      <c r="D1404" s="416">
        <v>805</v>
      </c>
    </row>
    <row r="1405" spans="2:4" x14ac:dyDescent="0.25">
      <c r="B1405" s="416" t="s">
        <v>2526</v>
      </c>
      <c r="C1405" s="416" t="s">
        <v>2463</v>
      </c>
      <c r="D1405" s="416">
        <v>805</v>
      </c>
    </row>
    <row r="1406" spans="2:4" x14ac:dyDescent="0.25">
      <c r="B1406" s="416" t="s">
        <v>2527</v>
      </c>
      <c r="C1406" s="416" t="s">
        <v>2463</v>
      </c>
      <c r="D1406" s="416">
        <v>805</v>
      </c>
    </row>
    <row r="1407" spans="2:4" x14ac:dyDescent="0.25">
      <c r="B1407" s="416" t="s">
        <v>2528</v>
      </c>
      <c r="C1407" s="416" t="s">
        <v>2463</v>
      </c>
      <c r="D1407" s="416">
        <v>805</v>
      </c>
    </row>
    <row r="1408" spans="2:4" x14ac:dyDescent="0.25">
      <c r="B1408" s="416" t="s">
        <v>2529</v>
      </c>
      <c r="C1408" s="416" t="s">
        <v>2463</v>
      </c>
      <c r="D1408" s="416">
        <v>805</v>
      </c>
    </row>
    <row r="1409" spans="2:4" x14ac:dyDescent="0.25">
      <c r="B1409" s="416" t="s">
        <v>2530</v>
      </c>
      <c r="C1409" s="416" t="s">
        <v>2463</v>
      </c>
      <c r="D1409" s="416">
        <v>805</v>
      </c>
    </row>
    <row r="1410" spans="2:4" x14ac:dyDescent="0.25">
      <c r="B1410" s="416" t="s">
        <v>2531</v>
      </c>
      <c r="C1410" s="416" t="s">
        <v>2463</v>
      </c>
      <c r="D1410" s="416">
        <v>805</v>
      </c>
    </row>
    <row r="1411" spans="2:4" x14ac:dyDescent="0.25">
      <c r="B1411" s="416" t="s">
        <v>2532</v>
      </c>
      <c r="C1411" s="416" t="s">
        <v>2463</v>
      </c>
      <c r="D1411" s="416">
        <v>805</v>
      </c>
    </row>
    <row r="1412" spans="2:4" x14ac:dyDescent="0.25">
      <c r="B1412" s="416" t="s">
        <v>2533</v>
      </c>
      <c r="C1412" s="416" t="s">
        <v>2463</v>
      </c>
      <c r="D1412" s="416">
        <v>805</v>
      </c>
    </row>
    <row r="1413" spans="2:4" x14ac:dyDescent="0.25">
      <c r="B1413" s="416" t="s">
        <v>2534</v>
      </c>
      <c r="C1413" s="416" t="s">
        <v>2463</v>
      </c>
      <c r="D1413" s="416">
        <v>805</v>
      </c>
    </row>
    <row r="1414" spans="2:4" x14ac:dyDescent="0.25">
      <c r="B1414" s="416" t="s">
        <v>2535</v>
      </c>
      <c r="C1414" s="416" t="s">
        <v>2463</v>
      </c>
      <c r="D1414" s="416">
        <v>805</v>
      </c>
    </row>
    <row r="1415" spans="2:4" x14ac:dyDescent="0.25">
      <c r="B1415" s="416" t="s">
        <v>2536</v>
      </c>
      <c r="C1415" s="416" t="s">
        <v>2463</v>
      </c>
      <c r="D1415" s="416">
        <v>805</v>
      </c>
    </row>
    <row r="1416" spans="2:4" x14ac:dyDescent="0.25">
      <c r="B1416" s="416" t="s">
        <v>2537</v>
      </c>
      <c r="C1416" s="416" t="s">
        <v>2463</v>
      </c>
      <c r="D1416" s="416">
        <v>805</v>
      </c>
    </row>
    <row r="1417" spans="2:4" x14ac:dyDescent="0.25">
      <c r="B1417" s="416" t="s">
        <v>2538</v>
      </c>
      <c r="C1417" s="416" t="s">
        <v>2463</v>
      </c>
      <c r="D1417" s="416">
        <v>805</v>
      </c>
    </row>
    <row r="1418" spans="2:4" x14ac:dyDescent="0.25">
      <c r="B1418" s="416" t="s">
        <v>2539</v>
      </c>
      <c r="C1418" s="416" t="s">
        <v>2463</v>
      </c>
      <c r="D1418" s="416">
        <v>805</v>
      </c>
    </row>
    <row r="1419" spans="2:4" x14ac:dyDescent="0.25">
      <c r="B1419" s="416" t="s">
        <v>2540</v>
      </c>
      <c r="C1419" s="416" t="s">
        <v>2463</v>
      </c>
      <c r="D1419" s="416">
        <v>805</v>
      </c>
    </row>
    <row r="1420" spans="2:4" x14ac:dyDescent="0.25">
      <c r="B1420" s="416" t="s">
        <v>2541</v>
      </c>
      <c r="C1420" s="416" t="s">
        <v>2463</v>
      </c>
      <c r="D1420" s="416">
        <v>805</v>
      </c>
    </row>
    <row r="1421" spans="2:4" x14ac:dyDescent="0.25">
      <c r="B1421" s="416" t="s">
        <v>2542</v>
      </c>
      <c r="C1421" s="416" t="s">
        <v>2463</v>
      </c>
      <c r="D1421" s="416">
        <v>805</v>
      </c>
    </row>
    <row r="1422" spans="2:4" x14ac:dyDescent="0.25">
      <c r="B1422" s="416" t="s">
        <v>2543</v>
      </c>
      <c r="C1422" s="416" t="s">
        <v>2463</v>
      </c>
      <c r="D1422" s="416">
        <v>805</v>
      </c>
    </row>
    <row r="1423" spans="2:4" x14ac:dyDescent="0.25">
      <c r="B1423" s="416" t="s">
        <v>2544</v>
      </c>
      <c r="C1423" s="416" t="s">
        <v>2463</v>
      </c>
      <c r="D1423" s="416">
        <v>805</v>
      </c>
    </row>
    <row r="1424" spans="2:4" x14ac:dyDescent="0.25">
      <c r="B1424" s="416" t="s">
        <v>2545</v>
      </c>
      <c r="C1424" s="416" t="s">
        <v>2463</v>
      </c>
      <c r="D1424" s="416">
        <v>805</v>
      </c>
    </row>
    <row r="1425" spans="2:4" x14ac:dyDescent="0.25">
      <c r="B1425" s="416" t="s">
        <v>2546</v>
      </c>
      <c r="C1425" s="416" t="s">
        <v>2463</v>
      </c>
      <c r="D1425" s="416">
        <v>805</v>
      </c>
    </row>
    <row r="1426" spans="2:4" x14ac:dyDescent="0.25">
      <c r="B1426" s="416" t="s">
        <v>2547</v>
      </c>
      <c r="C1426" s="416" t="s">
        <v>2463</v>
      </c>
      <c r="D1426" s="416">
        <v>805</v>
      </c>
    </row>
    <row r="1427" spans="2:4" x14ac:dyDescent="0.25">
      <c r="B1427" s="416" t="s">
        <v>2548</v>
      </c>
      <c r="C1427" s="416" t="s">
        <v>2463</v>
      </c>
      <c r="D1427" s="416">
        <v>805</v>
      </c>
    </row>
    <row r="1428" spans="2:4" x14ac:dyDescent="0.25">
      <c r="B1428" s="416" t="s">
        <v>2549</v>
      </c>
      <c r="C1428" s="416" t="s">
        <v>2463</v>
      </c>
      <c r="D1428" s="416">
        <v>805</v>
      </c>
    </row>
    <row r="1429" spans="2:4" x14ac:dyDescent="0.25">
      <c r="B1429" s="416" t="s">
        <v>2550</v>
      </c>
      <c r="C1429" s="416" t="s">
        <v>2463</v>
      </c>
      <c r="D1429" s="416">
        <v>805</v>
      </c>
    </row>
    <row r="1430" spans="2:4" x14ac:dyDescent="0.25">
      <c r="B1430" s="416" t="s">
        <v>2551</v>
      </c>
      <c r="C1430" s="416" t="s">
        <v>2463</v>
      </c>
      <c r="D1430" s="416">
        <v>805</v>
      </c>
    </row>
    <row r="1431" spans="2:4" x14ac:dyDescent="0.25">
      <c r="B1431" s="416" t="s">
        <v>2552</v>
      </c>
      <c r="C1431" s="416" t="s">
        <v>2463</v>
      </c>
      <c r="D1431" s="416">
        <v>805</v>
      </c>
    </row>
    <row r="1432" spans="2:4" x14ac:dyDescent="0.25">
      <c r="B1432" s="416" t="s">
        <v>2553</v>
      </c>
      <c r="C1432" s="416" t="s">
        <v>2463</v>
      </c>
      <c r="D1432" s="416">
        <v>805</v>
      </c>
    </row>
    <row r="1433" spans="2:4" x14ac:dyDescent="0.25">
      <c r="B1433" s="416" t="s">
        <v>2554</v>
      </c>
      <c r="C1433" s="416" t="s">
        <v>2463</v>
      </c>
      <c r="D1433" s="416">
        <v>805</v>
      </c>
    </row>
    <row r="1434" spans="2:4" x14ac:dyDescent="0.25">
      <c r="B1434" s="416" t="s">
        <v>2555</v>
      </c>
      <c r="C1434" s="416" t="s">
        <v>2463</v>
      </c>
      <c r="D1434" s="416">
        <v>805</v>
      </c>
    </row>
    <row r="1435" spans="2:4" x14ac:dyDescent="0.25">
      <c r="B1435" s="416" t="s">
        <v>2556</v>
      </c>
      <c r="C1435" s="416" t="s">
        <v>2463</v>
      </c>
      <c r="D1435" s="416">
        <v>805</v>
      </c>
    </row>
    <row r="1436" spans="2:4" x14ac:dyDescent="0.25">
      <c r="B1436" s="416">
        <v>1771</v>
      </c>
      <c r="C1436" s="416" t="s">
        <v>2463</v>
      </c>
      <c r="D1436" s="416">
        <v>805</v>
      </c>
    </row>
    <row r="1437" spans="2:4" x14ac:dyDescent="0.25">
      <c r="B1437" s="416" t="s">
        <v>2557</v>
      </c>
      <c r="C1437" s="416" t="s">
        <v>2463</v>
      </c>
      <c r="D1437" s="416">
        <v>805</v>
      </c>
    </row>
    <row r="1438" spans="2:4" x14ac:dyDescent="0.25">
      <c r="B1438" s="416" t="s">
        <v>2558</v>
      </c>
      <c r="C1438" s="416" t="s">
        <v>2463</v>
      </c>
      <c r="D1438" s="416">
        <v>805</v>
      </c>
    </row>
    <row r="1439" spans="2:4" x14ac:dyDescent="0.25">
      <c r="B1439" s="416" t="s">
        <v>2559</v>
      </c>
      <c r="C1439" s="416" t="s">
        <v>2463</v>
      </c>
      <c r="D1439" s="416">
        <v>805</v>
      </c>
    </row>
    <row r="1440" spans="2:4" x14ac:dyDescent="0.25">
      <c r="B1440" s="416" t="s">
        <v>2560</v>
      </c>
      <c r="C1440" s="416" t="s">
        <v>2463</v>
      </c>
      <c r="D1440" s="416">
        <v>805</v>
      </c>
    </row>
    <row r="1441" spans="2:4" x14ac:dyDescent="0.25">
      <c r="B1441" s="416" t="s">
        <v>2561</v>
      </c>
      <c r="C1441" s="416" t="s">
        <v>2463</v>
      </c>
      <c r="D1441" s="416">
        <v>805</v>
      </c>
    </row>
    <row r="1442" spans="2:4" x14ac:dyDescent="0.25">
      <c r="B1442" s="416" t="s">
        <v>2562</v>
      </c>
      <c r="C1442" s="416" t="s">
        <v>2463</v>
      </c>
      <c r="D1442" s="416">
        <v>805</v>
      </c>
    </row>
    <row r="1443" spans="2:4" x14ac:dyDescent="0.25">
      <c r="B1443" s="416" t="s">
        <v>2563</v>
      </c>
      <c r="C1443" s="416" t="s">
        <v>2463</v>
      </c>
      <c r="D1443" s="416">
        <v>805</v>
      </c>
    </row>
    <row r="1444" spans="2:4" x14ac:dyDescent="0.25">
      <c r="B1444" s="416">
        <v>1673</v>
      </c>
      <c r="C1444" s="416" t="s">
        <v>2463</v>
      </c>
      <c r="D1444" s="416">
        <v>805</v>
      </c>
    </row>
    <row r="1445" spans="2:4" x14ac:dyDescent="0.25">
      <c r="B1445" s="416" t="s">
        <v>2564</v>
      </c>
      <c r="C1445" s="416" t="s">
        <v>2463</v>
      </c>
      <c r="D1445" s="416">
        <v>805</v>
      </c>
    </row>
    <row r="1446" spans="2:4" x14ac:dyDescent="0.25">
      <c r="B1446" s="416" t="s">
        <v>2565</v>
      </c>
      <c r="C1446" s="416" t="s">
        <v>2463</v>
      </c>
      <c r="D1446" s="416">
        <v>805</v>
      </c>
    </row>
    <row r="1447" spans="2:4" x14ac:dyDescent="0.25">
      <c r="B1447" s="416" t="s">
        <v>2566</v>
      </c>
      <c r="C1447" s="416" t="s">
        <v>2463</v>
      </c>
      <c r="D1447" s="416">
        <v>805</v>
      </c>
    </row>
    <row r="1448" spans="2:4" x14ac:dyDescent="0.25">
      <c r="B1448" s="416" t="s">
        <v>2567</v>
      </c>
      <c r="C1448" s="416" t="s">
        <v>2463</v>
      </c>
      <c r="D1448" s="416">
        <v>805</v>
      </c>
    </row>
    <row r="1449" spans="2:4" x14ac:dyDescent="0.25">
      <c r="B1449" s="416" t="s">
        <v>2568</v>
      </c>
      <c r="C1449" s="416" t="s">
        <v>2463</v>
      </c>
      <c r="D1449" s="416">
        <v>805</v>
      </c>
    </row>
    <row r="1450" spans="2:4" x14ac:dyDescent="0.25">
      <c r="B1450" s="416" t="s">
        <v>2569</v>
      </c>
      <c r="C1450" s="416" t="s">
        <v>2463</v>
      </c>
      <c r="D1450" s="416">
        <v>805</v>
      </c>
    </row>
    <row r="1451" spans="2:4" x14ac:dyDescent="0.25">
      <c r="B1451" s="416" t="s">
        <v>2570</v>
      </c>
      <c r="C1451" s="416" t="s">
        <v>2463</v>
      </c>
      <c r="D1451" s="416">
        <v>805</v>
      </c>
    </row>
    <row r="1452" spans="2:4" x14ac:dyDescent="0.25">
      <c r="B1452" s="416" t="s">
        <v>2571</v>
      </c>
      <c r="C1452" s="416" t="s">
        <v>2463</v>
      </c>
      <c r="D1452" s="416">
        <v>805</v>
      </c>
    </row>
    <row r="1453" spans="2:4" x14ac:dyDescent="0.25">
      <c r="B1453" s="416" t="s">
        <v>2572</v>
      </c>
      <c r="C1453" s="416" t="s">
        <v>2463</v>
      </c>
      <c r="D1453" s="416">
        <v>805</v>
      </c>
    </row>
    <row r="1454" spans="2:4" x14ac:dyDescent="0.25">
      <c r="B1454" s="416" t="s">
        <v>2573</v>
      </c>
      <c r="C1454" s="416" t="s">
        <v>2463</v>
      </c>
      <c r="D1454" s="416">
        <v>805</v>
      </c>
    </row>
    <row r="1455" spans="2:4" x14ac:dyDescent="0.25">
      <c r="B1455" s="416" t="s">
        <v>2574</v>
      </c>
      <c r="C1455" s="416" t="s">
        <v>2463</v>
      </c>
      <c r="D1455" s="416">
        <v>805</v>
      </c>
    </row>
    <row r="1456" spans="2:4" x14ac:dyDescent="0.25">
      <c r="B1456" s="416" t="s">
        <v>2575</v>
      </c>
      <c r="C1456" s="416" t="s">
        <v>2463</v>
      </c>
      <c r="D1456" s="416">
        <v>805</v>
      </c>
    </row>
    <row r="1457" spans="2:4" x14ac:dyDescent="0.25">
      <c r="B1457" s="416" t="s">
        <v>2576</v>
      </c>
      <c r="C1457" s="416" t="s">
        <v>2463</v>
      </c>
      <c r="D1457" s="416">
        <v>805</v>
      </c>
    </row>
    <row r="1458" spans="2:4" x14ac:dyDescent="0.25">
      <c r="B1458" s="416" t="s">
        <v>2577</v>
      </c>
      <c r="C1458" s="416" t="s">
        <v>2463</v>
      </c>
      <c r="D1458" s="416">
        <v>805</v>
      </c>
    </row>
    <row r="1459" spans="2:4" x14ac:dyDescent="0.25">
      <c r="B1459" s="416" t="s">
        <v>2578</v>
      </c>
      <c r="C1459" s="416" t="s">
        <v>2463</v>
      </c>
      <c r="D1459" s="416">
        <v>805</v>
      </c>
    </row>
    <row r="1460" spans="2:4" x14ac:dyDescent="0.25">
      <c r="B1460" s="416" t="s">
        <v>2579</v>
      </c>
      <c r="C1460" s="416" t="s">
        <v>2463</v>
      </c>
      <c r="D1460" s="416">
        <v>805</v>
      </c>
    </row>
    <row r="1461" spans="2:4" x14ac:dyDescent="0.25">
      <c r="B1461" s="416" t="s">
        <v>2580</v>
      </c>
      <c r="C1461" s="416" t="s">
        <v>2463</v>
      </c>
      <c r="D1461" s="416">
        <v>805</v>
      </c>
    </row>
    <row r="1462" spans="2:4" x14ac:dyDescent="0.25">
      <c r="B1462" s="416" t="s">
        <v>2581</v>
      </c>
      <c r="C1462" s="416" t="s">
        <v>2463</v>
      </c>
      <c r="D1462" s="416">
        <v>805</v>
      </c>
    </row>
    <row r="1463" spans="2:4" x14ac:dyDescent="0.25">
      <c r="B1463" s="416" t="s">
        <v>2582</v>
      </c>
      <c r="C1463" s="416" t="s">
        <v>2463</v>
      </c>
      <c r="D1463" s="416">
        <v>805</v>
      </c>
    </row>
    <row r="1464" spans="2:4" x14ac:dyDescent="0.25">
      <c r="B1464" s="416" t="s">
        <v>2583</v>
      </c>
      <c r="C1464" s="416" t="s">
        <v>2463</v>
      </c>
      <c r="D1464" s="416">
        <v>805</v>
      </c>
    </row>
    <row r="1465" spans="2:4" x14ac:dyDescent="0.25">
      <c r="B1465" s="416" t="s">
        <v>2584</v>
      </c>
      <c r="C1465" s="416" t="s">
        <v>2463</v>
      </c>
      <c r="D1465" s="416">
        <v>805</v>
      </c>
    </row>
    <row r="1466" spans="2:4" x14ac:dyDescent="0.25">
      <c r="B1466" s="416" t="s">
        <v>2585</v>
      </c>
      <c r="C1466" s="416" t="s">
        <v>2463</v>
      </c>
      <c r="D1466" s="416">
        <v>805</v>
      </c>
    </row>
    <row r="1467" spans="2:4" x14ac:dyDescent="0.25">
      <c r="B1467" s="416" t="s">
        <v>2586</v>
      </c>
      <c r="C1467" s="416" t="s">
        <v>2463</v>
      </c>
      <c r="D1467" s="416">
        <v>805</v>
      </c>
    </row>
    <row r="1468" spans="2:4" x14ac:dyDescent="0.25">
      <c r="B1468" s="416" t="s">
        <v>2587</v>
      </c>
      <c r="C1468" s="416" t="s">
        <v>2463</v>
      </c>
      <c r="D1468" s="416">
        <v>805</v>
      </c>
    </row>
    <row r="1469" spans="2:4" x14ac:dyDescent="0.25">
      <c r="B1469" s="416" t="s">
        <v>2588</v>
      </c>
      <c r="C1469" s="416" t="s">
        <v>2463</v>
      </c>
      <c r="D1469" s="416">
        <v>805</v>
      </c>
    </row>
    <row r="1470" spans="2:4" x14ac:dyDescent="0.25">
      <c r="B1470" s="416" t="s">
        <v>2589</v>
      </c>
      <c r="C1470" s="416" t="s">
        <v>2463</v>
      </c>
      <c r="D1470" s="416">
        <v>805</v>
      </c>
    </row>
    <row r="1471" spans="2:4" x14ac:dyDescent="0.25">
      <c r="B1471" s="416" t="s">
        <v>2590</v>
      </c>
      <c r="C1471" s="416" t="s">
        <v>2463</v>
      </c>
      <c r="D1471" s="416">
        <v>805</v>
      </c>
    </row>
    <row r="1472" spans="2:4" x14ac:dyDescent="0.25">
      <c r="B1472" s="416" t="s">
        <v>2591</v>
      </c>
      <c r="C1472" s="416" t="s">
        <v>2463</v>
      </c>
      <c r="D1472" s="416">
        <v>805</v>
      </c>
    </row>
    <row r="1473" spans="2:4" x14ac:dyDescent="0.25">
      <c r="B1473" s="416" t="s">
        <v>2592</v>
      </c>
      <c r="C1473" s="416" t="s">
        <v>2463</v>
      </c>
      <c r="D1473" s="416">
        <v>805</v>
      </c>
    </row>
    <row r="1474" spans="2:4" x14ac:dyDescent="0.25">
      <c r="B1474" s="416" t="s">
        <v>2593</v>
      </c>
      <c r="C1474" s="416" t="s">
        <v>2594</v>
      </c>
      <c r="D1474" s="417">
        <v>1446.7</v>
      </c>
    </row>
    <row r="1475" spans="2:4" x14ac:dyDescent="0.25">
      <c r="B1475" s="416" t="s">
        <v>2595</v>
      </c>
      <c r="C1475" s="416" t="s">
        <v>2596</v>
      </c>
      <c r="D1475" s="417">
        <v>1446.7</v>
      </c>
    </row>
    <row r="1476" spans="2:4" x14ac:dyDescent="0.25">
      <c r="B1476" s="416" t="s">
        <v>2597</v>
      </c>
      <c r="C1476" s="416" t="s">
        <v>2596</v>
      </c>
      <c r="D1476" s="417">
        <v>1446.7</v>
      </c>
    </row>
    <row r="1477" spans="2:4" x14ac:dyDescent="0.25">
      <c r="B1477" s="416" t="s">
        <v>2598</v>
      </c>
      <c r="C1477" s="416" t="s">
        <v>2596</v>
      </c>
      <c r="D1477" s="417">
        <v>1446.7</v>
      </c>
    </row>
    <row r="1478" spans="2:4" x14ac:dyDescent="0.25">
      <c r="B1478" s="416" t="s">
        <v>2599</v>
      </c>
      <c r="C1478" s="416" t="s">
        <v>2596</v>
      </c>
      <c r="D1478" s="417">
        <v>1446.7</v>
      </c>
    </row>
    <row r="1479" spans="2:4" x14ac:dyDescent="0.25">
      <c r="B1479" s="416" t="s">
        <v>2600</v>
      </c>
      <c r="C1479" s="416" t="s">
        <v>2596</v>
      </c>
      <c r="D1479" s="417">
        <v>1446.7</v>
      </c>
    </row>
    <row r="1480" spans="2:4" x14ac:dyDescent="0.25">
      <c r="B1480" s="416" t="s">
        <v>2601</v>
      </c>
      <c r="C1480" s="416" t="s">
        <v>2596</v>
      </c>
      <c r="D1480" s="417">
        <v>1446.7</v>
      </c>
    </row>
    <row r="1481" spans="2:4" x14ac:dyDescent="0.25">
      <c r="B1481" s="416" t="s">
        <v>2602</v>
      </c>
      <c r="C1481" s="416" t="s">
        <v>2596</v>
      </c>
      <c r="D1481" s="417">
        <v>1446.7</v>
      </c>
    </row>
    <row r="1482" spans="2:4" x14ac:dyDescent="0.25">
      <c r="B1482" s="416" t="s">
        <v>2603</v>
      </c>
      <c r="C1482" s="416" t="s">
        <v>2596</v>
      </c>
      <c r="D1482" s="417">
        <v>1446.7</v>
      </c>
    </row>
    <row r="1483" spans="2:4" x14ac:dyDescent="0.25">
      <c r="B1483" s="416" t="s">
        <v>2604</v>
      </c>
      <c r="C1483" s="416" t="s">
        <v>2596</v>
      </c>
      <c r="D1483" s="417">
        <v>1446.7</v>
      </c>
    </row>
    <row r="1484" spans="2:4" x14ac:dyDescent="0.25">
      <c r="B1484" s="416" t="s">
        <v>2605</v>
      </c>
      <c r="C1484" s="416" t="s">
        <v>2596</v>
      </c>
      <c r="D1484" s="417">
        <v>1446.7</v>
      </c>
    </row>
    <row r="1485" spans="2:4" x14ac:dyDescent="0.25">
      <c r="B1485" s="416" t="s">
        <v>2606</v>
      </c>
      <c r="C1485" s="416" t="s">
        <v>2596</v>
      </c>
      <c r="D1485" s="417">
        <v>1446.7</v>
      </c>
    </row>
    <row r="1486" spans="2:4" x14ac:dyDescent="0.25">
      <c r="B1486" s="416" t="s">
        <v>2607</v>
      </c>
      <c r="C1486" s="416" t="s">
        <v>2596</v>
      </c>
      <c r="D1486" s="417">
        <v>1446.7</v>
      </c>
    </row>
    <row r="1487" spans="2:4" x14ac:dyDescent="0.25">
      <c r="B1487" s="416" t="s">
        <v>2608</v>
      </c>
      <c r="C1487" s="416" t="s">
        <v>2596</v>
      </c>
      <c r="D1487" s="417">
        <v>1446.7</v>
      </c>
    </row>
    <row r="1488" spans="2:4" x14ac:dyDescent="0.25">
      <c r="B1488" s="416" t="s">
        <v>2609</v>
      </c>
      <c r="C1488" s="416" t="s">
        <v>2596</v>
      </c>
      <c r="D1488" s="417">
        <v>1446.7</v>
      </c>
    </row>
    <row r="1489" spans="2:4" x14ac:dyDescent="0.25">
      <c r="B1489" s="416" t="s">
        <v>2610</v>
      </c>
      <c r="C1489" s="416" t="s">
        <v>2596</v>
      </c>
      <c r="D1489" s="417">
        <v>1446.7</v>
      </c>
    </row>
    <row r="1490" spans="2:4" x14ac:dyDescent="0.25">
      <c r="B1490" s="416" t="s">
        <v>2611</v>
      </c>
      <c r="C1490" s="416" t="s">
        <v>2596</v>
      </c>
      <c r="D1490" s="417">
        <v>1446.7</v>
      </c>
    </row>
    <row r="1491" spans="2:4" x14ac:dyDescent="0.25">
      <c r="B1491" s="416" t="s">
        <v>2612</v>
      </c>
      <c r="C1491" s="416" t="s">
        <v>2596</v>
      </c>
      <c r="D1491" s="417">
        <v>1446.7</v>
      </c>
    </row>
    <row r="1492" spans="2:4" x14ac:dyDescent="0.25">
      <c r="B1492" s="416" t="s">
        <v>2613</v>
      </c>
      <c r="C1492" s="416" t="s">
        <v>2596</v>
      </c>
      <c r="D1492" s="417">
        <v>1446.7</v>
      </c>
    </row>
    <row r="1493" spans="2:4" x14ac:dyDescent="0.25">
      <c r="B1493" s="416" t="s">
        <v>2614</v>
      </c>
      <c r="C1493" s="416" t="s">
        <v>2596</v>
      </c>
      <c r="D1493" s="417">
        <v>1446.7</v>
      </c>
    </row>
    <row r="1494" spans="2:4" x14ac:dyDescent="0.25">
      <c r="B1494" s="416" t="s">
        <v>2615</v>
      </c>
      <c r="C1494" s="416" t="s">
        <v>2596</v>
      </c>
      <c r="D1494" s="417">
        <v>1446.7</v>
      </c>
    </row>
    <row r="1495" spans="2:4" x14ac:dyDescent="0.25">
      <c r="B1495" s="416" t="s">
        <v>2616</v>
      </c>
      <c r="C1495" s="416" t="s">
        <v>2596</v>
      </c>
      <c r="D1495" s="417">
        <v>1446.7</v>
      </c>
    </row>
    <row r="1496" spans="2:4" x14ac:dyDescent="0.25">
      <c r="B1496" s="416" t="s">
        <v>2617</v>
      </c>
      <c r="C1496" s="416" t="s">
        <v>2596</v>
      </c>
      <c r="D1496" s="417">
        <v>1446.7</v>
      </c>
    </row>
    <row r="1497" spans="2:4" x14ac:dyDescent="0.25">
      <c r="B1497" s="416" t="s">
        <v>2618</v>
      </c>
      <c r="C1497" s="416" t="s">
        <v>2596</v>
      </c>
      <c r="D1497" s="417">
        <v>1446.7</v>
      </c>
    </row>
    <row r="1498" spans="2:4" x14ac:dyDescent="0.25">
      <c r="B1498" s="416" t="s">
        <v>2619</v>
      </c>
      <c r="C1498" s="416" t="s">
        <v>2596</v>
      </c>
      <c r="D1498" s="417">
        <v>1446.7</v>
      </c>
    </row>
    <row r="1499" spans="2:4" x14ac:dyDescent="0.25">
      <c r="B1499" s="416" t="s">
        <v>2620</v>
      </c>
      <c r="C1499" s="416" t="s">
        <v>2596</v>
      </c>
      <c r="D1499" s="417">
        <v>1446.7</v>
      </c>
    </row>
    <row r="1500" spans="2:4" x14ac:dyDescent="0.25">
      <c r="B1500" s="416" t="s">
        <v>2621</v>
      </c>
      <c r="C1500" s="416" t="s">
        <v>2596</v>
      </c>
      <c r="D1500" s="417">
        <v>1446.7</v>
      </c>
    </row>
    <row r="1501" spans="2:4" x14ac:dyDescent="0.25">
      <c r="B1501" s="416" t="s">
        <v>2622</v>
      </c>
      <c r="C1501" s="416" t="s">
        <v>2596</v>
      </c>
      <c r="D1501" s="417">
        <v>1446.7</v>
      </c>
    </row>
    <row r="1502" spans="2:4" x14ac:dyDescent="0.25">
      <c r="B1502" s="416" t="s">
        <v>2623</v>
      </c>
      <c r="C1502" s="416" t="s">
        <v>2596</v>
      </c>
      <c r="D1502" s="417">
        <v>1446.7</v>
      </c>
    </row>
    <row r="1503" spans="2:4" x14ac:dyDescent="0.25">
      <c r="B1503" s="416" t="s">
        <v>2624</v>
      </c>
      <c r="C1503" s="416" t="s">
        <v>2596</v>
      </c>
      <c r="D1503" s="417">
        <v>1446.7</v>
      </c>
    </row>
    <row r="1504" spans="2:4" x14ac:dyDescent="0.25">
      <c r="B1504" s="416" t="s">
        <v>2625</v>
      </c>
      <c r="C1504" s="416" t="s">
        <v>2596</v>
      </c>
      <c r="D1504" s="417">
        <v>1446.7</v>
      </c>
    </row>
    <row r="1505" spans="2:4" x14ac:dyDescent="0.25">
      <c r="B1505" s="416" t="s">
        <v>2626</v>
      </c>
      <c r="C1505" s="416" t="s">
        <v>2596</v>
      </c>
      <c r="D1505" s="417">
        <v>1446.7</v>
      </c>
    </row>
    <row r="1506" spans="2:4" x14ac:dyDescent="0.25">
      <c r="B1506" s="416" t="s">
        <v>2627</v>
      </c>
      <c r="C1506" s="416" t="s">
        <v>2596</v>
      </c>
      <c r="D1506" s="417">
        <v>1446.7</v>
      </c>
    </row>
    <row r="1507" spans="2:4" x14ac:dyDescent="0.25">
      <c r="B1507" s="416" t="s">
        <v>2628</v>
      </c>
      <c r="C1507" s="416" t="s">
        <v>2596</v>
      </c>
      <c r="D1507" s="417">
        <v>1446.7</v>
      </c>
    </row>
    <row r="1508" spans="2:4" x14ac:dyDescent="0.25">
      <c r="B1508" s="416" t="s">
        <v>2629</v>
      </c>
      <c r="C1508" s="416" t="s">
        <v>2596</v>
      </c>
      <c r="D1508" s="417">
        <v>1446.7</v>
      </c>
    </row>
    <row r="1509" spans="2:4" x14ac:dyDescent="0.25">
      <c r="B1509" s="416" t="s">
        <v>2630</v>
      </c>
      <c r="C1509" s="416" t="s">
        <v>2596</v>
      </c>
      <c r="D1509" s="417">
        <v>1446.7</v>
      </c>
    </row>
    <row r="1510" spans="2:4" x14ac:dyDescent="0.25">
      <c r="B1510" s="416" t="s">
        <v>2631</v>
      </c>
      <c r="C1510" s="416" t="s">
        <v>2596</v>
      </c>
      <c r="D1510" s="417">
        <v>1446.7</v>
      </c>
    </row>
    <row r="1511" spans="2:4" x14ac:dyDescent="0.25">
      <c r="B1511" s="416" t="s">
        <v>2632</v>
      </c>
      <c r="C1511" s="416" t="s">
        <v>2596</v>
      </c>
      <c r="D1511" s="417">
        <v>1446.7</v>
      </c>
    </row>
    <row r="1512" spans="2:4" x14ac:dyDescent="0.25">
      <c r="B1512" s="416" t="s">
        <v>2633</v>
      </c>
      <c r="C1512" s="416" t="s">
        <v>2596</v>
      </c>
      <c r="D1512" s="417">
        <v>1446.7</v>
      </c>
    </row>
    <row r="1513" spans="2:4" x14ac:dyDescent="0.25">
      <c r="B1513" s="416" t="s">
        <v>2634</v>
      </c>
      <c r="C1513" s="416" t="s">
        <v>2596</v>
      </c>
      <c r="D1513" s="417">
        <v>1446.7</v>
      </c>
    </row>
    <row r="1514" spans="2:4" x14ac:dyDescent="0.25">
      <c r="B1514" s="416" t="s">
        <v>2635</v>
      </c>
      <c r="C1514" s="416" t="s">
        <v>2596</v>
      </c>
      <c r="D1514" s="417">
        <v>1446.7</v>
      </c>
    </row>
    <row r="1515" spans="2:4" x14ac:dyDescent="0.25">
      <c r="B1515" s="416" t="s">
        <v>2636</v>
      </c>
      <c r="C1515" s="416" t="s">
        <v>2596</v>
      </c>
      <c r="D1515" s="417">
        <v>1446.7</v>
      </c>
    </row>
    <row r="1516" spans="2:4" x14ac:dyDescent="0.25">
      <c r="B1516" s="416" t="s">
        <v>2637</v>
      </c>
      <c r="C1516" s="416" t="s">
        <v>2596</v>
      </c>
      <c r="D1516" s="417">
        <v>1446.7</v>
      </c>
    </row>
    <row r="1517" spans="2:4" x14ac:dyDescent="0.25">
      <c r="B1517" s="416" t="s">
        <v>2638</v>
      </c>
      <c r="C1517" s="416" t="s">
        <v>2596</v>
      </c>
      <c r="D1517" s="417">
        <v>1446.7</v>
      </c>
    </row>
    <row r="1518" spans="2:4" x14ac:dyDescent="0.25">
      <c r="B1518" s="416" t="s">
        <v>2639</v>
      </c>
      <c r="C1518" s="416" t="s">
        <v>2596</v>
      </c>
      <c r="D1518" s="417">
        <v>1446.7</v>
      </c>
    </row>
    <row r="1519" spans="2:4" x14ac:dyDescent="0.25">
      <c r="B1519" s="416" t="s">
        <v>2640</v>
      </c>
      <c r="C1519" s="416" t="s">
        <v>2596</v>
      </c>
      <c r="D1519" s="417">
        <v>1446.7</v>
      </c>
    </row>
    <row r="1520" spans="2:4" x14ac:dyDescent="0.25">
      <c r="B1520" s="416" t="s">
        <v>2641</v>
      </c>
      <c r="C1520" s="416" t="s">
        <v>2596</v>
      </c>
      <c r="D1520" s="417">
        <v>1446.7</v>
      </c>
    </row>
    <row r="1521" spans="2:4" x14ac:dyDescent="0.25">
      <c r="B1521" s="416" t="s">
        <v>2642</v>
      </c>
      <c r="C1521" s="416" t="s">
        <v>2596</v>
      </c>
      <c r="D1521" s="417">
        <v>1446.7</v>
      </c>
    </row>
    <row r="1522" spans="2:4" x14ac:dyDescent="0.25">
      <c r="B1522" s="416" t="s">
        <v>2643</v>
      </c>
      <c r="C1522" s="416" t="s">
        <v>2596</v>
      </c>
      <c r="D1522" s="417">
        <v>1446.7</v>
      </c>
    </row>
    <row r="1523" spans="2:4" x14ac:dyDescent="0.25">
      <c r="B1523" s="416" t="s">
        <v>2644</v>
      </c>
      <c r="C1523" s="416" t="s">
        <v>2596</v>
      </c>
      <c r="D1523" s="417">
        <v>1446.7</v>
      </c>
    </row>
    <row r="1524" spans="2:4" x14ac:dyDescent="0.25">
      <c r="B1524" s="416" t="s">
        <v>2645</v>
      </c>
      <c r="C1524" s="416" t="s">
        <v>2596</v>
      </c>
      <c r="D1524" s="417">
        <v>1446.7</v>
      </c>
    </row>
    <row r="1525" spans="2:4" x14ac:dyDescent="0.25">
      <c r="B1525" s="416" t="s">
        <v>2646</v>
      </c>
      <c r="C1525" s="416" t="s">
        <v>2596</v>
      </c>
      <c r="D1525" s="417">
        <v>1446.7</v>
      </c>
    </row>
    <row r="1526" spans="2:4" x14ac:dyDescent="0.25">
      <c r="B1526" s="416" t="s">
        <v>2647</v>
      </c>
      <c r="C1526" s="416" t="s">
        <v>2596</v>
      </c>
      <c r="D1526" s="417">
        <v>1446.7</v>
      </c>
    </row>
    <row r="1527" spans="2:4" x14ac:dyDescent="0.25">
      <c r="B1527" s="416" t="s">
        <v>2648</v>
      </c>
      <c r="C1527" s="416" t="s">
        <v>2596</v>
      </c>
      <c r="D1527" s="417">
        <v>1446.7</v>
      </c>
    </row>
    <row r="1528" spans="2:4" x14ac:dyDescent="0.25">
      <c r="B1528" s="416" t="s">
        <v>2649</v>
      </c>
      <c r="C1528" s="416" t="s">
        <v>2596</v>
      </c>
      <c r="D1528" s="417">
        <v>1446.7</v>
      </c>
    </row>
    <row r="1529" spans="2:4" x14ac:dyDescent="0.25">
      <c r="B1529" s="416" t="s">
        <v>2650</v>
      </c>
      <c r="C1529" s="416" t="s">
        <v>2596</v>
      </c>
      <c r="D1529" s="417">
        <v>1446.7</v>
      </c>
    </row>
    <row r="1530" spans="2:4" x14ac:dyDescent="0.25">
      <c r="B1530" s="416" t="s">
        <v>2651</v>
      </c>
      <c r="C1530" s="416" t="s">
        <v>2596</v>
      </c>
      <c r="D1530" s="417">
        <v>1446.7</v>
      </c>
    </row>
    <row r="1531" spans="2:4" x14ac:dyDescent="0.25">
      <c r="B1531" s="416" t="s">
        <v>2652</v>
      </c>
      <c r="C1531" s="416" t="s">
        <v>2596</v>
      </c>
      <c r="D1531" s="417">
        <v>1446.7</v>
      </c>
    </row>
    <row r="1532" spans="2:4" x14ac:dyDescent="0.25">
      <c r="B1532" s="416" t="s">
        <v>2653</v>
      </c>
      <c r="C1532" s="416" t="s">
        <v>2596</v>
      </c>
      <c r="D1532" s="417">
        <v>1446.7</v>
      </c>
    </row>
    <row r="1533" spans="2:4" x14ac:dyDescent="0.25">
      <c r="B1533" s="416" t="s">
        <v>2654</v>
      </c>
      <c r="C1533" s="416" t="s">
        <v>2596</v>
      </c>
      <c r="D1533" s="417">
        <v>1446.7</v>
      </c>
    </row>
    <row r="1534" spans="2:4" x14ac:dyDescent="0.25">
      <c r="B1534" s="416" t="s">
        <v>2655</v>
      </c>
      <c r="C1534" s="416" t="s">
        <v>2596</v>
      </c>
      <c r="D1534" s="417">
        <v>1446.7</v>
      </c>
    </row>
    <row r="1535" spans="2:4" x14ac:dyDescent="0.25">
      <c r="B1535" s="416" t="s">
        <v>2656</v>
      </c>
      <c r="C1535" s="416" t="s">
        <v>2596</v>
      </c>
      <c r="D1535" s="417">
        <v>1446.7</v>
      </c>
    </row>
    <row r="1536" spans="2:4" x14ac:dyDescent="0.25">
      <c r="B1536" s="416" t="s">
        <v>2657</v>
      </c>
      <c r="C1536" s="416" t="s">
        <v>2596</v>
      </c>
      <c r="D1536" s="417">
        <v>1446.7</v>
      </c>
    </row>
    <row r="1537" spans="2:4" x14ac:dyDescent="0.25">
      <c r="B1537" s="416" t="s">
        <v>2658</v>
      </c>
      <c r="C1537" s="416" t="s">
        <v>2596</v>
      </c>
      <c r="D1537" s="417">
        <v>1446.7</v>
      </c>
    </row>
    <row r="1538" spans="2:4" x14ac:dyDescent="0.25">
      <c r="B1538" s="416" t="s">
        <v>2659</v>
      </c>
      <c r="C1538" s="416" t="s">
        <v>2596</v>
      </c>
      <c r="D1538" s="417">
        <v>1446.7</v>
      </c>
    </row>
    <row r="1539" spans="2:4" x14ac:dyDescent="0.25">
      <c r="B1539" s="416" t="s">
        <v>2660</v>
      </c>
      <c r="C1539" s="416" t="s">
        <v>2596</v>
      </c>
      <c r="D1539" s="417">
        <v>1446.7</v>
      </c>
    </row>
    <row r="1540" spans="2:4" x14ac:dyDescent="0.25">
      <c r="B1540" s="416" t="s">
        <v>2661</v>
      </c>
      <c r="C1540" s="416" t="s">
        <v>2596</v>
      </c>
      <c r="D1540" s="417">
        <v>1446.7</v>
      </c>
    </row>
    <row r="1541" spans="2:4" x14ac:dyDescent="0.25">
      <c r="B1541" s="416" t="s">
        <v>2662</v>
      </c>
      <c r="C1541" s="416" t="s">
        <v>2596</v>
      </c>
      <c r="D1541" s="417">
        <v>1446.7</v>
      </c>
    </row>
    <row r="1542" spans="2:4" x14ac:dyDescent="0.25">
      <c r="B1542" s="416" t="s">
        <v>2663</v>
      </c>
      <c r="C1542" s="416" t="s">
        <v>2596</v>
      </c>
      <c r="D1542" s="417">
        <v>1446.7</v>
      </c>
    </row>
    <row r="1543" spans="2:4" x14ac:dyDescent="0.25">
      <c r="B1543" s="416" t="s">
        <v>2664</v>
      </c>
      <c r="C1543" s="416" t="s">
        <v>2596</v>
      </c>
      <c r="D1543" s="417">
        <v>1446.7</v>
      </c>
    </row>
    <row r="1544" spans="2:4" x14ac:dyDescent="0.25">
      <c r="B1544" s="416" t="s">
        <v>2665</v>
      </c>
      <c r="C1544" s="416" t="s">
        <v>2596</v>
      </c>
      <c r="D1544" s="417">
        <v>1446.7</v>
      </c>
    </row>
    <row r="1545" spans="2:4" x14ac:dyDescent="0.25">
      <c r="B1545" s="416" t="s">
        <v>2666</v>
      </c>
      <c r="C1545" s="416" t="s">
        <v>2596</v>
      </c>
      <c r="D1545" s="417">
        <v>1446.7</v>
      </c>
    </row>
    <row r="1546" spans="2:4" x14ac:dyDescent="0.25">
      <c r="B1546" s="416" t="s">
        <v>2667</v>
      </c>
      <c r="C1546" s="416" t="s">
        <v>2596</v>
      </c>
      <c r="D1546" s="417">
        <v>1446.7</v>
      </c>
    </row>
    <row r="1547" spans="2:4" x14ac:dyDescent="0.25">
      <c r="B1547" s="416" t="s">
        <v>2668</v>
      </c>
      <c r="C1547" s="416" t="s">
        <v>2596</v>
      </c>
      <c r="D1547" s="417">
        <v>1446.7</v>
      </c>
    </row>
    <row r="1548" spans="2:4" x14ac:dyDescent="0.25">
      <c r="B1548" s="416" t="s">
        <v>2669</v>
      </c>
      <c r="C1548" s="416" t="s">
        <v>2596</v>
      </c>
      <c r="D1548" s="417">
        <v>1446.7</v>
      </c>
    </row>
    <row r="1549" spans="2:4" x14ac:dyDescent="0.25">
      <c r="B1549" s="416" t="s">
        <v>2670</v>
      </c>
      <c r="C1549" s="416" t="s">
        <v>2596</v>
      </c>
      <c r="D1549" s="417">
        <v>1446.7</v>
      </c>
    </row>
    <row r="1550" spans="2:4" x14ac:dyDescent="0.25">
      <c r="B1550" s="416" t="s">
        <v>2671</v>
      </c>
      <c r="C1550" s="416" t="s">
        <v>2596</v>
      </c>
      <c r="D1550" s="417">
        <v>1446.7</v>
      </c>
    </row>
    <row r="1551" spans="2:4" x14ac:dyDescent="0.25">
      <c r="B1551" s="416" t="s">
        <v>2672</v>
      </c>
      <c r="C1551" s="416" t="s">
        <v>2596</v>
      </c>
      <c r="D1551" s="417">
        <v>1446.7</v>
      </c>
    </row>
    <row r="1552" spans="2:4" x14ac:dyDescent="0.25">
      <c r="B1552" s="416" t="s">
        <v>2673</v>
      </c>
      <c r="C1552" s="416" t="s">
        <v>2596</v>
      </c>
      <c r="D1552" s="417">
        <v>1446.7</v>
      </c>
    </row>
    <row r="1553" spans="2:4" x14ac:dyDescent="0.25">
      <c r="B1553" s="416" t="s">
        <v>2674</v>
      </c>
      <c r="C1553" s="416" t="s">
        <v>2596</v>
      </c>
      <c r="D1553" s="417">
        <v>1446.7</v>
      </c>
    </row>
    <row r="1554" spans="2:4" x14ac:dyDescent="0.25">
      <c r="B1554" s="416" t="s">
        <v>2675</v>
      </c>
      <c r="C1554" s="416" t="s">
        <v>2596</v>
      </c>
      <c r="D1554" s="417">
        <v>1446.7</v>
      </c>
    </row>
    <row r="1555" spans="2:4" x14ac:dyDescent="0.25">
      <c r="B1555" s="416" t="s">
        <v>2676</v>
      </c>
      <c r="C1555" s="416" t="s">
        <v>2596</v>
      </c>
      <c r="D1555" s="417">
        <v>1446.7</v>
      </c>
    </row>
    <row r="1556" spans="2:4" x14ac:dyDescent="0.25">
      <c r="B1556" s="416" t="s">
        <v>2677</v>
      </c>
      <c r="C1556" s="416" t="s">
        <v>2596</v>
      </c>
      <c r="D1556" s="417">
        <v>1446.7</v>
      </c>
    </row>
    <row r="1557" spans="2:4" x14ac:dyDescent="0.25">
      <c r="B1557" s="416" t="s">
        <v>2678</v>
      </c>
      <c r="C1557" s="416" t="s">
        <v>2596</v>
      </c>
      <c r="D1557" s="417">
        <v>1446.7</v>
      </c>
    </row>
    <row r="1558" spans="2:4" x14ac:dyDescent="0.25">
      <c r="B1558" s="416" t="s">
        <v>2679</v>
      </c>
      <c r="C1558" s="416" t="s">
        <v>2596</v>
      </c>
      <c r="D1558" s="417">
        <v>1446.7</v>
      </c>
    </row>
    <row r="1559" spans="2:4" x14ac:dyDescent="0.25">
      <c r="B1559" s="416" t="s">
        <v>2680</v>
      </c>
      <c r="C1559" s="416" t="s">
        <v>2596</v>
      </c>
      <c r="D1559" s="417">
        <v>1446.7</v>
      </c>
    </row>
    <row r="1560" spans="2:4" x14ac:dyDescent="0.25">
      <c r="B1560" s="416" t="s">
        <v>2681</v>
      </c>
      <c r="C1560" s="416" t="s">
        <v>2596</v>
      </c>
      <c r="D1560" s="417">
        <v>1446.7</v>
      </c>
    </row>
    <row r="1561" spans="2:4" x14ac:dyDescent="0.25">
      <c r="B1561" s="416" t="s">
        <v>2682</v>
      </c>
      <c r="C1561" s="416" t="s">
        <v>2596</v>
      </c>
      <c r="D1561" s="417">
        <v>1446.7</v>
      </c>
    </row>
    <row r="1562" spans="2:4" x14ac:dyDescent="0.25">
      <c r="B1562" s="416" t="s">
        <v>2683</v>
      </c>
      <c r="C1562" s="416" t="s">
        <v>2596</v>
      </c>
      <c r="D1562" s="417">
        <v>1446.7</v>
      </c>
    </row>
    <row r="1563" spans="2:4" x14ac:dyDescent="0.25">
      <c r="B1563" s="416" t="s">
        <v>2684</v>
      </c>
      <c r="C1563" s="416" t="s">
        <v>2596</v>
      </c>
      <c r="D1563" s="417">
        <v>1446.7</v>
      </c>
    </row>
    <row r="1564" spans="2:4" x14ac:dyDescent="0.25">
      <c r="B1564" s="416" t="s">
        <v>2685</v>
      </c>
      <c r="C1564" s="416" t="s">
        <v>2596</v>
      </c>
      <c r="D1564" s="417">
        <v>1446.7</v>
      </c>
    </row>
    <row r="1565" spans="2:4" x14ac:dyDescent="0.25">
      <c r="B1565" s="416" t="s">
        <v>2686</v>
      </c>
      <c r="C1565" s="416" t="s">
        <v>2596</v>
      </c>
      <c r="D1565" s="417">
        <v>1446.7</v>
      </c>
    </row>
    <row r="1566" spans="2:4" x14ac:dyDescent="0.25">
      <c r="B1566" s="416" t="s">
        <v>2687</v>
      </c>
      <c r="C1566" s="416" t="s">
        <v>2596</v>
      </c>
      <c r="D1566" s="417">
        <v>1446.7</v>
      </c>
    </row>
    <row r="1567" spans="2:4" x14ac:dyDescent="0.25">
      <c r="B1567" s="416" t="s">
        <v>2688</v>
      </c>
      <c r="C1567" s="416" t="s">
        <v>2596</v>
      </c>
      <c r="D1567" s="417">
        <v>1446.7</v>
      </c>
    </row>
    <row r="1568" spans="2:4" x14ac:dyDescent="0.25">
      <c r="B1568" s="416" t="s">
        <v>2689</v>
      </c>
      <c r="C1568" s="416" t="s">
        <v>2596</v>
      </c>
      <c r="D1568" s="417">
        <v>1446.7</v>
      </c>
    </row>
    <row r="1569" spans="2:4" x14ac:dyDescent="0.25">
      <c r="B1569" s="416" t="s">
        <v>2690</v>
      </c>
      <c r="C1569" s="416" t="s">
        <v>2596</v>
      </c>
      <c r="D1569" s="417">
        <v>1446.7</v>
      </c>
    </row>
    <row r="1570" spans="2:4" x14ac:dyDescent="0.25">
      <c r="B1570" s="416" t="s">
        <v>2691</v>
      </c>
      <c r="C1570" s="416" t="s">
        <v>2596</v>
      </c>
      <c r="D1570" s="417">
        <v>1446.7</v>
      </c>
    </row>
    <row r="1571" spans="2:4" x14ac:dyDescent="0.25">
      <c r="B1571" s="416" t="s">
        <v>2692</v>
      </c>
      <c r="C1571" s="416" t="s">
        <v>2596</v>
      </c>
      <c r="D1571" s="417">
        <v>1446.7</v>
      </c>
    </row>
    <row r="1572" spans="2:4" x14ac:dyDescent="0.25">
      <c r="B1572" s="416" t="s">
        <v>2693</v>
      </c>
      <c r="C1572" s="416" t="s">
        <v>2596</v>
      </c>
      <c r="D1572" s="417">
        <v>1446.7</v>
      </c>
    </row>
    <row r="1573" spans="2:4" x14ac:dyDescent="0.25">
      <c r="B1573" s="416" t="s">
        <v>2694</v>
      </c>
      <c r="C1573" s="416" t="s">
        <v>2596</v>
      </c>
      <c r="D1573" s="417">
        <v>1446.7</v>
      </c>
    </row>
    <row r="1574" spans="2:4" x14ac:dyDescent="0.25">
      <c r="B1574" s="416" t="s">
        <v>2695</v>
      </c>
      <c r="C1574" s="416" t="s">
        <v>2596</v>
      </c>
      <c r="D1574" s="417">
        <v>1446.7</v>
      </c>
    </row>
    <row r="1575" spans="2:4" x14ac:dyDescent="0.25">
      <c r="B1575" s="416" t="s">
        <v>2696</v>
      </c>
      <c r="C1575" s="416" t="s">
        <v>2596</v>
      </c>
      <c r="D1575" s="417">
        <v>1446.7</v>
      </c>
    </row>
    <row r="1576" spans="2:4" x14ac:dyDescent="0.25">
      <c r="B1576" s="416" t="s">
        <v>2697</v>
      </c>
      <c r="C1576" s="416" t="s">
        <v>2596</v>
      </c>
      <c r="D1576" s="417">
        <v>1446.7</v>
      </c>
    </row>
    <row r="1577" spans="2:4" x14ac:dyDescent="0.25">
      <c r="B1577" s="416" t="s">
        <v>2698</v>
      </c>
      <c r="C1577" s="416" t="s">
        <v>2596</v>
      </c>
      <c r="D1577" s="417">
        <v>1446.7</v>
      </c>
    </row>
    <row r="1578" spans="2:4" x14ac:dyDescent="0.25">
      <c r="B1578" s="416" t="s">
        <v>2699</v>
      </c>
      <c r="C1578" s="416" t="s">
        <v>2596</v>
      </c>
      <c r="D1578" s="417">
        <v>1446.7</v>
      </c>
    </row>
    <row r="1579" spans="2:4" x14ac:dyDescent="0.25">
      <c r="B1579" s="416" t="s">
        <v>2700</v>
      </c>
      <c r="C1579" s="416" t="s">
        <v>2596</v>
      </c>
      <c r="D1579" s="417">
        <v>1446.7</v>
      </c>
    </row>
    <row r="1580" spans="2:4" x14ac:dyDescent="0.25">
      <c r="B1580" s="416" t="s">
        <v>2701</v>
      </c>
      <c r="C1580" s="416" t="s">
        <v>2596</v>
      </c>
      <c r="D1580" s="417">
        <v>1446.7</v>
      </c>
    </row>
    <row r="1581" spans="2:4" x14ac:dyDescent="0.25">
      <c r="B1581" s="416" t="s">
        <v>2702</v>
      </c>
      <c r="C1581" s="416" t="s">
        <v>2596</v>
      </c>
      <c r="D1581" s="417">
        <v>1446.7</v>
      </c>
    </row>
    <row r="1582" spans="2:4" x14ac:dyDescent="0.25">
      <c r="B1582" s="416" t="s">
        <v>2703</v>
      </c>
      <c r="C1582" s="416" t="s">
        <v>2596</v>
      </c>
      <c r="D1582" s="417">
        <v>1446.7</v>
      </c>
    </row>
    <row r="1583" spans="2:4" x14ac:dyDescent="0.25">
      <c r="B1583" s="416" t="s">
        <v>2704</v>
      </c>
      <c r="C1583" s="416" t="s">
        <v>2596</v>
      </c>
      <c r="D1583" s="417">
        <v>1446.7</v>
      </c>
    </row>
    <row r="1584" spans="2:4" x14ac:dyDescent="0.25">
      <c r="B1584" s="416" t="s">
        <v>2705</v>
      </c>
      <c r="C1584" s="416" t="s">
        <v>2596</v>
      </c>
      <c r="D1584" s="417">
        <v>1446.7</v>
      </c>
    </row>
    <row r="1585" spans="2:4" x14ac:dyDescent="0.25">
      <c r="B1585" s="416" t="s">
        <v>2706</v>
      </c>
      <c r="C1585" s="416" t="s">
        <v>2596</v>
      </c>
      <c r="D1585" s="417">
        <v>1446.7</v>
      </c>
    </row>
    <row r="1586" spans="2:4" x14ac:dyDescent="0.25">
      <c r="B1586" s="416" t="s">
        <v>2707</v>
      </c>
      <c r="C1586" s="416" t="s">
        <v>2596</v>
      </c>
      <c r="D1586" s="417">
        <v>1446.7</v>
      </c>
    </row>
    <row r="1587" spans="2:4" x14ac:dyDescent="0.25">
      <c r="B1587" s="416" t="s">
        <v>2708</v>
      </c>
      <c r="C1587" s="416" t="s">
        <v>2596</v>
      </c>
      <c r="D1587" s="417">
        <v>1446.7</v>
      </c>
    </row>
    <row r="1588" spans="2:4" x14ac:dyDescent="0.25">
      <c r="B1588" s="416" t="s">
        <v>2709</v>
      </c>
      <c r="C1588" s="416" t="s">
        <v>2596</v>
      </c>
      <c r="D1588" s="417">
        <v>1446.7</v>
      </c>
    </row>
    <row r="1589" spans="2:4" x14ac:dyDescent="0.25">
      <c r="B1589" s="416" t="s">
        <v>2710</v>
      </c>
      <c r="C1589" s="416" t="s">
        <v>2596</v>
      </c>
      <c r="D1589" s="417">
        <v>1446.7</v>
      </c>
    </row>
    <row r="1590" spans="2:4" x14ac:dyDescent="0.25">
      <c r="B1590" s="416" t="s">
        <v>2711</v>
      </c>
      <c r="C1590" s="416" t="s">
        <v>2596</v>
      </c>
      <c r="D1590" s="417">
        <v>1446.7</v>
      </c>
    </row>
    <row r="1591" spans="2:4" x14ac:dyDescent="0.25">
      <c r="B1591" s="416" t="s">
        <v>2712</v>
      </c>
      <c r="C1591" s="416" t="s">
        <v>2596</v>
      </c>
      <c r="D1591" s="417">
        <v>1446.7</v>
      </c>
    </row>
    <row r="1592" spans="2:4" x14ac:dyDescent="0.25">
      <c r="B1592" s="416" t="s">
        <v>2713</v>
      </c>
      <c r="C1592" s="416" t="s">
        <v>2596</v>
      </c>
      <c r="D1592" s="417">
        <v>1446.7</v>
      </c>
    </row>
    <row r="1593" spans="2:4" x14ac:dyDescent="0.25">
      <c r="B1593" s="416" t="s">
        <v>2714</v>
      </c>
      <c r="C1593" s="416" t="s">
        <v>2596</v>
      </c>
      <c r="D1593" s="417">
        <v>1446.7</v>
      </c>
    </row>
    <row r="1594" spans="2:4" x14ac:dyDescent="0.25">
      <c r="B1594" s="416" t="s">
        <v>2715</v>
      </c>
      <c r="C1594" s="416" t="s">
        <v>2596</v>
      </c>
      <c r="D1594" s="417">
        <v>1446.7</v>
      </c>
    </row>
    <row r="1595" spans="2:4" x14ac:dyDescent="0.25">
      <c r="B1595" s="416" t="s">
        <v>2716</v>
      </c>
      <c r="C1595" s="416" t="s">
        <v>2596</v>
      </c>
      <c r="D1595" s="417">
        <v>1446.7</v>
      </c>
    </row>
    <row r="1596" spans="2:4" x14ac:dyDescent="0.25">
      <c r="B1596" s="416" t="s">
        <v>2717</v>
      </c>
      <c r="C1596" s="416" t="s">
        <v>2596</v>
      </c>
      <c r="D1596" s="417">
        <v>1446.7</v>
      </c>
    </row>
    <row r="1597" spans="2:4" x14ac:dyDescent="0.25">
      <c r="B1597" s="416" t="s">
        <v>2718</v>
      </c>
      <c r="C1597" s="416" t="s">
        <v>2596</v>
      </c>
      <c r="D1597" s="417">
        <v>1446.7</v>
      </c>
    </row>
    <row r="1598" spans="2:4" x14ac:dyDescent="0.25">
      <c r="B1598" s="416" t="s">
        <v>2719</v>
      </c>
      <c r="C1598" s="416" t="s">
        <v>2596</v>
      </c>
      <c r="D1598" s="417">
        <v>1446.7</v>
      </c>
    </row>
    <row r="1599" spans="2:4" x14ac:dyDescent="0.25">
      <c r="B1599" s="416" t="s">
        <v>2720</v>
      </c>
      <c r="C1599" s="416" t="s">
        <v>2596</v>
      </c>
      <c r="D1599" s="417">
        <v>1446.7</v>
      </c>
    </row>
    <row r="1600" spans="2:4" x14ac:dyDescent="0.25">
      <c r="B1600" s="416" t="s">
        <v>2721</v>
      </c>
      <c r="C1600" s="416" t="s">
        <v>2596</v>
      </c>
      <c r="D1600" s="417">
        <v>1446.7</v>
      </c>
    </row>
    <row r="1601" spans="2:4" x14ac:dyDescent="0.25">
      <c r="B1601" s="416" t="s">
        <v>2722</v>
      </c>
      <c r="C1601" s="416" t="s">
        <v>2596</v>
      </c>
      <c r="D1601" s="417">
        <v>1446.7</v>
      </c>
    </row>
    <row r="1602" spans="2:4" x14ac:dyDescent="0.25">
      <c r="B1602" s="416" t="s">
        <v>2723</v>
      </c>
      <c r="C1602" s="416" t="s">
        <v>2596</v>
      </c>
      <c r="D1602" s="417">
        <v>1446.7</v>
      </c>
    </row>
    <row r="1603" spans="2:4" x14ac:dyDescent="0.25">
      <c r="B1603" s="416" t="s">
        <v>2724</v>
      </c>
      <c r="C1603" s="416" t="s">
        <v>2596</v>
      </c>
      <c r="D1603" s="417">
        <v>1446.7</v>
      </c>
    </row>
    <row r="1604" spans="2:4" x14ac:dyDescent="0.25">
      <c r="B1604" s="416" t="s">
        <v>2725</v>
      </c>
      <c r="C1604" s="416" t="s">
        <v>2596</v>
      </c>
      <c r="D1604" s="417">
        <v>1446.7</v>
      </c>
    </row>
    <row r="1605" spans="2:4" x14ac:dyDescent="0.25">
      <c r="B1605" s="416" t="s">
        <v>2726</v>
      </c>
      <c r="C1605" s="416" t="s">
        <v>2596</v>
      </c>
      <c r="D1605" s="417">
        <v>1446.7</v>
      </c>
    </row>
    <row r="1606" spans="2:4" x14ac:dyDescent="0.25">
      <c r="B1606" s="416" t="s">
        <v>2727</v>
      </c>
      <c r="C1606" s="416" t="s">
        <v>2596</v>
      </c>
      <c r="D1606" s="417">
        <v>1446.7</v>
      </c>
    </row>
    <row r="1607" spans="2:4" x14ac:dyDescent="0.25">
      <c r="B1607" s="416" t="s">
        <v>2728</v>
      </c>
      <c r="C1607" s="416" t="s">
        <v>2596</v>
      </c>
      <c r="D1607" s="417">
        <v>1446.7</v>
      </c>
    </row>
    <row r="1608" spans="2:4" x14ac:dyDescent="0.25">
      <c r="B1608" s="416" t="s">
        <v>2729</v>
      </c>
      <c r="C1608" s="416" t="s">
        <v>2596</v>
      </c>
      <c r="D1608" s="417">
        <v>1446.7</v>
      </c>
    </row>
    <row r="1609" spans="2:4" x14ac:dyDescent="0.25">
      <c r="B1609" s="416" t="s">
        <v>2730</v>
      </c>
      <c r="C1609" s="416" t="s">
        <v>2596</v>
      </c>
      <c r="D1609" s="417">
        <v>1446.7</v>
      </c>
    </row>
    <row r="1610" spans="2:4" x14ac:dyDescent="0.25">
      <c r="B1610" s="416" t="s">
        <v>2731</v>
      </c>
      <c r="C1610" s="416" t="s">
        <v>2596</v>
      </c>
      <c r="D1610" s="417">
        <v>1446.7</v>
      </c>
    </row>
    <row r="1611" spans="2:4" x14ac:dyDescent="0.25">
      <c r="B1611" s="416" t="s">
        <v>2732</v>
      </c>
      <c r="C1611" s="416" t="s">
        <v>2596</v>
      </c>
      <c r="D1611" s="417">
        <v>1446.7</v>
      </c>
    </row>
    <row r="1612" spans="2:4" x14ac:dyDescent="0.25">
      <c r="B1612" s="416" t="s">
        <v>2733</v>
      </c>
      <c r="C1612" s="416" t="s">
        <v>2596</v>
      </c>
      <c r="D1612" s="417">
        <v>1446.7</v>
      </c>
    </row>
    <row r="1613" spans="2:4" x14ac:dyDescent="0.25">
      <c r="B1613" s="416" t="s">
        <v>2734</v>
      </c>
      <c r="C1613" s="416" t="s">
        <v>2596</v>
      </c>
      <c r="D1613" s="417">
        <v>1446.7</v>
      </c>
    </row>
    <row r="1614" spans="2:4" x14ac:dyDescent="0.25">
      <c r="B1614" s="416" t="s">
        <v>2735</v>
      </c>
      <c r="C1614" s="416" t="s">
        <v>2596</v>
      </c>
      <c r="D1614" s="417">
        <v>1446.7</v>
      </c>
    </row>
    <row r="1615" spans="2:4" x14ac:dyDescent="0.25">
      <c r="B1615" s="416" t="s">
        <v>2736</v>
      </c>
      <c r="C1615" s="416" t="s">
        <v>2596</v>
      </c>
      <c r="D1615" s="417">
        <v>1446.7</v>
      </c>
    </row>
    <row r="1616" spans="2:4" x14ac:dyDescent="0.25">
      <c r="B1616" s="416" t="s">
        <v>2737</v>
      </c>
      <c r="C1616" s="416" t="s">
        <v>2596</v>
      </c>
      <c r="D1616" s="417">
        <v>1446.7</v>
      </c>
    </row>
    <row r="1617" spans="2:4" x14ac:dyDescent="0.25">
      <c r="B1617" s="416" t="s">
        <v>2738</v>
      </c>
      <c r="C1617" s="416" t="s">
        <v>2596</v>
      </c>
      <c r="D1617" s="417">
        <v>1446.7</v>
      </c>
    </row>
    <row r="1618" spans="2:4" x14ac:dyDescent="0.25">
      <c r="B1618" s="416" t="s">
        <v>2739</v>
      </c>
      <c r="C1618" s="416" t="s">
        <v>2596</v>
      </c>
      <c r="D1618" s="417">
        <v>1446.7</v>
      </c>
    </row>
    <row r="1619" spans="2:4" x14ac:dyDescent="0.25">
      <c r="B1619" s="416" t="s">
        <v>2740</v>
      </c>
      <c r="C1619" s="416" t="s">
        <v>2596</v>
      </c>
      <c r="D1619" s="417">
        <v>1446.7</v>
      </c>
    </row>
    <row r="1620" spans="2:4" x14ac:dyDescent="0.25">
      <c r="B1620" s="416" t="s">
        <v>2741</v>
      </c>
      <c r="C1620" s="416" t="s">
        <v>2596</v>
      </c>
      <c r="D1620" s="417">
        <v>1446.7</v>
      </c>
    </row>
    <row r="1621" spans="2:4" x14ac:dyDescent="0.25">
      <c r="B1621" s="416" t="s">
        <v>2742</v>
      </c>
      <c r="C1621" s="416" t="s">
        <v>2596</v>
      </c>
      <c r="D1621" s="417">
        <v>1446.7</v>
      </c>
    </row>
    <row r="1622" spans="2:4" x14ac:dyDescent="0.25">
      <c r="B1622" s="416" t="s">
        <v>2743</v>
      </c>
      <c r="C1622" s="416" t="s">
        <v>2596</v>
      </c>
      <c r="D1622" s="417">
        <v>1446.7</v>
      </c>
    </row>
    <row r="1623" spans="2:4" x14ac:dyDescent="0.25">
      <c r="B1623" s="416" t="s">
        <v>2744</v>
      </c>
      <c r="C1623" s="416" t="s">
        <v>2596</v>
      </c>
      <c r="D1623" s="417">
        <v>1446.7</v>
      </c>
    </row>
    <row r="1624" spans="2:4" x14ac:dyDescent="0.25">
      <c r="B1624" s="416" t="s">
        <v>2745</v>
      </c>
      <c r="C1624" s="416" t="s">
        <v>2596</v>
      </c>
      <c r="D1624" s="417">
        <v>1446.7</v>
      </c>
    </row>
    <row r="1625" spans="2:4" x14ac:dyDescent="0.25">
      <c r="B1625" s="416" t="s">
        <v>2746</v>
      </c>
      <c r="C1625" s="416" t="s">
        <v>2596</v>
      </c>
      <c r="D1625" s="417">
        <v>1446.7</v>
      </c>
    </row>
    <row r="1626" spans="2:4" x14ac:dyDescent="0.25">
      <c r="B1626" s="416" t="s">
        <v>2747</v>
      </c>
      <c r="C1626" s="416" t="s">
        <v>2596</v>
      </c>
      <c r="D1626" s="417">
        <v>1446.7</v>
      </c>
    </row>
    <row r="1627" spans="2:4" x14ac:dyDescent="0.25">
      <c r="B1627" s="416" t="s">
        <v>2748</v>
      </c>
      <c r="C1627" s="416" t="s">
        <v>2596</v>
      </c>
      <c r="D1627" s="417">
        <v>1446.7</v>
      </c>
    </row>
    <row r="1628" spans="2:4" x14ac:dyDescent="0.25">
      <c r="B1628" s="416" t="s">
        <v>2749</v>
      </c>
      <c r="C1628" s="416" t="s">
        <v>2596</v>
      </c>
      <c r="D1628" s="417">
        <v>1446.7</v>
      </c>
    </row>
    <row r="1629" spans="2:4" x14ac:dyDescent="0.25">
      <c r="B1629" s="416" t="s">
        <v>2750</v>
      </c>
      <c r="C1629" s="416" t="s">
        <v>2596</v>
      </c>
      <c r="D1629" s="417">
        <v>1446.7</v>
      </c>
    </row>
    <row r="1630" spans="2:4" x14ac:dyDescent="0.25">
      <c r="B1630" s="416" t="s">
        <v>2751</v>
      </c>
      <c r="C1630" s="416" t="s">
        <v>2596</v>
      </c>
      <c r="D1630" s="417">
        <v>1446.7</v>
      </c>
    </row>
    <row r="1631" spans="2:4" x14ac:dyDescent="0.25">
      <c r="B1631" s="416" t="s">
        <v>2752</v>
      </c>
      <c r="C1631" s="416" t="s">
        <v>2596</v>
      </c>
      <c r="D1631" s="417">
        <v>1446.7</v>
      </c>
    </row>
    <row r="1632" spans="2:4" x14ac:dyDescent="0.25">
      <c r="B1632" s="416" t="s">
        <v>2753</v>
      </c>
      <c r="C1632" s="416" t="s">
        <v>2596</v>
      </c>
      <c r="D1632" s="417">
        <v>1446.7</v>
      </c>
    </row>
    <row r="1633" spans="2:4" x14ac:dyDescent="0.25">
      <c r="B1633" s="416" t="s">
        <v>2754</v>
      </c>
      <c r="C1633" s="416" t="s">
        <v>2596</v>
      </c>
      <c r="D1633" s="417">
        <v>1446.7</v>
      </c>
    </row>
    <row r="1634" spans="2:4" x14ac:dyDescent="0.25">
      <c r="B1634" s="416" t="s">
        <v>2755</v>
      </c>
      <c r="C1634" s="416" t="s">
        <v>2596</v>
      </c>
      <c r="D1634" s="417">
        <v>1446.7</v>
      </c>
    </row>
    <row r="1635" spans="2:4" x14ac:dyDescent="0.25">
      <c r="B1635" s="416" t="s">
        <v>2756</v>
      </c>
      <c r="C1635" s="416" t="s">
        <v>2596</v>
      </c>
      <c r="D1635" s="417">
        <v>1446.7</v>
      </c>
    </row>
    <row r="1636" spans="2:4" x14ac:dyDescent="0.25">
      <c r="B1636" s="416" t="s">
        <v>2757</v>
      </c>
      <c r="C1636" s="416" t="s">
        <v>2596</v>
      </c>
      <c r="D1636" s="417">
        <v>1446.7</v>
      </c>
    </row>
    <row r="1637" spans="2:4" x14ac:dyDescent="0.25">
      <c r="B1637" s="416" t="s">
        <v>2758</v>
      </c>
      <c r="C1637" s="416" t="s">
        <v>2596</v>
      </c>
      <c r="D1637" s="417">
        <v>1446.7</v>
      </c>
    </row>
    <row r="1638" spans="2:4" x14ac:dyDescent="0.25">
      <c r="B1638" s="416" t="s">
        <v>2759</v>
      </c>
      <c r="C1638" s="416" t="s">
        <v>2596</v>
      </c>
      <c r="D1638" s="417">
        <v>1446.7</v>
      </c>
    </row>
    <row r="1639" spans="2:4" x14ac:dyDescent="0.25">
      <c r="B1639" s="416" t="s">
        <v>2760</v>
      </c>
      <c r="C1639" s="416" t="s">
        <v>2596</v>
      </c>
      <c r="D1639" s="417">
        <v>1446.7</v>
      </c>
    </row>
    <row r="1640" spans="2:4" x14ac:dyDescent="0.25">
      <c r="B1640" s="416" t="s">
        <v>2761</v>
      </c>
      <c r="C1640" s="416" t="s">
        <v>2596</v>
      </c>
      <c r="D1640" s="417">
        <v>1446.7</v>
      </c>
    </row>
    <row r="1641" spans="2:4" x14ac:dyDescent="0.25">
      <c r="B1641" s="416" t="s">
        <v>2762</v>
      </c>
      <c r="C1641" s="416" t="s">
        <v>2596</v>
      </c>
      <c r="D1641" s="417">
        <v>1446.7</v>
      </c>
    </row>
    <row r="1642" spans="2:4" x14ac:dyDescent="0.25">
      <c r="B1642" s="416" t="s">
        <v>2763</v>
      </c>
      <c r="C1642" s="416" t="s">
        <v>2596</v>
      </c>
      <c r="D1642" s="417">
        <v>1446.7</v>
      </c>
    </row>
    <row r="1643" spans="2:4" x14ac:dyDescent="0.25">
      <c r="B1643" s="416" t="s">
        <v>2764</v>
      </c>
      <c r="C1643" s="416" t="s">
        <v>2596</v>
      </c>
      <c r="D1643" s="417">
        <v>1446.7</v>
      </c>
    </row>
    <row r="1644" spans="2:4" x14ac:dyDescent="0.25">
      <c r="B1644" s="416" t="s">
        <v>2765</v>
      </c>
      <c r="C1644" s="416" t="s">
        <v>2596</v>
      </c>
      <c r="D1644" s="417">
        <v>1446.7</v>
      </c>
    </row>
    <row r="1645" spans="2:4" x14ac:dyDescent="0.25">
      <c r="B1645" s="416" t="s">
        <v>2766</v>
      </c>
      <c r="C1645" s="416" t="s">
        <v>2596</v>
      </c>
      <c r="D1645" s="417">
        <v>1446.7</v>
      </c>
    </row>
    <row r="1646" spans="2:4" x14ac:dyDescent="0.25">
      <c r="B1646" s="416" t="s">
        <v>2767</v>
      </c>
      <c r="C1646" s="416" t="s">
        <v>2596</v>
      </c>
      <c r="D1646" s="417">
        <v>1446.7</v>
      </c>
    </row>
    <row r="1647" spans="2:4" x14ac:dyDescent="0.25">
      <c r="B1647" s="416" t="s">
        <v>2768</v>
      </c>
      <c r="C1647" s="416" t="s">
        <v>2596</v>
      </c>
      <c r="D1647" s="417">
        <v>1446.7</v>
      </c>
    </row>
    <row r="1648" spans="2:4" x14ac:dyDescent="0.25">
      <c r="B1648" s="416" t="s">
        <v>2769</v>
      </c>
      <c r="C1648" s="416" t="s">
        <v>2596</v>
      </c>
      <c r="D1648" s="417">
        <v>1446.7</v>
      </c>
    </row>
    <row r="1649" spans="2:4" x14ac:dyDescent="0.25">
      <c r="B1649" s="416" t="s">
        <v>2770</v>
      </c>
      <c r="C1649" s="416" t="s">
        <v>2596</v>
      </c>
      <c r="D1649" s="417">
        <v>1446.7</v>
      </c>
    </row>
    <row r="1650" spans="2:4" x14ac:dyDescent="0.25">
      <c r="B1650" s="416" t="s">
        <v>2771</v>
      </c>
      <c r="C1650" s="416" t="s">
        <v>2596</v>
      </c>
      <c r="D1650" s="417">
        <v>1446.7</v>
      </c>
    </row>
    <row r="1651" spans="2:4" x14ac:dyDescent="0.25">
      <c r="B1651" s="416" t="s">
        <v>2772</v>
      </c>
      <c r="C1651" s="416" t="s">
        <v>2596</v>
      </c>
      <c r="D1651" s="417">
        <v>1446.7</v>
      </c>
    </row>
    <row r="1652" spans="2:4" x14ac:dyDescent="0.25">
      <c r="B1652" s="416" t="s">
        <v>2773</v>
      </c>
      <c r="C1652" s="416" t="s">
        <v>2596</v>
      </c>
      <c r="D1652" s="417">
        <v>1446.7</v>
      </c>
    </row>
    <row r="1653" spans="2:4" x14ac:dyDescent="0.25">
      <c r="B1653" s="416" t="s">
        <v>2774</v>
      </c>
      <c r="C1653" s="416" t="s">
        <v>2596</v>
      </c>
      <c r="D1653" s="417">
        <v>1446.7</v>
      </c>
    </row>
    <row r="1654" spans="2:4" x14ac:dyDescent="0.25">
      <c r="B1654" s="416" t="s">
        <v>2775</v>
      </c>
      <c r="C1654" s="416" t="s">
        <v>2596</v>
      </c>
      <c r="D1654" s="417">
        <v>1446.7</v>
      </c>
    </row>
    <row r="1655" spans="2:4" x14ac:dyDescent="0.25">
      <c r="B1655" s="416" t="s">
        <v>2776</v>
      </c>
      <c r="C1655" s="416" t="s">
        <v>2596</v>
      </c>
      <c r="D1655" s="417">
        <v>1446.7</v>
      </c>
    </row>
    <row r="1656" spans="2:4" x14ac:dyDescent="0.25">
      <c r="B1656" s="416" t="s">
        <v>2777</v>
      </c>
      <c r="C1656" s="416" t="s">
        <v>2596</v>
      </c>
      <c r="D1656" s="417">
        <v>1446.7</v>
      </c>
    </row>
    <row r="1657" spans="2:4" x14ac:dyDescent="0.25">
      <c r="B1657" s="416" t="s">
        <v>2778</v>
      </c>
      <c r="C1657" s="416" t="s">
        <v>2596</v>
      </c>
      <c r="D1657" s="417">
        <v>1446.7</v>
      </c>
    </row>
    <row r="1658" spans="2:4" x14ac:dyDescent="0.25">
      <c r="B1658" s="416" t="s">
        <v>2779</v>
      </c>
      <c r="C1658" s="416" t="s">
        <v>2596</v>
      </c>
      <c r="D1658" s="417">
        <v>1446.7</v>
      </c>
    </row>
    <row r="1659" spans="2:4" x14ac:dyDescent="0.25">
      <c r="B1659" s="416" t="s">
        <v>2780</v>
      </c>
      <c r="C1659" s="416" t="s">
        <v>2596</v>
      </c>
      <c r="D1659" s="417">
        <v>1446.7</v>
      </c>
    </row>
    <row r="1660" spans="2:4" x14ac:dyDescent="0.25">
      <c r="B1660" s="416" t="s">
        <v>2781</v>
      </c>
      <c r="C1660" s="416" t="s">
        <v>2596</v>
      </c>
      <c r="D1660" s="417">
        <v>1446.7</v>
      </c>
    </row>
    <row r="1661" spans="2:4" x14ac:dyDescent="0.25">
      <c r="B1661" s="416" t="s">
        <v>2782</v>
      </c>
      <c r="C1661" s="416" t="s">
        <v>2596</v>
      </c>
      <c r="D1661" s="417">
        <v>1446.7</v>
      </c>
    </row>
    <row r="1662" spans="2:4" x14ac:dyDescent="0.25">
      <c r="B1662" s="416" t="s">
        <v>2783</v>
      </c>
      <c r="C1662" s="416" t="s">
        <v>2596</v>
      </c>
      <c r="D1662" s="417">
        <v>1446.7</v>
      </c>
    </row>
    <row r="1663" spans="2:4" x14ac:dyDescent="0.25">
      <c r="B1663" s="416" t="s">
        <v>2784</v>
      </c>
      <c r="C1663" s="416" t="s">
        <v>2596</v>
      </c>
      <c r="D1663" s="417">
        <v>1446.7</v>
      </c>
    </row>
    <row r="1664" spans="2:4" x14ac:dyDescent="0.25">
      <c r="B1664" s="416" t="s">
        <v>2785</v>
      </c>
      <c r="C1664" s="416" t="s">
        <v>2596</v>
      </c>
      <c r="D1664" s="417">
        <v>1446.7</v>
      </c>
    </row>
    <row r="1665" spans="2:4" x14ac:dyDescent="0.25">
      <c r="B1665" s="416" t="s">
        <v>2786</v>
      </c>
      <c r="C1665" s="416" t="s">
        <v>2787</v>
      </c>
      <c r="D1665" s="416">
        <v>884.66</v>
      </c>
    </row>
    <row r="1666" spans="2:4" x14ac:dyDescent="0.25">
      <c r="B1666" s="416" t="s">
        <v>2788</v>
      </c>
      <c r="C1666" s="416" t="s">
        <v>2787</v>
      </c>
      <c r="D1666" s="416">
        <v>884.66</v>
      </c>
    </row>
    <row r="1667" spans="2:4" x14ac:dyDescent="0.25">
      <c r="B1667" s="416" t="s">
        <v>2789</v>
      </c>
      <c r="C1667" s="416" t="s">
        <v>2787</v>
      </c>
      <c r="D1667" s="416">
        <v>884.66</v>
      </c>
    </row>
    <row r="1668" spans="2:4" x14ac:dyDescent="0.25">
      <c r="B1668" s="416" t="s">
        <v>2790</v>
      </c>
      <c r="C1668" s="416" t="s">
        <v>2787</v>
      </c>
      <c r="D1668" s="416">
        <v>884.66</v>
      </c>
    </row>
    <row r="1669" spans="2:4" x14ac:dyDescent="0.25">
      <c r="B1669" s="416" t="s">
        <v>2791</v>
      </c>
      <c r="C1669" s="416" t="s">
        <v>2787</v>
      </c>
      <c r="D1669" s="416">
        <v>884.66</v>
      </c>
    </row>
    <row r="1670" spans="2:4" x14ac:dyDescent="0.25">
      <c r="B1670" s="416" t="s">
        <v>2792</v>
      </c>
      <c r="C1670" s="416" t="s">
        <v>2787</v>
      </c>
      <c r="D1670" s="416">
        <v>884.66</v>
      </c>
    </row>
    <row r="1671" spans="2:4" x14ac:dyDescent="0.25">
      <c r="B1671" s="416" t="s">
        <v>2793</v>
      </c>
      <c r="C1671" s="416" t="s">
        <v>2787</v>
      </c>
      <c r="D1671" s="416">
        <v>884.66</v>
      </c>
    </row>
    <row r="1672" spans="2:4" x14ac:dyDescent="0.25">
      <c r="B1672" s="416" t="s">
        <v>2794</v>
      </c>
      <c r="C1672" s="416" t="s">
        <v>2787</v>
      </c>
      <c r="D1672" s="416">
        <v>884.66</v>
      </c>
    </row>
    <row r="1673" spans="2:4" x14ac:dyDescent="0.25">
      <c r="B1673" s="416" t="s">
        <v>2795</v>
      </c>
      <c r="C1673" s="416" t="s">
        <v>2787</v>
      </c>
      <c r="D1673" s="416">
        <v>884.66</v>
      </c>
    </row>
    <row r="1674" spans="2:4" x14ac:dyDescent="0.25">
      <c r="B1674" s="416" t="s">
        <v>2796</v>
      </c>
      <c r="C1674" s="416" t="s">
        <v>2787</v>
      </c>
      <c r="D1674" s="416">
        <v>884.66</v>
      </c>
    </row>
    <row r="1675" spans="2:4" x14ac:dyDescent="0.25">
      <c r="B1675" s="416" t="s">
        <v>2797</v>
      </c>
      <c r="C1675" s="416" t="s">
        <v>2787</v>
      </c>
      <c r="D1675" s="416">
        <v>884.66</v>
      </c>
    </row>
    <row r="1676" spans="2:4" x14ac:dyDescent="0.25">
      <c r="B1676" s="416" t="s">
        <v>2798</v>
      </c>
      <c r="C1676" s="416" t="s">
        <v>2787</v>
      </c>
      <c r="D1676" s="416">
        <v>884.66</v>
      </c>
    </row>
    <row r="1677" spans="2:4" x14ac:dyDescent="0.25">
      <c r="B1677" s="416" t="s">
        <v>2799</v>
      </c>
      <c r="C1677" s="416" t="s">
        <v>2787</v>
      </c>
      <c r="D1677" s="416">
        <v>884.66</v>
      </c>
    </row>
    <row r="1678" spans="2:4" x14ac:dyDescent="0.25">
      <c r="B1678" s="416" t="s">
        <v>2800</v>
      </c>
      <c r="C1678" s="416" t="s">
        <v>2787</v>
      </c>
      <c r="D1678" s="416">
        <v>884.66</v>
      </c>
    </row>
    <row r="1679" spans="2:4" x14ac:dyDescent="0.25">
      <c r="B1679" s="416" t="s">
        <v>2801</v>
      </c>
      <c r="C1679" s="416" t="s">
        <v>2787</v>
      </c>
      <c r="D1679" s="416">
        <v>884.66</v>
      </c>
    </row>
    <row r="1680" spans="2:4" x14ac:dyDescent="0.25">
      <c r="B1680" s="416" t="s">
        <v>2802</v>
      </c>
      <c r="C1680" s="416" t="s">
        <v>2787</v>
      </c>
      <c r="D1680" s="416">
        <v>884.66</v>
      </c>
    </row>
    <row r="1681" spans="2:4" x14ac:dyDescent="0.25">
      <c r="B1681" s="416" t="s">
        <v>2803</v>
      </c>
      <c r="C1681" s="416" t="s">
        <v>2787</v>
      </c>
      <c r="D1681" s="416">
        <v>884.66</v>
      </c>
    </row>
    <row r="1682" spans="2:4" x14ac:dyDescent="0.25">
      <c r="B1682" s="416" t="s">
        <v>2804</v>
      </c>
      <c r="C1682" s="416" t="s">
        <v>2787</v>
      </c>
      <c r="D1682" s="416">
        <v>884.66</v>
      </c>
    </row>
    <row r="1683" spans="2:4" x14ac:dyDescent="0.25">
      <c r="B1683" s="416" t="s">
        <v>2805</v>
      </c>
      <c r="C1683" s="416" t="s">
        <v>2787</v>
      </c>
      <c r="D1683" s="416">
        <v>884.66</v>
      </c>
    </row>
    <row r="1684" spans="2:4" x14ac:dyDescent="0.25">
      <c r="B1684" s="416" t="s">
        <v>2806</v>
      </c>
      <c r="C1684" s="416" t="s">
        <v>2787</v>
      </c>
      <c r="D1684" s="416">
        <v>884.66</v>
      </c>
    </row>
    <row r="1685" spans="2:4" x14ac:dyDescent="0.25">
      <c r="B1685" s="416" t="s">
        <v>2807</v>
      </c>
      <c r="C1685" s="416" t="s">
        <v>2787</v>
      </c>
      <c r="D1685" s="416">
        <v>884.66</v>
      </c>
    </row>
    <row r="1686" spans="2:4" x14ac:dyDescent="0.25">
      <c r="B1686" s="416" t="s">
        <v>2808</v>
      </c>
      <c r="C1686" s="416" t="s">
        <v>2787</v>
      </c>
      <c r="D1686" s="416">
        <v>884.66</v>
      </c>
    </row>
    <row r="1687" spans="2:4" x14ac:dyDescent="0.25">
      <c r="B1687" s="416" t="s">
        <v>2809</v>
      </c>
      <c r="C1687" s="416" t="s">
        <v>2787</v>
      </c>
      <c r="D1687" s="416">
        <v>884.66</v>
      </c>
    </row>
    <row r="1688" spans="2:4" x14ac:dyDescent="0.25">
      <c r="B1688" s="416" t="s">
        <v>2810</v>
      </c>
      <c r="C1688" s="416" t="s">
        <v>2787</v>
      </c>
      <c r="D1688" s="416">
        <v>884.66</v>
      </c>
    </row>
    <row r="1689" spans="2:4" x14ac:dyDescent="0.25">
      <c r="B1689" s="416" t="s">
        <v>2811</v>
      </c>
      <c r="C1689" s="416" t="s">
        <v>2787</v>
      </c>
      <c r="D1689" s="416">
        <v>884.66</v>
      </c>
    </row>
    <row r="1690" spans="2:4" x14ac:dyDescent="0.25">
      <c r="B1690" s="416" t="s">
        <v>2812</v>
      </c>
      <c r="C1690" s="416" t="s">
        <v>2787</v>
      </c>
      <c r="D1690" s="416">
        <v>884.66</v>
      </c>
    </row>
    <row r="1691" spans="2:4" x14ac:dyDescent="0.25">
      <c r="B1691" s="416" t="s">
        <v>2813</v>
      </c>
      <c r="C1691" s="416" t="s">
        <v>2787</v>
      </c>
      <c r="D1691" s="416">
        <v>884.66</v>
      </c>
    </row>
    <row r="1692" spans="2:4" x14ac:dyDescent="0.25">
      <c r="B1692" s="416" t="s">
        <v>2814</v>
      </c>
      <c r="C1692" s="416" t="s">
        <v>2787</v>
      </c>
      <c r="D1692" s="416">
        <v>884.66</v>
      </c>
    </row>
    <row r="1693" spans="2:4" x14ac:dyDescent="0.25">
      <c r="B1693" s="416" t="s">
        <v>2815</v>
      </c>
      <c r="C1693" s="416" t="s">
        <v>2787</v>
      </c>
      <c r="D1693" s="416">
        <v>884.66</v>
      </c>
    </row>
    <row r="1694" spans="2:4" x14ac:dyDescent="0.25">
      <c r="B1694" s="416" t="s">
        <v>2816</v>
      </c>
      <c r="C1694" s="416" t="s">
        <v>2787</v>
      </c>
      <c r="D1694" s="416">
        <v>884.66</v>
      </c>
    </row>
    <row r="1695" spans="2:4" x14ac:dyDescent="0.25">
      <c r="B1695" s="416" t="s">
        <v>2817</v>
      </c>
      <c r="C1695" s="416" t="s">
        <v>2787</v>
      </c>
      <c r="D1695" s="416">
        <v>884.66</v>
      </c>
    </row>
    <row r="1696" spans="2:4" x14ac:dyDescent="0.25">
      <c r="B1696" s="416" t="s">
        <v>2818</v>
      </c>
      <c r="C1696" s="416" t="s">
        <v>2787</v>
      </c>
      <c r="D1696" s="416">
        <v>884.66</v>
      </c>
    </row>
    <row r="1697" spans="2:4" x14ac:dyDescent="0.25">
      <c r="B1697" s="416" t="s">
        <v>2819</v>
      </c>
      <c r="C1697" s="416" t="s">
        <v>2787</v>
      </c>
      <c r="D1697" s="416">
        <v>884.66</v>
      </c>
    </row>
    <row r="1698" spans="2:4" x14ac:dyDescent="0.25">
      <c r="B1698" s="416" t="s">
        <v>2820</v>
      </c>
      <c r="C1698" s="416" t="s">
        <v>2787</v>
      </c>
      <c r="D1698" s="416">
        <v>884.66</v>
      </c>
    </row>
    <row r="1699" spans="2:4" x14ac:dyDescent="0.25">
      <c r="B1699" s="416" t="s">
        <v>2821</v>
      </c>
      <c r="C1699" s="416" t="s">
        <v>2787</v>
      </c>
      <c r="D1699" s="416">
        <v>884.66</v>
      </c>
    </row>
    <row r="1700" spans="2:4" x14ac:dyDescent="0.25">
      <c r="B1700" s="416" t="s">
        <v>2822</v>
      </c>
      <c r="C1700" s="416" t="s">
        <v>2787</v>
      </c>
      <c r="D1700" s="416">
        <v>884.66</v>
      </c>
    </row>
    <row r="1701" spans="2:4" x14ac:dyDescent="0.25">
      <c r="B1701" s="416" t="s">
        <v>2823</v>
      </c>
      <c r="C1701" s="416" t="s">
        <v>2787</v>
      </c>
      <c r="D1701" s="416">
        <v>884.66</v>
      </c>
    </row>
    <row r="1702" spans="2:4" x14ac:dyDescent="0.25">
      <c r="B1702" s="416" t="s">
        <v>2824</v>
      </c>
      <c r="C1702" s="416" t="s">
        <v>2787</v>
      </c>
      <c r="D1702" s="416">
        <v>884.66</v>
      </c>
    </row>
    <row r="1703" spans="2:4" x14ac:dyDescent="0.25">
      <c r="B1703" s="416" t="s">
        <v>2825</v>
      </c>
      <c r="C1703" s="416" t="s">
        <v>2787</v>
      </c>
      <c r="D1703" s="416">
        <v>884.66</v>
      </c>
    </row>
    <row r="1704" spans="2:4" x14ac:dyDescent="0.25">
      <c r="B1704" s="416" t="s">
        <v>2826</v>
      </c>
      <c r="C1704" s="416" t="s">
        <v>2787</v>
      </c>
      <c r="D1704" s="416">
        <v>884.66</v>
      </c>
    </row>
    <row r="1705" spans="2:4" x14ac:dyDescent="0.25">
      <c r="B1705" s="416" t="s">
        <v>2827</v>
      </c>
      <c r="C1705" s="416" t="s">
        <v>2787</v>
      </c>
      <c r="D1705" s="416">
        <v>884.66</v>
      </c>
    </row>
    <row r="1706" spans="2:4" x14ac:dyDescent="0.25">
      <c r="B1706" s="416" t="s">
        <v>2828</v>
      </c>
      <c r="C1706" s="416" t="s">
        <v>2787</v>
      </c>
      <c r="D1706" s="416">
        <v>884.66</v>
      </c>
    </row>
    <row r="1707" spans="2:4" x14ac:dyDescent="0.25">
      <c r="B1707" s="416" t="s">
        <v>2829</v>
      </c>
      <c r="C1707" s="416" t="s">
        <v>2787</v>
      </c>
      <c r="D1707" s="416">
        <v>884.66</v>
      </c>
    </row>
    <row r="1708" spans="2:4" x14ac:dyDescent="0.25">
      <c r="B1708" s="416" t="s">
        <v>2830</v>
      </c>
      <c r="C1708" s="416" t="s">
        <v>2787</v>
      </c>
      <c r="D1708" s="416">
        <v>884.66</v>
      </c>
    </row>
    <row r="1709" spans="2:4" x14ac:dyDescent="0.25">
      <c r="B1709" s="416" t="s">
        <v>2831</v>
      </c>
      <c r="C1709" s="416" t="s">
        <v>2787</v>
      </c>
      <c r="D1709" s="416">
        <v>884.66</v>
      </c>
    </row>
    <row r="1710" spans="2:4" x14ac:dyDescent="0.25">
      <c r="B1710" s="416" t="s">
        <v>2832</v>
      </c>
      <c r="C1710" s="416" t="s">
        <v>2787</v>
      </c>
      <c r="D1710" s="416">
        <v>884.66</v>
      </c>
    </row>
    <row r="1711" spans="2:4" x14ac:dyDescent="0.25">
      <c r="B1711" s="416" t="s">
        <v>2833</v>
      </c>
      <c r="C1711" s="416" t="s">
        <v>2787</v>
      </c>
      <c r="D1711" s="416">
        <v>884.66</v>
      </c>
    </row>
    <row r="1712" spans="2:4" x14ac:dyDescent="0.25">
      <c r="B1712" s="416" t="s">
        <v>2834</v>
      </c>
      <c r="C1712" s="416" t="s">
        <v>2787</v>
      </c>
      <c r="D1712" s="416">
        <v>884.66</v>
      </c>
    </row>
    <row r="1713" spans="2:4" x14ac:dyDescent="0.25">
      <c r="B1713" s="416" t="s">
        <v>2835</v>
      </c>
      <c r="C1713" s="416" t="s">
        <v>2787</v>
      </c>
      <c r="D1713" s="416">
        <v>884.66</v>
      </c>
    </row>
    <row r="1714" spans="2:4" x14ac:dyDescent="0.25">
      <c r="B1714" s="416" t="s">
        <v>2836</v>
      </c>
      <c r="C1714" s="416" t="s">
        <v>2787</v>
      </c>
      <c r="D1714" s="416">
        <v>884.66</v>
      </c>
    </row>
    <row r="1715" spans="2:4" x14ac:dyDescent="0.25">
      <c r="B1715" s="416" t="s">
        <v>2837</v>
      </c>
      <c r="C1715" s="416" t="s">
        <v>2787</v>
      </c>
      <c r="D1715" s="416">
        <v>884.66</v>
      </c>
    </row>
    <row r="1716" spans="2:4" x14ac:dyDescent="0.25">
      <c r="B1716" s="416" t="s">
        <v>2838</v>
      </c>
      <c r="C1716" s="416" t="s">
        <v>2787</v>
      </c>
      <c r="D1716" s="416">
        <v>884.66</v>
      </c>
    </row>
    <row r="1717" spans="2:4" x14ac:dyDescent="0.25">
      <c r="B1717" s="416" t="s">
        <v>2839</v>
      </c>
      <c r="C1717" s="416" t="s">
        <v>2787</v>
      </c>
      <c r="D1717" s="416">
        <v>884.66</v>
      </c>
    </row>
    <row r="1718" spans="2:4" x14ac:dyDescent="0.25">
      <c r="B1718" s="416" t="s">
        <v>2840</v>
      </c>
      <c r="C1718" s="416" t="s">
        <v>2787</v>
      </c>
      <c r="D1718" s="416">
        <v>884.66</v>
      </c>
    </row>
    <row r="1719" spans="2:4" x14ac:dyDescent="0.25">
      <c r="B1719" s="416" t="s">
        <v>2841</v>
      </c>
      <c r="C1719" s="416" t="s">
        <v>2787</v>
      </c>
      <c r="D1719" s="416">
        <v>884.66</v>
      </c>
    </row>
    <row r="1720" spans="2:4" x14ac:dyDescent="0.25">
      <c r="B1720" s="416" t="s">
        <v>2842</v>
      </c>
      <c r="C1720" s="416" t="s">
        <v>2787</v>
      </c>
      <c r="D1720" s="416">
        <v>884.66</v>
      </c>
    </row>
    <row r="1721" spans="2:4" x14ac:dyDescent="0.25">
      <c r="B1721" s="416" t="s">
        <v>2843</v>
      </c>
      <c r="C1721" s="416" t="s">
        <v>2787</v>
      </c>
      <c r="D1721" s="416">
        <v>884.66</v>
      </c>
    </row>
    <row r="1722" spans="2:4" x14ac:dyDescent="0.25">
      <c r="B1722" s="416" t="s">
        <v>2844</v>
      </c>
      <c r="C1722" s="416" t="s">
        <v>2787</v>
      </c>
      <c r="D1722" s="416">
        <v>884.66</v>
      </c>
    </row>
    <row r="1723" spans="2:4" x14ac:dyDescent="0.25">
      <c r="B1723" s="416" t="s">
        <v>2845</v>
      </c>
      <c r="C1723" s="416" t="s">
        <v>2787</v>
      </c>
      <c r="D1723" s="416">
        <v>884.66</v>
      </c>
    </row>
    <row r="1724" spans="2:4" x14ac:dyDescent="0.25">
      <c r="B1724" s="416" t="s">
        <v>2846</v>
      </c>
      <c r="C1724" s="416" t="s">
        <v>2787</v>
      </c>
      <c r="D1724" s="416">
        <v>884.66</v>
      </c>
    </row>
    <row r="1725" spans="2:4" x14ac:dyDescent="0.25">
      <c r="B1725" s="416" t="s">
        <v>2847</v>
      </c>
      <c r="C1725" s="416" t="s">
        <v>2787</v>
      </c>
      <c r="D1725" s="416">
        <v>884.66</v>
      </c>
    </row>
    <row r="1726" spans="2:4" x14ac:dyDescent="0.25">
      <c r="B1726" s="416" t="s">
        <v>2848</v>
      </c>
      <c r="C1726" s="416" t="s">
        <v>2787</v>
      </c>
      <c r="D1726" s="416">
        <v>884.66</v>
      </c>
    </row>
    <row r="1727" spans="2:4" x14ac:dyDescent="0.25">
      <c r="B1727" s="416" t="s">
        <v>2849</v>
      </c>
      <c r="C1727" s="416" t="s">
        <v>2787</v>
      </c>
      <c r="D1727" s="416">
        <v>884.66</v>
      </c>
    </row>
    <row r="1728" spans="2:4" x14ac:dyDescent="0.25">
      <c r="B1728" s="416" t="s">
        <v>2850</v>
      </c>
      <c r="C1728" s="416" t="s">
        <v>2787</v>
      </c>
      <c r="D1728" s="416">
        <v>884.66</v>
      </c>
    </row>
    <row r="1729" spans="2:4" x14ac:dyDescent="0.25">
      <c r="B1729" s="416" t="s">
        <v>2851</v>
      </c>
      <c r="C1729" s="416" t="s">
        <v>2787</v>
      </c>
      <c r="D1729" s="416">
        <v>884.66</v>
      </c>
    </row>
    <row r="1730" spans="2:4" x14ac:dyDescent="0.25">
      <c r="B1730" s="416" t="s">
        <v>2852</v>
      </c>
      <c r="C1730" s="416" t="s">
        <v>2787</v>
      </c>
      <c r="D1730" s="416">
        <v>884.66</v>
      </c>
    </row>
    <row r="1731" spans="2:4" x14ac:dyDescent="0.25">
      <c r="B1731" s="416" t="s">
        <v>2853</v>
      </c>
      <c r="C1731" s="416" t="s">
        <v>2787</v>
      </c>
      <c r="D1731" s="416">
        <v>884.66</v>
      </c>
    </row>
    <row r="1732" spans="2:4" x14ac:dyDescent="0.25">
      <c r="B1732" s="416" t="s">
        <v>2854</v>
      </c>
      <c r="C1732" s="416" t="s">
        <v>2787</v>
      </c>
      <c r="D1732" s="416">
        <v>884.66</v>
      </c>
    </row>
    <row r="1733" spans="2:4" x14ac:dyDescent="0.25">
      <c r="B1733" s="416" t="s">
        <v>2855</v>
      </c>
      <c r="C1733" s="416" t="s">
        <v>2787</v>
      </c>
      <c r="D1733" s="416">
        <v>884.66</v>
      </c>
    </row>
    <row r="1734" spans="2:4" x14ac:dyDescent="0.25">
      <c r="B1734" s="416" t="s">
        <v>2856</v>
      </c>
      <c r="C1734" s="416" t="s">
        <v>2857</v>
      </c>
      <c r="D1734" s="417">
        <v>1020.8</v>
      </c>
    </row>
    <row r="1735" spans="2:4" x14ac:dyDescent="0.25">
      <c r="B1735" s="416" t="s">
        <v>2858</v>
      </c>
      <c r="C1735" s="416" t="s">
        <v>2857</v>
      </c>
      <c r="D1735" s="417">
        <v>1020.8</v>
      </c>
    </row>
    <row r="1736" spans="2:4" x14ac:dyDescent="0.25">
      <c r="B1736" s="416" t="s">
        <v>2859</v>
      </c>
      <c r="C1736" s="416" t="s">
        <v>2857</v>
      </c>
      <c r="D1736" s="417">
        <v>1020.8</v>
      </c>
    </row>
    <row r="1737" spans="2:4" x14ac:dyDescent="0.25">
      <c r="B1737" s="416" t="s">
        <v>2860</v>
      </c>
      <c r="C1737" s="416" t="s">
        <v>2857</v>
      </c>
      <c r="D1737" s="417">
        <v>1020.8</v>
      </c>
    </row>
    <row r="1738" spans="2:4" x14ac:dyDescent="0.25">
      <c r="B1738" s="416" t="s">
        <v>2861</v>
      </c>
      <c r="C1738" s="416" t="s">
        <v>2857</v>
      </c>
      <c r="D1738" s="417">
        <v>1020.8</v>
      </c>
    </row>
    <row r="1739" spans="2:4" x14ac:dyDescent="0.25">
      <c r="B1739" s="416" t="s">
        <v>2862</v>
      </c>
      <c r="C1739" s="416" t="s">
        <v>2857</v>
      </c>
      <c r="D1739" s="417">
        <v>1020.8</v>
      </c>
    </row>
    <row r="1740" spans="2:4" x14ac:dyDescent="0.25">
      <c r="B1740" s="416" t="s">
        <v>2863</v>
      </c>
      <c r="C1740" s="416" t="s">
        <v>2857</v>
      </c>
      <c r="D1740" s="417">
        <v>1020.8</v>
      </c>
    </row>
    <row r="1741" spans="2:4" x14ac:dyDescent="0.25">
      <c r="B1741" s="416" t="s">
        <v>2864</v>
      </c>
      <c r="C1741" s="416" t="s">
        <v>2857</v>
      </c>
      <c r="D1741" s="417">
        <v>1020.8</v>
      </c>
    </row>
    <row r="1742" spans="2:4" x14ac:dyDescent="0.25">
      <c r="B1742" s="416" t="s">
        <v>2865</v>
      </c>
      <c r="C1742" s="416" t="s">
        <v>2857</v>
      </c>
      <c r="D1742" s="417">
        <v>1020.8</v>
      </c>
    </row>
    <row r="1743" spans="2:4" x14ac:dyDescent="0.25">
      <c r="B1743" s="416" t="s">
        <v>2866</v>
      </c>
      <c r="C1743" s="416" t="s">
        <v>2857</v>
      </c>
      <c r="D1743" s="417">
        <v>1020.8</v>
      </c>
    </row>
    <row r="1744" spans="2:4" x14ac:dyDescent="0.25">
      <c r="B1744" s="416" t="s">
        <v>2867</v>
      </c>
      <c r="C1744" s="416" t="s">
        <v>2857</v>
      </c>
      <c r="D1744" s="417">
        <v>1020.8</v>
      </c>
    </row>
    <row r="1745" spans="2:4" x14ac:dyDescent="0.25">
      <c r="B1745" s="416" t="s">
        <v>2868</v>
      </c>
      <c r="C1745" s="416" t="s">
        <v>2857</v>
      </c>
      <c r="D1745" s="417">
        <v>1020.8</v>
      </c>
    </row>
    <row r="1746" spans="2:4" x14ac:dyDescent="0.25">
      <c r="B1746" s="416" t="s">
        <v>2869</v>
      </c>
      <c r="C1746" s="416" t="s">
        <v>2857</v>
      </c>
      <c r="D1746" s="417">
        <v>1020.8</v>
      </c>
    </row>
    <row r="1747" spans="2:4" x14ac:dyDescent="0.25">
      <c r="B1747" s="416" t="s">
        <v>2870</v>
      </c>
      <c r="C1747" s="416" t="s">
        <v>2857</v>
      </c>
      <c r="D1747" s="417">
        <v>1020.8</v>
      </c>
    </row>
    <row r="1748" spans="2:4" x14ac:dyDescent="0.25">
      <c r="B1748" s="416" t="s">
        <v>2871</v>
      </c>
      <c r="C1748" s="416" t="s">
        <v>2857</v>
      </c>
      <c r="D1748" s="417">
        <v>1020.8</v>
      </c>
    </row>
    <row r="1749" spans="2:4" x14ac:dyDescent="0.25">
      <c r="B1749" s="416" t="s">
        <v>2872</v>
      </c>
      <c r="C1749" s="416" t="s">
        <v>2857</v>
      </c>
      <c r="D1749" s="417">
        <v>1020.8</v>
      </c>
    </row>
    <row r="1750" spans="2:4" x14ac:dyDescent="0.25">
      <c r="B1750" s="416" t="s">
        <v>2873</v>
      </c>
      <c r="C1750" s="416" t="s">
        <v>2857</v>
      </c>
      <c r="D1750" s="417">
        <v>1020.8</v>
      </c>
    </row>
    <row r="1751" spans="2:4" x14ac:dyDescent="0.25">
      <c r="B1751" s="416" t="s">
        <v>2874</v>
      </c>
      <c r="C1751" s="416" t="s">
        <v>2857</v>
      </c>
      <c r="D1751" s="417">
        <v>1020.8</v>
      </c>
    </row>
    <row r="1752" spans="2:4" x14ac:dyDescent="0.25">
      <c r="B1752" s="416" t="s">
        <v>2875</v>
      </c>
      <c r="C1752" s="416" t="s">
        <v>2857</v>
      </c>
      <c r="D1752" s="417">
        <v>1020.8</v>
      </c>
    </row>
    <row r="1753" spans="2:4" x14ac:dyDescent="0.25">
      <c r="B1753" s="416" t="s">
        <v>2876</v>
      </c>
      <c r="C1753" s="416" t="s">
        <v>2857</v>
      </c>
      <c r="D1753" s="417">
        <v>1020.8</v>
      </c>
    </row>
    <row r="1754" spans="2:4" x14ac:dyDescent="0.25">
      <c r="B1754" s="416" t="s">
        <v>2877</v>
      </c>
      <c r="C1754" s="416" t="s">
        <v>2857</v>
      </c>
      <c r="D1754" s="417">
        <v>1020.8</v>
      </c>
    </row>
    <row r="1755" spans="2:4" x14ac:dyDescent="0.25">
      <c r="B1755" s="416" t="s">
        <v>2878</v>
      </c>
      <c r="C1755" s="416" t="s">
        <v>2857</v>
      </c>
      <c r="D1755" s="417">
        <v>1020.8</v>
      </c>
    </row>
    <row r="1756" spans="2:4" x14ac:dyDescent="0.25">
      <c r="B1756" s="416" t="s">
        <v>2879</v>
      </c>
      <c r="C1756" s="416" t="s">
        <v>2857</v>
      </c>
      <c r="D1756" s="417">
        <v>1020.8</v>
      </c>
    </row>
    <row r="1757" spans="2:4" x14ac:dyDescent="0.25">
      <c r="B1757" s="416" t="s">
        <v>2880</v>
      </c>
      <c r="C1757" s="416" t="s">
        <v>2857</v>
      </c>
      <c r="D1757" s="417">
        <v>1020.8</v>
      </c>
    </row>
    <row r="1758" spans="2:4" x14ac:dyDescent="0.25">
      <c r="B1758" s="416" t="s">
        <v>2881</v>
      </c>
      <c r="C1758" s="416" t="s">
        <v>2857</v>
      </c>
      <c r="D1758" s="417">
        <v>1020.8</v>
      </c>
    </row>
    <row r="1759" spans="2:4" x14ac:dyDescent="0.25">
      <c r="B1759" s="416" t="s">
        <v>2882</v>
      </c>
      <c r="C1759" s="416" t="s">
        <v>2883</v>
      </c>
      <c r="D1759" s="417">
        <v>1199.99</v>
      </c>
    </row>
    <row r="1760" spans="2:4" x14ac:dyDescent="0.25">
      <c r="B1760" s="416" t="s">
        <v>2884</v>
      </c>
      <c r="C1760" s="416" t="s">
        <v>2883</v>
      </c>
      <c r="D1760" s="417">
        <v>1199.99</v>
      </c>
    </row>
    <row r="1761" spans="2:4" x14ac:dyDescent="0.25">
      <c r="B1761" s="416" t="s">
        <v>2885</v>
      </c>
      <c r="C1761" s="416" t="s">
        <v>2886</v>
      </c>
      <c r="D1761" s="417">
        <v>1199.99</v>
      </c>
    </row>
    <row r="1762" spans="2:4" x14ac:dyDescent="0.25">
      <c r="B1762" s="416" t="s">
        <v>2887</v>
      </c>
      <c r="C1762" s="416" t="s">
        <v>2888</v>
      </c>
      <c r="D1762" s="416">
        <v>692.1</v>
      </c>
    </row>
    <row r="1763" spans="2:4" x14ac:dyDescent="0.25">
      <c r="B1763" s="416" t="s">
        <v>2889</v>
      </c>
      <c r="C1763" s="416" t="s">
        <v>2888</v>
      </c>
      <c r="D1763" s="416">
        <v>612.78</v>
      </c>
    </row>
    <row r="1764" spans="2:4" x14ac:dyDescent="0.25">
      <c r="B1764" s="416" t="s">
        <v>2890</v>
      </c>
      <c r="C1764" s="416" t="s">
        <v>2891</v>
      </c>
      <c r="D1764" s="416">
        <v>490</v>
      </c>
    </row>
    <row r="1765" spans="2:4" x14ac:dyDescent="0.25">
      <c r="B1765" s="416" t="s">
        <v>2892</v>
      </c>
      <c r="C1765" s="416" t="s">
        <v>2891</v>
      </c>
      <c r="D1765" s="416">
        <v>639.01</v>
      </c>
    </row>
    <row r="1766" spans="2:4" x14ac:dyDescent="0.25">
      <c r="B1766" s="416" t="s">
        <v>2893</v>
      </c>
      <c r="C1766" s="416" t="s">
        <v>2891</v>
      </c>
      <c r="D1766" s="416">
        <v>592.32000000000005</v>
      </c>
    </row>
    <row r="1767" spans="2:4" x14ac:dyDescent="0.25">
      <c r="B1767" s="416" t="s">
        <v>2894</v>
      </c>
      <c r="C1767" s="416" t="s">
        <v>2895</v>
      </c>
      <c r="D1767" s="416">
        <v>517.5</v>
      </c>
    </row>
    <row r="1768" spans="2:4" x14ac:dyDescent="0.25">
      <c r="B1768" s="416" t="s">
        <v>2896</v>
      </c>
      <c r="C1768" s="416" t="s">
        <v>2897</v>
      </c>
      <c r="D1768" s="416">
        <v>765.6</v>
      </c>
    </row>
    <row r="1769" spans="2:4" x14ac:dyDescent="0.25">
      <c r="B1769" s="416" t="s">
        <v>2898</v>
      </c>
      <c r="C1769" s="416" t="s">
        <v>2899</v>
      </c>
      <c r="D1769" s="416">
        <v>528.99</v>
      </c>
    </row>
    <row r="1770" spans="2:4" x14ac:dyDescent="0.25">
      <c r="B1770" s="416" t="s">
        <v>2900</v>
      </c>
      <c r="C1770" s="416" t="s">
        <v>2899</v>
      </c>
      <c r="D1770" s="416">
        <v>528.99</v>
      </c>
    </row>
    <row r="1771" spans="2:4" x14ac:dyDescent="0.25">
      <c r="B1771" s="416" t="s">
        <v>2901</v>
      </c>
      <c r="C1771" s="416" t="s">
        <v>2902</v>
      </c>
      <c r="D1771" s="416">
        <v>0.12</v>
      </c>
    </row>
    <row r="1772" spans="2:4" x14ac:dyDescent="0.25">
      <c r="B1772" s="416" t="s">
        <v>2903</v>
      </c>
      <c r="C1772" s="416" t="s">
        <v>2904</v>
      </c>
      <c r="D1772" s="416">
        <v>0.12</v>
      </c>
    </row>
    <row r="1773" spans="2:4" x14ac:dyDescent="0.25">
      <c r="B1773" s="416" t="s">
        <v>2905</v>
      </c>
      <c r="C1773" s="416" t="s">
        <v>2904</v>
      </c>
      <c r="D1773" s="416">
        <v>0.01</v>
      </c>
    </row>
    <row r="1774" spans="2:4" x14ac:dyDescent="0.25">
      <c r="B1774" s="416" t="s">
        <v>2906</v>
      </c>
      <c r="C1774" s="416" t="s">
        <v>2907</v>
      </c>
      <c r="D1774" s="416">
        <v>0</v>
      </c>
    </row>
    <row r="1775" spans="2:4" x14ac:dyDescent="0.25">
      <c r="B1775" s="416" t="s">
        <v>2908</v>
      </c>
      <c r="C1775" s="416" t="s">
        <v>2907</v>
      </c>
      <c r="D1775" s="416">
        <v>0.12</v>
      </c>
    </row>
    <row r="1776" spans="2:4" x14ac:dyDescent="0.25">
      <c r="B1776" s="416" t="s">
        <v>2909</v>
      </c>
      <c r="C1776" s="416" t="s">
        <v>2907</v>
      </c>
      <c r="D1776" s="416">
        <v>0.12</v>
      </c>
    </row>
    <row r="1777" spans="2:4" x14ac:dyDescent="0.25">
      <c r="B1777" s="416" t="s">
        <v>2910</v>
      </c>
      <c r="C1777" s="416" t="s">
        <v>2911</v>
      </c>
      <c r="D1777" s="416">
        <v>754</v>
      </c>
    </row>
    <row r="1778" spans="2:4" x14ac:dyDescent="0.25">
      <c r="B1778" s="416" t="s">
        <v>2912</v>
      </c>
      <c r="C1778" s="416" t="s">
        <v>2911</v>
      </c>
      <c r="D1778" s="416">
        <v>754</v>
      </c>
    </row>
    <row r="1779" spans="2:4" x14ac:dyDescent="0.25">
      <c r="B1779" s="416" t="s">
        <v>2913</v>
      </c>
      <c r="C1779" s="416" t="s">
        <v>2914</v>
      </c>
      <c r="D1779" s="416">
        <v>769</v>
      </c>
    </row>
    <row r="1780" spans="2:4" x14ac:dyDescent="0.25">
      <c r="B1780" s="416" t="s">
        <v>2915</v>
      </c>
      <c r="C1780" s="416" t="s">
        <v>2916</v>
      </c>
      <c r="D1780" s="416">
        <v>439.2</v>
      </c>
    </row>
    <row r="1781" spans="2:4" x14ac:dyDescent="0.25">
      <c r="B1781" s="416" t="s">
        <v>2917</v>
      </c>
      <c r="C1781" s="416" t="s">
        <v>2918</v>
      </c>
      <c r="D1781" s="417">
        <v>3166.15</v>
      </c>
    </row>
    <row r="1782" spans="2:4" x14ac:dyDescent="0.25">
      <c r="B1782" s="416" t="s">
        <v>2919</v>
      </c>
      <c r="C1782" s="416" t="s">
        <v>2918</v>
      </c>
      <c r="D1782" s="417">
        <v>3166.15</v>
      </c>
    </row>
    <row r="1783" spans="2:4" x14ac:dyDescent="0.25">
      <c r="B1783" s="416" t="s">
        <v>2920</v>
      </c>
      <c r="C1783" s="416" t="s">
        <v>2921</v>
      </c>
      <c r="D1783" s="417">
        <v>2011.83</v>
      </c>
    </row>
    <row r="1784" spans="2:4" x14ac:dyDescent="0.25">
      <c r="B1784" s="416" t="s">
        <v>2922</v>
      </c>
      <c r="C1784" s="416" t="s">
        <v>2921</v>
      </c>
      <c r="D1784" s="417">
        <v>2011.83</v>
      </c>
    </row>
    <row r="1785" spans="2:4" x14ac:dyDescent="0.25">
      <c r="B1785" s="416" t="s">
        <v>2923</v>
      </c>
      <c r="C1785" s="416" t="s">
        <v>2921</v>
      </c>
      <c r="D1785" s="417">
        <v>2011.83</v>
      </c>
    </row>
    <row r="1786" spans="2:4" x14ac:dyDescent="0.25">
      <c r="B1786" s="416" t="s">
        <v>2924</v>
      </c>
      <c r="C1786" s="416" t="s">
        <v>2925</v>
      </c>
      <c r="D1786" s="416">
        <v>558.9</v>
      </c>
    </row>
    <row r="1787" spans="2:4" x14ac:dyDescent="0.25">
      <c r="B1787" s="416" t="s">
        <v>2926</v>
      </c>
      <c r="C1787" s="416" t="s">
        <v>2927</v>
      </c>
      <c r="D1787" s="416">
        <v>485.5</v>
      </c>
    </row>
    <row r="1788" spans="2:4" x14ac:dyDescent="0.25">
      <c r="B1788" s="416" t="s">
        <v>2928</v>
      </c>
      <c r="C1788" s="416" t="s">
        <v>2929</v>
      </c>
      <c r="D1788" s="416">
        <v>0</v>
      </c>
    </row>
    <row r="1789" spans="2:4" x14ac:dyDescent="0.25">
      <c r="B1789" s="416" t="s">
        <v>2930</v>
      </c>
      <c r="C1789" s="416" t="s">
        <v>2931</v>
      </c>
      <c r="D1789" s="417">
        <v>2456.4</v>
      </c>
    </row>
    <row r="1790" spans="2:4" x14ac:dyDescent="0.25">
      <c r="B1790" s="416" t="s">
        <v>2932</v>
      </c>
      <c r="C1790" s="416" t="s">
        <v>2933</v>
      </c>
      <c r="D1790" s="417">
        <v>2599</v>
      </c>
    </row>
    <row r="1791" spans="2:4" x14ac:dyDescent="0.25">
      <c r="B1791" s="416" t="s">
        <v>2934</v>
      </c>
      <c r="C1791" s="416" t="s">
        <v>2935</v>
      </c>
      <c r="D1791" s="416">
        <v>483</v>
      </c>
    </row>
    <row r="1792" spans="2:4" x14ac:dyDescent="0.25">
      <c r="B1792" s="416" t="s">
        <v>2936</v>
      </c>
      <c r="C1792" s="416" t="s">
        <v>2937</v>
      </c>
      <c r="D1792" s="417">
        <v>9860</v>
      </c>
    </row>
    <row r="1793" spans="2:4" x14ac:dyDescent="0.25">
      <c r="B1793" s="416" t="s">
        <v>2938</v>
      </c>
      <c r="C1793" s="416" t="s">
        <v>2939</v>
      </c>
      <c r="D1793" s="417">
        <v>11890</v>
      </c>
    </row>
    <row r="1794" spans="2:4" x14ac:dyDescent="0.25">
      <c r="B1794" s="416" t="s">
        <v>2940</v>
      </c>
      <c r="C1794" s="416" t="s">
        <v>2941</v>
      </c>
      <c r="D1794" s="416">
        <v>582.49</v>
      </c>
    </row>
    <row r="1795" spans="2:4" x14ac:dyDescent="0.25">
      <c r="B1795" s="416" t="s">
        <v>2942</v>
      </c>
      <c r="C1795" s="416" t="s">
        <v>2941</v>
      </c>
      <c r="D1795" s="416">
        <v>582.49</v>
      </c>
    </row>
    <row r="1796" spans="2:4" x14ac:dyDescent="0.25">
      <c r="B1796" s="416" t="s">
        <v>2943</v>
      </c>
      <c r="C1796" s="416" t="s">
        <v>2941</v>
      </c>
      <c r="D1796" s="416">
        <v>582.49</v>
      </c>
    </row>
    <row r="1797" spans="2:4" x14ac:dyDescent="0.25">
      <c r="B1797" s="416" t="s">
        <v>2944</v>
      </c>
      <c r="C1797" s="416" t="s">
        <v>2941</v>
      </c>
      <c r="D1797" s="416">
        <v>582.49</v>
      </c>
    </row>
    <row r="1798" spans="2:4" x14ac:dyDescent="0.25">
      <c r="B1798" s="416" t="s">
        <v>2945</v>
      </c>
      <c r="C1798" s="416" t="s">
        <v>2941</v>
      </c>
      <c r="D1798" s="416">
        <v>582.49</v>
      </c>
    </row>
    <row r="1799" spans="2:4" x14ac:dyDescent="0.25">
      <c r="B1799" s="416" t="s">
        <v>2946</v>
      </c>
      <c r="C1799" s="416" t="s">
        <v>2941</v>
      </c>
      <c r="D1799" s="416">
        <v>582.49</v>
      </c>
    </row>
    <row r="1800" spans="2:4" x14ac:dyDescent="0.25">
      <c r="B1800" s="416" t="s">
        <v>2947</v>
      </c>
      <c r="C1800" s="416" t="s">
        <v>2941</v>
      </c>
      <c r="D1800" s="416">
        <v>582.49</v>
      </c>
    </row>
    <row r="1801" spans="2:4" x14ac:dyDescent="0.25">
      <c r="B1801" s="416" t="s">
        <v>2948</v>
      </c>
      <c r="C1801" s="416" t="s">
        <v>2941</v>
      </c>
      <c r="D1801" s="416">
        <v>582.49</v>
      </c>
    </row>
    <row r="1802" spans="2:4" x14ac:dyDescent="0.25">
      <c r="B1802" s="416" t="s">
        <v>2949</v>
      </c>
      <c r="C1802" s="416" t="s">
        <v>2941</v>
      </c>
      <c r="D1802" s="416">
        <v>582.49</v>
      </c>
    </row>
    <row r="1803" spans="2:4" x14ac:dyDescent="0.25">
      <c r="B1803" s="416" t="s">
        <v>2950</v>
      </c>
      <c r="C1803" s="416" t="s">
        <v>2941</v>
      </c>
      <c r="D1803" s="416">
        <v>582.49</v>
      </c>
    </row>
    <row r="1804" spans="2:4" x14ac:dyDescent="0.25">
      <c r="B1804" s="416" t="s">
        <v>2951</v>
      </c>
      <c r="C1804" s="416" t="s">
        <v>2941</v>
      </c>
      <c r="D1804" s="416">
        <v>582.49</v>
      </c>
    </row>
    <row r="1805" spans="2:4" x14ac:dyDescent="0.25">
      <c r="B1805" s="416" t="s">
        <v>2952</v>
      </c>
      <c r="C1805" s="416" t="s">
        <v>2941</v>
      </c>
      <c r="D1805" s="416">
        <v>582.49</v>
      </c>
    </row>
    <row r="1806" spans="2:4" x14ac:dyDescent="0.25">
      <c r="B1806" s="416" t="s">
        <v>2953</v>
      </c>
      <c r="C1806" s="416" t="s">
        <v>2954</v>
      </c>
      <c r="D1806" s="417">
        <v>16934.900000000001</v>
      </c>
    </row>
    <row r="1807" spans="2:4" x14ac:dyDescent="0.25">
      <c r="B1807" s="416" t="s">
        <v>2955</v>
      </c>
      <c r="C1807" s="416" t="s">
        <v>2956</v>
      </c>
      <c r="D1807" s="417">
        <v>2882.8</v>
      </c>
    </row>
    <row r="1808" spans="2:4" x14ac:dyDescent="0.25">
      <c r="B1808" s="416" t="s">
        <v>2957</v>
      </c>
      <c r="C1808" s="416" t="s">
        <v>2956</v>
      </c>
      <c r="D1808" s="417">
        <v>2882.8</v>
      </c>
    </row>
    <row r="1809" spans="2:4" x14ac:dyDescent="0.25">
      <c r="B1809" s="416" t="s">
        <v>2958</v>
      </c>
      <c r="C1809" s="416" t="s">
        <v>2956</v>
      </c>
      <c r="D1809" s="417">
        <v>2882.8</v>
      </c>
    </row>
    <row r="1810" spans="2:4" x14ac:dyDescent="0.25">
      <c r="B1810" s="416" t="s">
        <v>2959</v>
      </c>
      <c r="C1810" s="416" t="s">
        <v>2956</v>
      </c>
      <c r="D1810" s="417">
        <v>2882.8</v>
      </c>
    </row>
    <row r="1811" spans="2:4" x14ac:dyDescent="0.25">
      <c r="B1811" s="416" t="s">
        <v>2960</v>
      </c>
      <c r="C1811" s="416" t="s">
        <v>2956</v>
      </c>
      <c r="D1811" s="417">
        <v>2882.8</v>
      </c>
    </row>
    <row r="1812" spans="2:4" x14ac:dyDescent="0.25">
      <c r="B1812" s="416" t="s">
        <v>2961</v>
      </c>
      <c r="C1812" s="416" t="s">
        <v>2956</v>
      </c>
      <c r="D1812" s="417">
        <v>2882.8</v>
      </c>
    </row>
    <row r="1813" spans="2:4" x14ac:dyDescent="0.25">
      <c r="B1813" s="416" t="s">
        <v>2962</v>
      </c>
      <c r="C1813" s="416" t="s">
        <v>2956</v>
      </c>
      <c r="D1813" s="417">
        <v>2882.8</v>
      </c>
    </row>
    <row r="1814" spans="2:4" x14ac:dyDescent="0.25">
      <c r="B1814" s="416" t="s">
        <v>2963</v>
      </c>
      <c r="C1814" s="416" t="s">
        <v>2956</v>
      </c>
      <c r="D1814" s="417">
        <v>2882.8</v>
      </c>
    </row>
    <row r="1815" spans="2:4" x14ac:dyDescent="0.25">
      <c r="B1815" s="416" t="s">
        <v>2964</v>
      </c>
      <c r="C1815" s="416" t="s">
        <v>2956</v>
      </c>
      <c r="D1815" s="417">
        <v>2882.8</v>
      </c>
    </row>
    <row r="1816" spans="2:4" x14ac:dyDescent="0.25">
      <c r="B1816" s="416" t="s">
        <v>2965</v>
      </c>
      <c r="C1816" s="416" t="s">
        <v>2956</v>
      </c>
      <c r="D1816" s="417">
        <v>2882.8</v>
      </c>
    </row>
    <row r="1817" spans="2:4" x14ac:dyDescent="0.25">
      <c r="B1817" s="416" t="s">
        <v>2966</v>
      </c>
      <c r="C1817" s="416" t="s">
        <v>2967</v>
      </c>
      <c r="D1817" s="417">
        <v>2027.89</v>
      </c>
    </row>
    <row r="1818" spans="2:4" x14ac:dyDescent="0.25">
      <c r="B1818" s="416" t="s">
        <v>2968</v>
      </c>
      <c r="C1818" s="416" t="s">
        <v>2969</v>
      </c>
      <c r="D1818" s="417">
        <v>2000</v>
      </c>
    </row>
    <row r="1819" spans="2:4" x14ac:dyDescent="0.25">
      <c r="B1819" s="416" t="s">
        <v>2970</v>
      </c>
      <c r="C1819" s="416" t="s">
        <v>2971</v>
      </c>
      <c r="D1819" s="417">
        <v>1507.6</v>
      </c>
    </row>
    <row r="1820" spans="2:4" x14ac:dyDescent="0.25">
      <c r="B1820" s="416" t="s">
        <v>2972</v>
      </c>
      <c r="C1820" s="416" t="s">
        <v>2971</v>
      </c>
      <c r="D1820" s="417">
        <v>1507.6</v>
      </c>
    </row>
    <row r="1821" spans="2:4" x14ac:dyDescent="0.25">
      <c r="B1821" s="416" t="s">
        <v>2973</v>
      </c>
      <c r="C1821" s="416" t="s">
        <v>2971</v>
      </c>
      <c r="D1821" s="417">
        <v>1507.6</v>
      </c>
    </row>
    <row r="1822" spans="2:4" x14ac:dyDescent="0.25">
      <c r="B1822" s="416" t="s">
        <v>2974</v>
      </c>
      <c r="C1822" s="416" t="s">
        <v>2971</v>
      </c>
      <c r="D1822" s="417">
        <v>1507.6</v>
      </c>
    </row>
    <row r="1823" spans="2:4" x14ac:dyDescent="0.25">
      <c r="B1823" s="416" t="s">
        <v>2975</v>
      </c>
      <c r="C1823" s="416" t="s">
        <v>2971</v>
      </c>
      <c r="D1823" s="417">
        <v>1507.6</v>
      </c>
    </row>
    <row r="1824" spans="2:4" x14ac:dyDescent="0.25">
      <c r="B1824" s="416" t="s">
        <v>2976</v>
      </c>
      <c r="C1824" s="416" t="s">
        <v>2971</v>
      </c>
      <c r="D1824" s="417">
        <v>1507.6</v>
      </c>
    </row>
    <row r="1825" spans="2:4" x14ac:dyDescent="0.25">
      <c r="B1825" s="416" t="s">
        <v>2977</v>
      </c>
      <c r="C1825" s="416" t="s">
        <v>2978</v>
      </c>
      <c r="D1825" s="417">
        <v>13128.4</v>
      </c>
    </row>
    <row r="1826" spans="2:4" x14ac:dyDescent="0.25">
      <c r="B1826" s="416" t="s">
        <v>2979</v>
      </c>
      <c r="C1826" s="416" t="s">
        <v>2980</v>
      </c>
      <c r="D1826" s="416">
        <v>761.3</v>
      </c>
    </row>
    <row r="1827" spans="2:4" x14ac:dyDescent="0.25">
      <c r="B1827" s="416" t="s">
        <v>2981</v>
      </c>
      <c r="C1827" s="416" t="s">
        <v>2982</v>
      </c>
      <c r="D1827" s="416">
        <v>170.49</v>
      </c>
    </row>
    <row r="1828" spans="2:4" x14ac:dyDescent="0.25">
      <c r="B1828" s="416" t="s">
        <v>2983</v>
      </c>
      <c r="C1828" s="416" t="s">
        <v>2982</v>
      </c>
      <c r="D1828" s="416">
        <v>170.49</v>
      </c>
    </row>
    <row r="1829" spans="2:4" x14ac:dyDescent="0.25">
      <c r="B1829" s="416" t="s">
        <v>2984</v>
      </c>
      <c r="C1829" s="416" t="s">
        <v>2982</v>
      </c>
      <c r="D1829" s="416">
        <v>170.49</v>
      </c>
    </row>
    <row r="1830" spans="2:4" x14ac:dyDescent="0.25">
      <c r="B1830" s="416" t="s">
        <v>2985</v>
      </c>
      <c r="C1830" s="416" t="s">
        <v>2982</v>
      </c>
      <c r="D1830" s="416">
        <v>170.49</v>
      </c>
    </row>
    <row r="1831" spans="2:4" x14ac:dyDescent="0.25">
      <c r="B1831" s="416" t="s">
        <v>2986</v>
      </c>
      <c r="C1831" s="416" t="s">
        <v>2982</v>
      </c>
      <c r="D1831" s="416">
        <v>170.49</v>
      </c>
    </row>
    <row r="1832" spans="2:4" x14ac:dyDescent="0.25">
      <c r="B1832" s="416" t="s">
        <v>2987</v>
      </c>
      <c r="C1832" s="416" t="s">
        <v>2982</v>
      </c>
      <c r="D1832" s="416">
        <v>170.49</v>
      </c>
    </row>
    <row r="1833" spans="2:4" x14ac:dyDescent="0.25">
      <c r="B1833" s="416" t="s">
        <v>2988</v>
      </c>
      <c r="C1833" s="416" t="s">
        <v>2982</v>
      </c>
      <c r="D1833" s="416">
        <v>170.49</v>
      </c>
    </row>
    <row r="1834" spans="2:4" x14ac:dyDescent="0.25">
      <c r="B1834" s="416" t="s">
        <v>2989</v>
      </c>
      <c r="C1834" s="416" t="s">
        <v>2982</v>
      </c>
      <c r="D1834" s="416">
        <v>170.49</v>
      </c>
    </row>
    <row r="1835" spans="2:4" x14ac:dyDescent="0.25">
      <c r="B1835" s="416" t="s">
        <v>2990</v>
      </c>
      <c r="C1835" s="416" t="s">
        <v>2982</v>
      </c>
      <c r="D1835" s="416">
        <v>170.49</v>
      </c>
    </row>
    <row r="1836" spans="2:4" x14ac:dyDescent="0.25">
      <c r="B1836" s="416" t="s">
        <v>2991</v>
      </c>
      <c r="C1836" s="416" t="s">
        <v>2982</v>
      </c>
      <c r="D1836" s="416">
        <v>170.49</v>
      </c>
    </row>
    <row r="1837" spans="2:4" x14ac:dyDescent="0.25">
      <c r="B1837" s="416" t="s">
        <v>2992</v>
      </c>
      <c r="C1837" s="416" t="s">
        <v>2982</v>
      </c>
      <c r="D1837" s="416">
        <v>170.49</v>
      </c>
    </row>
    <row r="1838" spans="2:4" x14ac:dyDescent="0.25">
      <c r="B1838" s="416" t="s">
        <v>2993</v>
      </c>
      <c r="C1838" s="416" t="s">
        <v>2982</v>
      </c>
      <c r="D1838" s="416">
        <v>170.49</v>
      </c>
    </row>
    <row r="1839" spans="2:4" x14ac:dyDescent="0.25">
      <c r="B1839" s="416" t="s">
        <v>2994</v>
      </c>
      <c r="C1839" s="416" t="s">
        <v>2982</v>
      </c>
      <c r="D1839" s="416">
        <v>170.49</v>
      </c>
    </row>
    <row r="1840" spans="2:4" x14ac:dyDescent="0.25">
      <c r="B1840" s="416" t="s">
        <v>2995</v>
      </c>
      <c r="C1840" s="416" t="s">
        <v>2982</v>
      </c>
      <c r="D1840" s="416">
        <v>170.49</v>
      </c>
    </row>
    <row r="1841" spans="2:4" x14ac:dyDescent="0.25">
      <c r="B1841" s="416" t="s">
        <v>2996</v>
      </c>
      <c r="C1841" s="416" t="s">
        <v>2982</v>
      </c>
      <c r="D1841" s="416">
        <v>170.49</v>
      </c>
    </row>
    <row r="1842" spans="2:4" x14ac:dyDescent="0.25">
      <c r="B1842" s="416" t="s">
        <v>2997</v>
      </c>
      <c r="C1842" s="416" t="s">
        <v>2982</v>
      </c>
      <c r="D1842" s="416">
        <v>170.49</v>
      </c>
    </row>
    <row r="1843" spans="2:4" x14ac:dyDescent="0.25">
      <c r="B1843" s="416" t="s">
        <v>2998</v>
      </c>
      <c r="C1843" s="416" t="s">
        <v>2982</v>
      </c>
      <c r="D1843" s="416">
        <v>170.49</v>
      </c>
    </row>
    <row r="1844" spans="2:4" x14ac:dyDescent="0.25">
      <c r="B1844" s="416" t="s">
        <v>2999</v>
      </c>
      <c r="C1844" s="416" t="s">
        <v>2982</v>
      </c>
      <c r="D1844" s="416">
        <v>170.49</v>
      </c>
    </row>
    <row r="1845" spans="2:4" x14ac:dyDescent="0.25">
      <c r="B1845" s="416" t="s">
        <v>3000</v>
      </c>
      <c r="C1845" s="416" t="s">
        <v>2982</v>
      </c>
      <c r="D1845" s="416">
        <v>170.49</v>
      </c>
    </row>
    <row r="1846" spans="2:4" x14ac:dyDescent="0.25">
      <c r="B1846" s="416" t="s">
        <v>3001</v>
      </c>
      <c r="C1846" s="416" t="s">
        <v>2982</v>
      </c>
      <c r="D1846" s="416">
        <v>170.49</v>
      </c>
    </row>
    <row r="1847" spans="2:4" x14ac:dyDescent="0.25">
      <c r="B1847" s="416" t="s">
        <v>3002</v>
      </c>
      <c r="C1847" s="416" t="s">
        <v>3003</v>
      </c>
      <c r="D1847" s="417">
        <v>14444</v>
      </c>
    </row>
    <row r="1848" spans="2:4" x14ac:dyDescent="0.25">
      <c r="B1848" s="416" t="s">
        <v>3004</v>
      </c>
      <c r="C1848" s="416" t="s">
        <v>3005</v>
      </c>
      <c r="D1848" s="416">
        <v>761.3</v>
      </c>
    </row>
    <row r="1849" spans="2:4" x14ac:dyDescent="0.25">
      <c r="B1849" s="416" t="s">
        <v>3006</v>
      </c>
      <c r="C1849" s="416" t="s">
        <v>3007</v>
      </c>
      <c r="D1849" s="417">
        <v>30088.6</v>
      </c>
    </row>
    <row r="1850" spans="2:4" x14ac:dyDescent="0.25">
      <c r="B1850" s="416" t="s">
        <v>3008</v>
      </c>
      <c r="C1850" s="416" t="s">
        <v>3009</v>
      </c>
      <c r="D1850" s="417">
        <v>2095.0100000000002</v>
      </c>
    </row>
    <row r="1851" spans="2:4" x14ac:dyDescent="0.25">
      <c r="B1851" s="416" t="s">
        <v>3010</v>
      </c>
      <c r="C1851" s="416" t="s">
        <v>3009</v>
      </c>
      <c r="D1851" s="417">
        <v>2378</v>
      </c>
    </row>
    <row r="1852" spans="2:4" x14ac:dyDescent="0.25">
      <c r="B1852" s="416" t="s">
        <v>3011</v>
      </c>
      <c r="C1852" s="416" t="s">
        <v>3012</v>
      </c>
      <c r="D1852" s="417">
        <v>4090.97</v>
      </c>
    </row>
    <row r="1853" spans="2:4" x14ac:dyDescent="0.25">
      <c r="B1853" s="416" t="s">
        <v>3013</v>
      </c>
      <c r="C1853" s="416" t="s">
        <v>3014</v>
      </c>
      <c r="D1853" s="417">
        <v>168373.8</v>
      </c>
    </row>
    <row r="1854" spans="2:4" x14ac:dyDescent="0.25">
      <c r="B1854" s="416" t="s">
        <v>3015</v>
      </c>
      <c r="C1854" s="416" t="s">
        <v>3016</v>
      </c>
      <c r="D1854" s="417">
        <v>53761.8</v>
      </c>
    </row>
    <row r="1855" spans="2:4" x14ac:dyDescent="0.25">
      <c r="B1855" s="416" t="s">
        <v>3017</v>
      </c>
      <c r="C1855" s="416" t="s">
        <v>3016</v>
      </c>
      <c r="D1855" s="417">
        <v>53761.8</v>
      </c>
    </row>
    <row r="1856" spans="2:4" x14ac:dyDescent="0.25">
      <c r="B1856" s="416" t="s">
        <v>3018</v>
      </c>
      <c r="C1856" s="416" t="s">
        <v>3016</v>
      </c>
      <c r="D1856" s="417">
        <v>53761.8</v>
      </c>
    </row>
    <row r="1857" spans="2:4" x14ac:dyDescent="0.25">
      <c r="B1857" s="416" t="s">
        <v>3019</v>
      </c>
      <c r="C1857" s="416" t="s">
        <v>3020</v>
      </c>
      <c r="D1857" s="417">
        <v>35659.769999999997</v>
      </c>
    </row>
    <row r="1858" spans="2:4" x14ac:dyDescent="0.25">
      <c r="B1858" s="416" t="s">
        <v>3021</v>
      </c>
      <c r="C1858" s="416" t="s">
        <v>3022</v>
      </c>
      <c r="D1858" s="417">
        <v>36335.4</v>
      </c>
    </row>
    <row r="1859" spans="2:4" x14ac:dyDescent="0.25">
      <c r="B1859" s="416" t="s">
        <v>3023</v>
      </c>
      <c r="C1859" s="416" t="s">
        <v>3022</v>
      </c>
      <c r="D1859" s="417">
        <v>36335.4</v>
      </c>
    </row>
    <row r="1860" spans="2:4" x14ac:dyDescent="0.25">
      <c r="B1860" s="416" t="s">
        <v>3024</v>
      </c>
      <c r="C1860" s="416" t="s">
        <v>3025</v>
      </c>
      <c r="D1860" s="417">
        <v>2499</v>
      </c>
    </row>
    <row r="1861" spans="2:4" x14ac:dyDescent="0.25">
      <c r="B1861" s="416" t="s">
        <v>3026</v>
      </c>
      <c r="C1861" s="416" t="s">
        <v>3027</v>
      </c>
      <c r="D1861" s="417">
        <v>9112.6</v>
      </c>
    </row>
    <row r="1862" spans="2:4" x14ac:dyDescent="0.25">
      <c r="B1862" s="416" t="s">
        <v>3028</v>
      </c>
      <c r="C1862" s="416" t="s">
        <v>3029</v>
      </c>
      <c r="D1862" s="417">
        <v>10699</v>
      </c>
    </row>
    <row r="1863" spans="2:4" x14ac:dyDescent="0.25">
      <c r="B1863" s="416" t="s">
        <v>3030</v>
      </c>
      <c r="C1863" s="416" t="s">
        <v>3031</v>
      </c>
      <c r="D1863" s="417">
        <v>9985.49</v>
      </c>
    </row>
    <row r="1864" spans="2:4" x14ac:dyDescent="0.25">
      <c r="B1864" s="416" t="s">
        <v>3032</v>
      </c>
      <c r="C1864" s="416" t="s">
        <v>3033</v>
      </c>
      <c r="D1864" s="417">
        <v>4221.01</v>
      </c>
    </row>
    <row r="1865" spans="2:4" x14ac:dyDescent="0.25">
      <c r="B1865" s="416" t="s">
        <v>3034</v>
      </c>
      <c r="C1865" s="416" t="s">
        <v>3035</v>
      </c>
      <c r="D1865" s="417">
        <v>4221.01</v>
      </c>
    </row>
    <row r="1866" spans="2:4" x14ac:dyDescent="0.25">
      <c r="B1866" s="416" t="s">
        <v>3036</v>
      </c>
      <c r="C1866" s="416" t="s">
        <v>3035</v>
      </c>
      <c r="D1866" s="417">
        <v>4221.01</v>
      </c>
    </row>
    <row r="1867" spans="2:4" x14ac:dyDescent="0.25">
      <c r="B1867" s="416" t="s">
        <v>3037</v>
      </c>
      <c r="C1867" s="416" t="s">
        <v>3035</v>
      </c>
      <c r="D1867" s="417">
        <v>4221.01</v>
      </c>
    </row>
    <row r="1868" spans="2:4" x14ac:dyDescent="0.25">
      <c r="B1868" s="416" t="s">
        <v>3038</v>
      </c>
      <c r="C1868" s="416" t="s">
        <v>3035</v>
      </c>
      <c r="D1868" s="417">
        <v>4221.01</v>
      </c>
    </row>
    <row r="1869" spans="2:4" x14ac:dyDescent="0.25">
      <c r="B1869" s="416" t="s">
        <v>3039</v>
      </c>
      <c r="C1869" s="416" t="s">
        <v>3040</v>
      </c>
      <c r="D1869" s="417">
        <v>10051</v>
      </c>
    </row>
    <row r="1870" spans="2:4" x14ac:dyDescent="0.25">
      <c r="B1870" s="416" t="s">
        <v>3041</v>
      </c>
      <c r="C1870" s="416" t="s">
        <v>3040</v>
      </c>
      <c r="D1870" s="417">
        <v>10051</v>
      </c>
    </row>
    <row r="1871" spans="2:4" x14ac:dyDescent="0.25">
      <c r="B1871" s="416" t="s">
        <v>3042</v>
      </c>
      <c r="C1871" s="416" t="s">
        <v>3043</v>
      </c>
      <c r="D1871" s="417">
        <v>7050.65</v>
      </c>
    </row>
    <row r="1872" spans="2:4" x14ac:dyDescent="0.25">
      <c r="B1872" s="416" t="s">
        <v>3044</v>
      </c>
      <c r="C1872" s="416" t="s">
        <v>3045</v>
      </c>
      <c r="D1872" s="417">
        <v>4028</v>
      </c>
    </row>
    <row r="1873" spans="2:4" x14ac:dyDescent="0.25">
      <c r="B1873" s="416" t="s">
        <v>3046</v>
      </c>
      <c r="C1873" s="416" t="s">
        <v>3045</v>
      </c>
      <c r="D1873" s="417">
        <v>4028</v>
      </c>
    </row>
    <row r="1874" spans="2:4" x14ac:dyDescent="0.25">
      <c r="B1874" s="416" t="s">
        <v>3047</v>
      </c>
      <c r="C1874" s="416" t="s">
        <v>3048</v>
      </c>
      <c r="D1874" s="417">
        <v>1340.1</v>
      </c>
    </row>
    <row r="1875" spans="2:4" x14ac:dyDescent="0.25">
      <c r="B1875" s="416" t="s">
        <v>3049</v>
      </c>
      <c r="C1875" s="416" t="s">
        <v>3050</v>
      </c>
      <c r="D1875" s="417">
        <v>2761.08</v>
      </c>
    </row>
    <row r="1876" spans="2:4" x14ac:dyDescent="0.25">
      <c r="B1876" s="416" t="s">
        <v>3051</v>
      </c>
      <c r="C1876" s="416" t="s">
        <v>3052</v>
      </c>
      <c r="D1876" s="417">
        <v>2303.09</v>
      </c>
    </row>
    <row r="1877" spans="2:4" x14ac:dyDescent="0.25">
      <c r="B1877" s="416" t="s">
        <v>3053</v>
      </c>
      <c r="C1877" s="416" t="s">
        <v>3054</v>
      </c>
      <c r="D1877" s="417">
        <v>3718.01</v>
      </c>
    </row>
    <row r="1878" spans="2:4" x14ac:dyDescent="0.25">
      <c r="B1878" s="416" t="s">
        <v>3055</v>
      </c>
      <c r="C1878" s="416" t="s">
        <v>3056</v>
      </c>
      <c r="D1878" s="417">
        <v>1999</v>
      </c>
    </row>
    <row r="1879" spans="2:4" x14ac:dyDescent="0.25">
      <c r="B1879" s="416" t="s">
        <v>3057</v>
      </c>
      <c r="C1879" s="416" t="s">
        <v>3058</v>
      </c>
      <c r="D1879" s="417">
        <v>2966.6</v>
      </c>
    </row>
    <row r="1880" spans="2:4" x14ac:dyDescent="0.25">
      <c r="B1880" s="416" t="s">
        <v>3059</v>
      </c>
      <c r="C1880" s="416" t="s">
        <v>3060</v>
      </c>
      <c r="D1880" s="417">
        <v>3399.19</v>
      </c>
    </row>
    <row r="1881" spans="2:4" x14ac:dyDescent="0.25">
      <c r="B1881" s="416" t="s">
        <v>3061</v>
      </c>
      <c r="C1881" s="416" t="s">
        <v>3062</v>
      </c>
      <c r="D1881" s="417">
        <v>6478.93</v>
      </c>
    </row>
    <row r="1882" spans="2:4" x14ac:dyDescent="0.25">
      <c r="B1882" s="416" t="s">
        <v>3063</v>
      </c>
      <c r="C1882" s="416" t="s">
        <v>3064</v>
      </c>
      <c r="D1882" s="417">
        <v>42950.16</v>
      </c>
    </row>
    <row r="1883" spans="2:4" x14ac:dyDescent="0.25">
      <c r="B1883" s="416" t="s">
        <v>3065</v>
      </c>
      <c r="C1883" s="416" t="s">
        <v>3066</v>
      </c>
      <c r="D1883" s="417">
        <v>3648.43</v>
      </c>
    </row>
    <row r="1884" spans="2:4" x14ac:dyDescent="0.25">
      <c r="B1884" s="416" t="s">
        <v>3067</v>
      </c>
      <c r="C1884" s="416" t="s">
        <v>3068</v>
      </c>
      <c r="D1884" s="417">
        <v>5673.56</v>
      </c>
    </row>
    <row r="1885" spans="2:4" x14ac:dyDescent="0.25">
      <c r="B1885" s="416" t="s">
        <v>3069</v>
      </c>
      <c r="C1885" s="416" t="s">
        <v>3070</v>
      </c>
      <c r="D1885" s="417">
        <v>5278</v>
      </c>
    </row>
    <row r="1886" spans="2:4" x14ac:dyDescent="0.25">
      <c r="B1886" s="416" t="s">
        <v>3071</v>
      </c>
      <c r="C1886" s="416" t="s">
        <v>3072</v>
      </c>
      <c r="D1886" s="417">
        <v>9536.7800000000007</v>
      </c>
    </row>
    <row r="1887" spans="2:4" x14ac:dyDescent="0.25">
      <c r="B1887" s="416" t="s">
        <v>3073</v>
      </c>
      <c r="C1887" s="416" t="s">
        <v>3074</v>
      </c>
      <c r="D1887" s="417">
        <v>6340</v>
      </c>
    </row>
    <row r="1888" spans="2:4" x14ac:dyDescent="0.25">
      <c r="B1888" s="416" t="s">
        <v>3075</v>
      </c>
      <c r="C1888" s="416" t="s">
        <v>3076</v>
      </c>
      <c r="D1888" s="417">
        <v>5008.25</v>
      </c>
    </row>
    <row r="1889" spans="2:4" x14ac:dyDescent="0.25">
      <c r="B1889" s="416" t="s">
        <v>3077</v>
      </c>
      <c r="C1889" s="416" t="s">
        <v>3076</v>
      </c>
      <c r="D1889" s="417">
        <v>5008.25</v>
      </c>
    </row>
    <row r="1890" spans="2:4" x14ac:dyDescent="0.25">
      <c r="B1890" s="416" t="s">
        <v>3078</v>
      </c>
      <c r="C1890" s="416" t="s">
        <v>3079</v>
      </c>
      <c r="D1890" s="417">
        <v>8738.85</v>
      </c>
    </row>
    <row r="1891" spans="2:4" x14ac:dyDescent="0.25">
      <c r="B1891" s="416" t="s">
        <v>3080</v>
      </c>
      <c r="C1891" s="416" t="s">
        <v>3081</v>
      </c>
      <c r="D1891" s="417">
        <v>4370</v>
      </c>
    </row>
    <row r="1892" spans="2:4" x14ac:dyDescent="0.25">
      <c r="B1892" s="416" t="s">
        <v>3082</v>
      </c>
      <c r="C1892" s="416" t="s">
        <v>3083</v>
      </c>
      <c r="D1892" s="417">
        <v>8175.54</v>
      </c>
    </row>
    <row r="1893" spans="2:4" x14ac:dyDescent="0.25">
      <c r="B1893" s="416" t="s">
        <v>3084</v>
      </c>
      <c r="C1893" s="416" t="s">
        <v>3085</v>
      </c>
      <c r="D1893" s="417">
        <v>3999</v>
      </c>
    </row>
    <row r="1894" spans="2:4" x14ac:dyDescent="0.25">
      <c r="B1894" s="416" t="s">
        <v>3086</v>
      </c>
      <c r="C1894" s="416" t="s">
        <v>3087</v>
      </c>
      <c r="D1894" s="417">
        <v>2700</v>
      </c>
    </row>
    <row r="1895" spans="2:4" x14ac:dyDescent="0.25">
      <c r="B1895" s="416" t="s">
        <v>3088</v>
      </c>
      <c r="C1895" s="416" t="s">
        <v>3089</v>
      </c>
      <c r="D1895" s="417">
        <v>4499</v>
      </c>
    </row>
    <row r="1896" spans="2:4" x14ac:dyDescent="0.25">
      <c r="B1896" s="416" t="s">
        <v>3090</v>
      </c>
      <c r="C1896" s="416" t="s">
        <v>3091</v>
      </c>
      <c r="D1896" s="417">
        <v>6771</v>
      </c>
    </row>
    <row r="1897" spans="2:4" x14ac:dyDescent="0.25">
      <c r="B1897" s="416" t="s">
        <v>3092</v>
      </c>
      <c r="C1897" s="416" t="s">
        <v>3093</v>
      </c>
      <c r="D1897" s="417">
        <v>5928.25</v>
      </c>
    </row>
    <row r="1898" spans="2:4" x14ac:dyDescent="0.25">
      <c r="B1898" s="416" t="s">
        <v>3094</v>
      </c>
      <c r="C1898" s="416" t="s">
        <v>3095</v>
      </c>
      <c r="D1898" s="417">
        <v>3761.01</v>
      </c>
    </row>
    <row r="1899" spans="2:4" x14ac:dyDescent="0.25">
      <c r="B1899" s="416" t="s">
        <v>3096</v>
      </c>
      <c r="C1899" s="416" t="s">
        <v>3097</v>
      </c>
      <c r="D1899" s="417">
        <v>46625.04</v>
      </c>
    </row>
    <row r="1900" spans="2:4" x14ac:dyDescent="0.25">
      <c r="B1900" s="416" t="s">
        <v>3098</v>
      </c>
      <c r="C1900" s="416" t="s">
        <v>3099</v>
      </c>
      <c r="D1900" s="416">
        <v>788.9</v>
      </c>
    </row>
    <row r="1901" spans="2:4" x14ac:dyDescent="0.25">
      <c r="B1901" s="416" t="s">
        <v>3100</v>
      </c>
      <c r="C1901" s="416" t="s">
        <v>3101</v>
      </c>
      <c r="D1901" s="416">
        <v>834.99</v>
      </c>
    </row>
    <row r="1902" spans="2:4" x14ac:dyDescent="0.25">
      <c r="B1902" s="416" t="s">
        <v>3102</v>
      </c>
      <c r="C1902" s="416" t="s">
        <v>3103</v>
      </c>
      <c r="D1902" s="417">
        <v>4866.2</v>
      </c>
    </row>
    <row r="1903" spans="2:4" x14ac:dyDescent="0.25">
      <c r="B1903" s="416" t="s">
        <v>3104</v>
      </c>
      <c r="C1903" s="416" t="s">
        <v>3105</v>
      </c>
      <c r="D1903" s="417">
        <v>1205820</v>
      </c>
    </row>
    <row r="1904" spans="2:4" x14ac:dyDescent="0.25">
      <c r="B1904" s="416" t="s">
        <v>3106</v>
      </c>
      <c r="C1904" s="416" t="s">
        <v>3107</v>
      </c>
      <c r="D1904" s="417">
        <v>336762.08</v>
      </c>
    </row>
    <row r="1905" spans="2:4" x14ac:dyDescent="0.25">
      <c r="B1905" s="416" t="s">
        <v>3108</v>
      </c>
      <c r="C1905" s="416" t="s">
        <v>3109</v>
      </c>
      <c r="D1905" s="417">
        <v>160278.04999999999</v>
      </c>
    </row>
    <row r="1906" spans="2:4" x14ac:dyDescent="0.25">
      <c r="B1906" s="416" t="s">
        <v>3110</v>
      </c>
      <c r="C1906" s="416" t="s">
        <v>3111</v>
      </c>
      <c r="D1906" s="417">
        <v>342899.99</v>
      </c>
    </row>
    <row r="1907" spans="2:4" x14ac:dyDescent="0.25">
      <c r="B1907" s="416" t="s">
        <v>3112</v>
      </c>
      <c r="C1907" s="416" t="s">
        <v>3113</v>
      </c>
      <c r="D1907" s="417">
        <v>314900</v>
      </c>
    </row>
    <row r="1908" spans="2:4" x14ac:dyDescent="0.25">
      <c r="B1908" s="416" t="s">
        <v>3114</v>
      </c>
      <c r="C1908" s="416" t="s">
        <v>3115</v>
      </c>
      <c r="D1908" s="417">
        <v>135100</v>
      </c>
    </row>
    <row r="1909" spans="2:4" x14ac:dyDescent="0.25">
      <c r="B1909" s="416" t="s">
        <v>3116</v>
      </c>
      <c r="C1909" s="416" t="s">
        <v>3117</v>
      </c>
      <c r="D1909" s="417">
        <v>46664.77</v>
      </c>
    </row>
    <row r="1910" spans="2:4" x14ac:dyDescent="0.25">
      <c r="B1910" s="416" t="s">
        <v>3118</v>
      </c>
      <c r="C1910" s="416" t="s">
        <v>3119</v>
      </c>
      <c r="D1910" s="417">
        <v>46664.77</v>
      </c>
    </row>
    <row r="1911" spans="2:4" x14ac:dyDescent="0.25">
      <c r="B1911" s="416" t="s">
        <v>3120</v>
      </c>
      <c r="C1911" s="416" t="s">
        <v>3121</v>
      </c>
      <c r="D1911" s="417">
        <v>46664.7</v>
      </c>
    </row>
    <row r="1912" spans="2:4" x14ac:dyDescent="0.25">
      <c r="B1912" s="416" t="s">
        <v>3122</v>
      </c>
      <c r="C1912" s="416" t="s">
        <v>3123</v>
      </c>
      <c r="D1912" s="417">
        <v>46664.77</v>
      </c>
    </row>
    <row r="1913" spans="2:4" x14ac:dyDescent="0.25">
      <c r="B1913" s="416" t="s">
        <v>3124</v>
      </c>
      <c r="C1913" s="416" t="s">
        <v>3123</v>
      </c>
      <c r="D1913" s="417">
        <v>46664.77</v>
      </c>
    </row>
    <row r="1914" spans="2:4" x14ac:dyDescent="0.25">
      <c r="B1914" s="416" t="s">
        <v>3125</v>
      </c>
      <c r="C1914" s="416" t="s">
        <v>3126</v>
      </c>
      <c r="D1914" s="417">
        <v>53935</v>
      </c>
    </row>
    <row r="1915" spans="2:4" x14ac:dyDescent="0.25">
      <c r="B1915" s="416" t="s">
        <v>3127</v>
      </c>
      <c r="C1915" s="416" t="s">
        <v>3128</v>
      </c>
      <c r="D1915" s="417">
        <v>46664.77</v>
      </c>
    </row>
    <row r="1916" spans="2:4" x14ac:dyDescent="0.25">
      <c r="B1916" s="416" t="s">
        <v>3129</v>
      </c>
      <c r="C1916" s="416" t="s">
        <v>3130</v>
      </c>
      <c r="D1916" s="417">
        <v>46664.77</v>
      </c>
    </row>
    <row r="1917" spans="2:4" x14ac:dyDescent="0.25">
      <c r="B1917" s="416" t="s">
        <v>3131</v>
      </c>
      <c r="C1917" s="416" t="s">
        <v>3132</v>
      </c>
      <c r="D1917" s="417">
        <v>6842.5</v>
      </c>
    </row>
    <row r="1918" spans="2:4" x14ac:dyDescent="0.25">
      <c r="B1918" s="416" t="s">
        <v>3133</v>
      </c>
      <c r="C1918" s="416" t="s">
        <v>3134</v>
      </c>
      <c r="D1918" s="417">
        <v>12430.35</v>
      </c>
    </row>
    <row r="1919" spans="2:4" x14ac:dyDescent="0.25">
      <c r="B1919" s="416" t="s">
        <v>3135</v>
      </c>
      <c r="C1919" s="416" t="s">
        <v>3134</v>
      </c>
      <c r="D1919" s="417">
        <v>12430.35</v>
      </c>
    </row>
    <row r="1920" spans="2:4" x14ac:dyDescent="0.25">
      <c r="B1920" s="416" t="s">
        <v>3136</v>
      </c>
      <c r="C1920" s="416" t="s">
        <v>3134</v>
      </c>
      <c r="D1920" s="417">
        <v>12430.35</v>
      </c>
    </row>
    <row r="1921" spans="2:4" x14ac:dyDescent="0.25">
      <c r="B1921" s="416" t="s">
        <v>3137</v>
      </c>
      <c r="C1921" s="416" t="s">
        <v>3134</v>
      </c>
      <c r="D1921" s="417">
        <v>12430.35</v>
      </c>
    </row>
    <row r="1922" spans="2:4" x14ac:dyDescent="0.25">
      <c r="B1922" s="416" t="s">
        <v>3138</v>
      </c>
      <c r="C1922" s="416" t="s">
        <v>3134</v>
      </c>
      <c r="D1922" s="417">
        <v>12430.35</v>
      </c>
    </row>
    <row r="1923" spans="2:4" x14ac:dyDescent="0.25">
      <c r="B1923" s="416" t="s">
        <v>3139</v>
      </c>
      <c r="C1923" s="416" t="s">
        <v>3134</v>
      </c>
      <c r="D1923" s="417">
        <v>12430.35</v>
      </c>
    </row>
    <row r="1924" spans="2:4" x14ac:dyDescent="0.25">
      <c r="B1924" s="416" t="s">
        <v>3140</v>
      </c>
      <c r="C1924" s="416" t="s">
        <v>3134</v>
      </c>
      <c r="D1924" s="417">
        <v>12430.35</v>
      </c>
    </row>
    <row r="1925" spans="2:4" x14ac:dyDescent="0.25">
      <c r="B1925" s="416" t="s">
        <v>3141</v>
      </c>
      <c r="C1925" s="416" t="s">
        <v>3134</v>
      </c>
      <c r="D1925" s="417">
        <v>12430.35</v>
      </c>
    </row>
    <row r="1926" spans="2:4" x14ac:dyDescent="0.25">
      <c r="B1926" s="416" t="s">
        <v>3142</v>
      </c>
      <c r="C1926" s="416" t="s">
        <v>3134</v>
      </c>
      <c r="D1926" s="417">
        <v>12430.35</v>
      </c>
    </row>
    <row r="1927" spans="2:4" x14ac:dyDescent="0.25">
      <c r="B1927" s="416" t="s">
        <v>3143</v>
      </c>
      <c r="C1927" s="416" t="s">
        <v>3134</v>
      </c>
      <c r="D1927" s="417">
        <v>12430.35</v>
      </c>
    </row>
    <row r="1928" spans="2:4" x14ac:dyDescent="0.25">
      <c r="B1928" s="416" t="s">
        <v>3144</v>
      </c>
      <c r="C1928" s="416" t="s">
        <v>3134</v>
      </c>
      <c r="D1928" s="417">
        <v>12430.35</v>
      </c>
    </row>
    <row r="1929" spans="2:4" x14ac:dyDescent="0.25">
      <c r="B1929" s="416" t="s">
        <v>3145</v>
      </c>
      <c r="C1929" s="416" t="s">
        <v>3134</v>
      </c>
      <c r="D1929" s="417">
        <v>12430.35</v>
      </c>
    </row>
    <row r="1930" spans="2:4" x14ac:dyDescent="0.25">
      <c r="B1930" s="416" t="s">
        <v>3146</v>
      </c>
      <c r="C1930" s="416" t="s">
        <v>3134</v>
      </c>
      <c r="D1930" s="417">
        <v>12430.35</v>
      </c>
    </row>
    <row r="1931" spans="2:4" x14ac:dyDescent="0.25">
      <c r="B1931" s="416" t="s">
        <v>3147</v>
      </c>
      <c r="C1931" s="416" t="s">
        <v>3134</v>
      </c>
      <c r="D1931" s="417">
        <v>12430.35</v>
      </c>
    </row>
    <row r="1932" spans="2:4" x14ac:dyDescent="0.25">
      <c r="B1932" s="416" t="s">
        <v>3148</v>
      </c>
      <c r="C1932" s="416" t="s">
        <v>3134</v>
      </c>
      <c r="D1932" s="417">
        <v>12430.35</v>
      </c>
    </row>
    <row r="1933" spans="2:4" x14ac:dyDescent="0.25">
      <c r="B1933" s="416" t="s">
        <v>3149</v>
      </c>
      <c r="C1933" s="416" t="s">
        <v>3150</v>
      </c>
      <c r="D1933" s="417">
        <v>12430.35</v>
      </c>
    </row>
    <row r="1934" spans="2:4" x14ac:dyDescent="0.25">
      <c r="B1934" s="416" t="s">
        <v>3151</v>
      </c>
      <c r="C1934" s="416" t="s">
        <v>3150</v>
      </c>
      <c r="D1934" s="417">
        <v>12430.35</v>
      </c>
    </row>
    <row r="1935" spans="2:4" x14ac:dyDescent="0.25">
      <c r="B1935" s="416" t="s">
        <v>3152</v>
      </c>
      <c r="C1935" s="416" t="s">
        <v>3153</v>
      </c>
      <c r="D1935" s="417">
        <v>12430.35</v>
      </c>
    </row>
    <row r="1936" spans="2:4" x14ac:dyDescent="0.25">
      <c r="B1936" s="416" t="s">
        <v>3154</v>
      </c>
      <c r="C1936" s="416" t="s">
        <v>3155</v>
      </c>
      <c r="D1936" s="417">
        <v>29861.27</v>
      </c>
    </row>
    <row r="1937" spans="2:4" x14ac:dyDescent="0.25">
      <c r="B1937" s="416" t="s">
        <v>3156</v>
      </c>
      <c r="C1937" s="416" t="s">
        <v>3155</v>
      </c>
      <c r="D1937" s="417">
        <v>29861.27</v>
      </c>
    </row>
    <row r="1938" spans="2:4" x14ac:dyDescent="0.25">
      <c r="B1938" s="416" t="s">
        <v>3157</v>
      </c>
      <c r="C1938" s="416" t="s">
        <v>3158</v>
      </c>
      <c r="D1938" s="417">
        <v>5176.3500000000004</v>
      </c>
    </row>
    <row r="1939" spans="2:4" x14ac:dyDescent="0.25">
      <c r="B1939" s="416" t="s">
        <v>3159</v>
      </c>
      <c r="C1939" s="416" t="s">
        <v>3158</v>
      </c>
      <c r="D1939" s="417">
        <v>5176.3500000000004</v>
      </c>
    </row>
    <row r="1940" spans="2:4" x14ac:dyDescent="0.25">
      <c r="B1940" s="416" t="s">
        <v>3160</v>
      </c>
      <c r="C1940" s="416" t="s">
        <v>3158</v>
      </c>
      <c r="D1940" s="417">
        <v>5176.3500000000004</v>
      </c>
    </row>
    <row r="1941" spans="2:4" x14ac:dyDescent="0.25">
      <c r="B1941" s="416" t="s">
        <v>3161</v>
      </c>
      <c r="C1941" s="416" t="s">
        <v>3158</v>
      </c>
      <c r="D1941" s="417">
        <v>5176.3500000000004</v>
      </c>
    </row>
    <row r="1942" spans="2:4" x14ac:dyDescent="0.25">
      <c r="B1942" s="416" t="s">
        <v>3162</v>
      </c>
      <c r="C1942" s="416" t="s">
        <v>3158</v>
      </c>
      <c r="D1942" s="417">
        <v>5176.3500000000004</v>
      </c>
    </row>
    <row r="1943" spans="2:4" x14ac:dyDescent="0.25">
      <c r="B1943" s="416" t="s">
        <v>3163</v>
      </c>
      <c r="C1943" s="416" t="s">
        <v>3158</v>
      </c>
      <c r="D1943" s="417">
        <v>5176.3500000000004</v>
      </c>
    </row>
    <row r="1944" spans="2:4" x14ac:dyDescent="0.25">
      <c r="B1944" s="416" t="s">
        <v>3164</v>
      </c>
      <c r="C1944" s="416" t="s">
        <v>3165</v>
      </c>
      <c r="D1944" s="417">
        <v>23747.5</v>
      </c>
    </row>
    <row r="1945" spans="2:4" x14ac:dyDescent="0.25">
      <c r="B1945" s="416" t="s">
        <v>3166</v>
      </c>
      <c r="C1945" s="416" t="s">
        <v>3167</v>
      </c>
      <c r="D1945" s="417">
        <v>12430.35</v>
      </c>
    </row>
    <row r="1946" spans="2:4" x14ac:dyDescent="0.25">
      <c r="B1946" s="416" t="s">
        <v>3168</v>
      </c>
      <c r="C1946" s="416" t="s">
        <v>3167</v>
      </c>
      <c r="D1946" s="417">
        <v>12430.35</v>
      </c>
    </row>
    <row r="1947" spans="2:4" x14ac:dyDescent="0.25">
      <c r="B1947" s="416" t="s">
        <v>3169</v>
      </c>
      <c r="C1947" s="416" t="s">
        <v>3167</v>
      </c>
      <c r="D1947" s="417">
        <v>12430.35</v>
      </c>
    </row>
    <row r="1948" spans="2:4" x14ac:dyDescent="0.25">
      <c r="B1948" s="416" t="s">
        <v>3170</v>
      </c>
      <c r="C1948" s="416" t="s">
        <v>3167</v>
      </c>
      <c r="D1948" s="417">
        <v>12430.35</v>
      </c>
    </row>
    <row r="1949" spans="2:4" x14ac:dyDescent="0.25">
      <c r="B1949" s="416" t="s">
        <v>3171</v>
      </c>
      <c r="C1949" s="416" t="s">
        <v>3172</v>
      </c>
      <c r="D1949" s="417">
        <v>8799.99</v>
      </c>
    </row>
    <row r="1950" spans="2:4" x14ac:dyDescent="0.25">
      <c r="B1950" s="416" t="s">
        <v>3173</v>
      </c>
      <c r="C1950" s="416" t="s">
        <v>3172</v>
      </c>
      <c r="D1950" s="417">
        <v>8799.99</v>
      </c>
    </row>
    <row r="1951" spans="2:4" x14ac:dyDescent="0.25">
      <c r="B1951" s="416" t="s">
        <v>3174</v>
      </c>
      <c r="C1951" s="416" t="s">
        <v>3175</v>
      </c>
      <c r="D1951" s="417">
        <v>15765.01</v>
      </c>
    </row>
    <row r="1952" spans="2:4" x14ac:dyDescent="0.25">
      <c r="B1952" s="416" t="s">
        <v>3176</v>
      </c>
      <c r="C1952" s="416" t="s">
        <v>3177</v>
      </c>
      <c r="D1952" s="417">
        <v>15768.8</v>
      </c>
    </row>
    <row r="1953" spans="2:4" x14ac:dyDescent="0.25">
      <c r="B1953" s="416" t="s">
        <v>3178</v>
      </c>
      <c r="C1953" s="416" t="s">
        <v>3179</v>
      </c>
      <c r="D1953" s="417">
        <v>4356.96</v>
      </c>
    </row>
    <row r="1954" spans="2:4" x14ac:dyDescent="0.25">
      <c r="B1954" s="416" t="s">
        <v>3180</v>
      </c>
      <c r="C1954" s="416" t="s">
        <v>3179</v>
      </c>
      <c r="D1954" s="417">
        <v>4356.96</v>
      </c>
    </row>
    <row r="1955" spans="2:4" x14ac:dyDescent="0.25">
      <c r="B1955" s="416" t="s">
        <v>3181</v>
      </c>
      <c r="C1955" s="416" t="s">
        <v>3182</v>
      </c>
      <c r="D1955" s="417">
        <v>1276</v>
      </c>
    </row>
    <row r="1956" spans="2:4" x14ac:dyDescent="0.25">
      <c r="B1956" s="416" t="s">
        <v>3183</v>
      </c>
      <c r="C1956" s="416" t="s">
        <v>3184</v>
      </c>
      <c r="D1956" s="416">
        <v>0</v>
      </c>
    </row>
    <row r="1957" spans="2:4" x14ac:dyDescent="0.25">
      <c r="B1957" s="416" t="s">
        <v>3185</v>
      </c>
      <c r="C1957" s="416" t="s">
        <v>3186</v>
      </c>
      <c r="D1957" s="417">
        <v>3399.84</v>
      </c>
    </row>
    <row r="1958" spans="2:4" x14ac:dyDescent="0.25">
      <c r="B1958" s="416" t="s">
        <v>3187</v>
      </c>
      <c r="C1958" s="416" t="s">
        <v>3188</v>
      </c>
      <c r="D1958" s="417">
        <v>2623.01</v>
      </c>
    </row>
    <row r="1959" spans="2:4" x14ac:dyDescent="0.25">
      <c r="B1959" s="416" t="s">
        <v>3189</v>
      </c>
      <c r="C1959" s="416" t="s">
        <v>3190</v>
      </c>
      <c r="D1959" s="417">
        <v>4626.8</v>
      </c>
    </row>
    <row r="1960" spans="2:4" x14ac:dyDescent="0.25">
      <c r="B1960" s="416" t="s">
        <v>3191</v>
      </c>
      <c r="C1960" s="416" t="s">
        <v>3192</v>
      </c>
      <c r="D1960" s="417">
        <v>3176.16</v>
      </c>
    </row>
    <row r="1961" spans="2:4" x14ac:dyDescent="0.25">
      <c r="B1961" s="416" t="s">
        <v>3193</v>
      </c>
      <c r="C1961" s="416" t="s">
        <v>3194</v>
      </c>
      <c r="D1961" s="417">
        <v>42722.5</v>
      </c>
    </row>
    <row r="1962" spans="2:4" x14ac:dyDescent="0.25">
      <c r="B1962" s="416" t="s">
        <v>3195</v>
      </c>
      <c r="C1962" s="416" t="s">
        <v>3196</v>
      </c>
      <c r="D1962" s="417">
        <v>6973.76</v>
      </c>
    </row>
    <row r="1963" spans="2:4" x14ac:dyDescent="0.25">
      <c r="B1963" s="416" t="s">
        <v>3197</v>
      </c>
      <c r="C1963" s="416" t="s">
        <v>3198</v>
      </c>
      <c r="D1963" s="417">
        <v>25321.18</v>
      </c>
    </row>
    <row r="1964" spans="2:4" x14ac:dyDescent="0.25">
      <c r="B1964" s="416" t="s">
        <v>3199</v>
      </c>
      <c r="C1964" s="416" t="s">
        <v>3200</v>
      </c>
      <c r="D1964" s="417">
        <v>2722.37</v>
      </c>
    </row>
    <row r="1965" spans="2:4" x14ac:dyDescent="0.25">
      <c r="B1965" s="416" t="s">
        <v>3201</v>
      </c>
      <c r="C1965" s="416" t="s">
        <v>3202</v>
      </c>
      <c r="D1965" s="417">
        <v>1915.9</v>
      </c>
    </row>
    <row r="1966" spans="2:4" x14ac:dyDescent="0.25">
      <c r="B1966" s="416" t="s">
        <v>3203</v>
      </c>
      <c r="C1966" s="416" t="s">
        <v>3204</v>
      </c>
      <c r="D1966" s="417">
        <v>3350</v>
      </c>
    </row>
    <row r="1967" spans="2:4" x14ac:dyDescent="0.25">
      <c r="B1967" s="416" t="s">
        <v>3205</v>
      </c>
      <c r="C1967" s="416" t="s">
        <v>3206</v>
      </c>
      <c r="D1967" s="417">
        <v>1915.9</v>
      </c>
    </row>
    <row r="1968" spans="2:4" x14ac:dyDescent="0.25">
      <c r="B1968" s="416" t="s">
        <v>3207</v>
      </c>
      <c r="C1968" s="416" t="s">
        <v>3208</v>
      </c>
      <c r="D1968" s="417">
        <v>25321.17</v>
      </c>
    </row>
    <row r="1969" spans="2:4" x14ac:dyDescent="0.25">
      <c r="B1969" s="416" t="s">
        <v>3209</v>
      </c>
      <c r="C1969" s="416" t="s">
        <v>3208</v>
      </c>
      <c r="D1969" s="417">
        <v>25321.17</v>
      </c>
    </row>
    <row r="1970" spans="2:4" x14ac:dyDescent="0.25">
      <c r="B1970" s="416" t="s">
        <v>3210</v>
      </c>
      <c r="C1970" s="416" t="s">
        <v>3208</v>
      </c>
      <c r="D1970" s="417">
        <v>25321.17</v>
      </c>
    </row>
    <row r="1971" spans="2:4" x14ac:dyDescent="0.25">
      <c r="B1971" s="416" t="s">
        <v>3211</v>
      </c>
      <c r="C1971" s="416" t="s">
        <v>3208</v>
      </c>
      <c r="D1971" s="417">
        <v>25321.17</v>
      </c>
    </row>
    <row r="1972" spans="2:4" x14ac:dyDescent="0.25">
      <c r="B1972" s="416" t="s">
        <v>3212</v>
      </c>
      <c r="C1972" s="416" t="s">
        <v>3213</v>
      </c>
      <c r="D1972" s="417">
        <v>1799</v>
      </c>
    </row>
    <row r="1973" spans="2:4" x14ac:dyDescent="0.25">
      <c r="B1973" s="416" t="s">
        <v>3214</v>
      </c>
      <c r="C1973" s="416" t="s">
        <v>3215</v>
      </c>
      <c r="D1973" s="417">
        <v>1799</v>
      </c>
    </row>
    <row r="1974" spans="2:4" x14ac:dyDescent="0.25">
      <c r="B1974" s="416" t="s">
        <v>3216</v>
      </c>
      <c r="C1974" s="416" t="s">
        <v>3217</v>
      </c>
      <c r="D1974" s="417">
        <v>1005.68</v>
      </c>
    </row>
    <row r="1975" spans="2:4" x14ac:dyDescent="0.25">
      <c r="B1975" s="416" t="s">
        <v>3218</v>
      </c>
      <c r="C1975" s="416" t="s">
        <v>3217</v>
      </c>
      <c r="D1975" s="417">
        <v>1005.68</v>
      </c>
    </row>
    <row r="1976" spans="2:4" x14ac:dyDescent="0.25">
      <c r="B1976" s="416" t="s">
        <v>3219</v>
      </c>
      <c r="C1976" s="416" t="s">
        <v>3217</v>
      </c>
      <c r="D1976" s="417">
        <v>1005.67</v>
      </c>
    </row>
    <row r="1977" spans="2:4" x14ac:dyDescent="0.25">
      <c r="B1977" s="416" t="s">
        <v>3220</v>
      </c>
      <c r="C1977" s="416" t="s">
        <v>3217</v>
      </c>
      <c r="D1977" s="417">
        <v>1005.68</v>
      </c>
    </row>
    <row r="1978" spans="2:4" x14ac:dyDescent="0.25">
      <c r="B1978" s="416" t="s">
        <v>3221</v>
      </c>
      <c r="C1978" s="416" t="s">
        <v>3222</v>
      </c>
      <c r="D1978" s="417">
        <v>1979.15</v>
      </c>
    </row>
    <row r="1979" spans="2:4" x14ac:dyDescent="0.25">
      <c r="B1979" s="416" t="s">
        <v>3223</v>
      </c>
      <c r="C1979" s="416" t="s">
        <v>3224</v>
      </c>
      <c r="D1979" s="417">
        <v>25300</v>
      </c>
    </row>
    <row r="1980" spans="2:4" x14ac:dyDescent="0.25">
      <c r="B1980" s="416" t="s">
        <v>3225</v>
      </c>
      <c r="C1980" s="416" t="s">
        <v>3226</v>
      </c>
      <c r="D1980" s="417">
        <v>3335</v>
      </c>
    </row>
    <row r="1981" spans="2:4" x14ac:dyDescent="0.25">
      <c r="B1981" s="416" t="s">
        <v>3227</v>
      </c>
      <c r="C1981" s="416" t="s">
        <v>3228</v>
      </c>
      <c r="D1981" s="416">
        <v>747.5</v>
      </c>
    </row>
    <row r="1982" spans="2:4" x14ac:dyDescent="0.25">
      <c r="B1982" s="416" t="s">
        <v>3229</v>
      </c>
      <c r="C1982" s="416" t="s">
        <v>3230</v>
      </c>
      <c r="D1982" s="416">
        <v>992.45</v>
      </c>
    </row>
    <row r="1983" spans="2:4" x14ac:dyDescent="0.25">
      <c r="B1983" s="416" t="s">
        <v>3231</v>
      </c>
      <c r="C1983" s="416" t="s">
        <v>3230</v>
      </c>
      <c r="D1983" s="416">
        <v>992.45</v>
      </c>
    </row>
    <row r="1984" spans="2:4" x14ac:dyDescent="0.25">
      <c r="B1984" s="416" t="s">
        <v>3232</v>
      </c>
      <c r="C1984" s="416" t="s">
        <v>3233</v>
      </c>
      <c r="D1984" s="416">
        <v>992.45</v>
      </c>
    </row>
    <row r="1985" spans="2:4" x14ac:dyDescent="0.25">
      <c r="B1985" s="416" t="s">
        <v>3234</v>
      </c>
      <c r="C1985" s="416" t="s">
        <v>3235</v>
      </c>
      <c r="D1985" s="416">
        <v>992.45</v>
      </c>
    </row>
    <row r="1986" spans="2:4" x14ac:dyDescent="0.25">
      <c r="B1986" s="416" t="s">
        <v>3236</v>
      </c>
      <c r="C1986" s="416" t="s">
        <v>3237</v>
      </c>
      <c r="D1986" s="417">
        <v>13618.99</v>
      </c>
    </row>
    <row r="1987" spans="2:4" x14ac:dyDescent="0.25">
      <c r="B1987" s="416" t="s">
        <v>3238</v>
      </c>
      <c r="C1987" s="416" t="s">
        <v>3239</v>
      </c>
      <c r="D1987" s="417">
        <v>17332.91</v>
      </c>
    </row>
    <row r="1988" spans="2:4" x14ac:dyDescent="0.25">
      <c r="B1988" s="416" t="s">
        <v>3240</v>
      </c>
      <c r="C1988" s="416" t="s">
        <v>3241</v>
      </c>
      <c r="D1988" s="417">
        <v>3882.06</v>
      </c>
    </row>
    <row r="1989" spans="2:4" x14ac:dyDescent="0.25">
      <c r="B1989" s="416" t="s">
        <v>3242</v>
      </c>
      <c r="C1989" s="416" t="s">
        <v>3243</v>
      </c>
      <c r="D1989" s="417">
        <v>4478.76</v>
      </c>
    </row>
    <row r="1990" spans="2:4" x14ac:dyDescent="0.25">
      <c r="B1990" s="416" t="s">
        <v>3244</v>
      </c>
      <c r="C1990" s="416" t="s">
        <v>3245</v>
      </c>
      <c r="D1990" s="417">
        <v>4237.6000000000004</v>
      </c>
    </row>
    <row r="1991" spans="2:4" x14ac:dyDescent="0.25">
      <c r="B1991" s="416" t="s">
        <v>3246</v>
      </c>
      <c r="C1991" s="416" t="s">
        <v>3247</v>
      </c>
      <c r="D1991" s="417">
        <v>1420</v>
      </c>
    </row>
    <row r="1992" spans="2:4" x14ac:dyDescent="0.25">
      <c r="B1992" s="416" t="s">
        <v>3248</v>
      </c>
      <c r="C1992" s="416" t="s">
        <v>3249</v>
      </c>
      <c r="D1992" s="416">
        <v>316.25</v>
      </c>
    </row>
    <row r="1993" spans="2:4" x14ac:dyDescent="0.25">
      <c r="B1993" s="416" t="s">
        <v>3250</v>
      </c>
      <c r="C1993" s="416" t="s">
        <v>3249</v>
      </c>
      <c r="D1993" s="416">
        <v>316.25</v>
      </c>
    </row>
    <row r="1994" spans="2:4" x14ac:dyDescent="0.25">
      <c r="B1994" s="416" t="s">
        <v>3251</v>
      </c>
      <c r="C1994" s="416" t="s">
        <v>3249</v>
      </c>
      <c r="D1994" s="416">
        <v>316.25</v>
      </c>
    </row>
    <row r="1995" spans="2:4" x14ac:dyDescent="0.25">
      <c r="B1995" s="416" t="s">
        <v>3252</v>
      </c>
      <c r="C1995" s="416" t="s">
        <v>3249</v>
      </c>
      <c r="D1995" s="416">
        <v>316.25</v>
      </c>
    </row>
    <row r="1996" spans="2:4" x14ac:dyDescent="0.25">
      <c r="B1996" s="416" t="s">
        <v>3253</v>
      </c>
      <c r="C1996" s="416" t="s">
        <v>3249</v>
      </c>
      <c r="D1996" s="416">
        <v>316.25</v>
      </c>
    </row>
    <row r="1997" spans="2:4" x14ac:dyDescent="0.25">
      <c r="B1997" s="416" t="s">
        <v>3254</v>
      </c>
      <c r="C1997" s="416" t="s">
        <v>3249</v>
      </c>
      <c r="D1997" s="416">
        <v>316.25</v>
      </c>
    </row>
    <row r="1998" spans="2:4" x14ac:dyDescent="0.25">
      <c r="B1998" s="416" t="s">
        <v>3255</v>
      </c>
      <c r="C1998" s="416" t="s">
        <v>3249</v>
      </c>
      <c r="D1998" s="416">
        <v>316.25</v>
      </c>
    </row>
    <row r="1999" spans="2:4" x14ac:dyDescent="0.25">
      <c r="B1999" s="416" t="s">
        <v>3256</v>
      </c>
      <c r="C1999" s="416" t="s">
        <v>3249</v>
      </c>
      <c r="D1999" s="416">
        <v>316.25</v>
      </c>
    </row>
    <row r="2000" spans="2:4" x14ac:dyDescent="0.25">
      <c r="B2000" s="416" t="s">
        <v>3257</v>
      </c>
      <c r="C2000" s="416" t="s">
        <v>3249</v>
      </c>
      <c r="D2000" s="416">
        <v>316.25</v>
      </c>
    </row>
    <row r="2001" spans="2:4" x14ac:dyDescent="0.25">
      <c r="B2001" s="416" t="s">
        <v>3258</v>
      </c>
      <c r="C2001" s="416" t="s">
        <v>3259</v>
      </c>
      <c r="D2001" s="417">
        <v>5455.98</v>
      </c>
    </row>
    <row r="2002" spans="2:4" x14ac:dyDescent="0.25">
      <c r="B2002" s="416" t="s">
        <v>3260</v>
      </c>
      <c r="C2002" s="416" t="s">
        <v>3259</v>
      </c>
      <c r="D2002" s="417">
        <v>7865.86</v>
      </c>
    </row>
    <row r="2003" spans="2:4" x14ac:dyDescent="0.25">
      <c r="B2003" s="416" t="s">
        <v>3261</v>
      </c>
      <c r="C2003" s="416" t="s">
        <v>3262</v>
      </c>
      <c r="D2003" s="417">
        <v>3759</v>
      </c>
    </row>
    <row r="2004" spans="2:4" x14ac:dyDescent="0.25">
      <c r="B2004" s="416" t="s">
        <v>3263</v>
      </c>
      <c r="C2004" s="416" t="s">
        <v>3264</v>
      </c>
      <c r="D2004" s="417">
        <v>25469.97</v>
      </c>
    </row>
    <row r="2005" spans="2:4" ht="30" x14ac:dyDescent="0.25">
      <c r="B2005" s="416" t="s">
        <v>3265</v>
      </c>
      <c r="C2005" s="416" t="s">
        <v>3266</v>
      </c>
      <c r="D2005" s="417">
        <v>1129724</v>
      </c>
    </row>
    <row r="2006" spans="2:4" x14ac:dyDescent="0.25">
      <c r="B2006" s="416" t="s">
        <v>3267</v>
      </c>
      <c r="C2006" s="416" t="s">
        <v>3268</v>
      </c>
      <c r="D2006" s="416">
        <v>110.4</v>
      </c>
    </row>
    <row r="2007" spans="2:4" x14ac:dyDescent="0.25">
      <c r="B2007" s="416" t="s">
        <v>3269</v>
      </c>
      <c r="C2007" s="416" t="s">
        <v>3268</v>
      </c>
      <c r="D2007" s="416">
        <v>218.5</v>
      </c>
    </row>
    <row r="2008" spans="2:4" x14ac:dyDescent="0.25">
      <c r="B2008" s="416" t="s">
        <v>3270</v>
      </c>
      <c r="C2008" s="416" t="s">
        <v>3268</v>
      </c>
      <c r="D2008" s="416">
        <v>218.5</v>
      </c>
    </row>
    <row r="2009" spans="2:4" x14ac:dyDescent="0.25">
      <c r="B2009" s="416" t="s">
        <v>3271</v>
      </c>
      <c r="C2009" s="416" t="s">
        <v>3272</v>
      </c>
      <c r="D2009" s="416">
        <v>80.5</v>
      </c>
    </row>
    <row r="2010" spans="2:4" x14ac:dyDescent="0.25">
      <c r="B2010" s="416" t="s">
        <v>3273</v>
      </c>
      <c r="C2010" s="416" t="s">
        <v>3272</v>
      </c>
      <c r="D2010" s="416">
        <v>80.5</v>
      </c>
    </row>
    <row r="2011" spans="2:4" x14ac:dyDescent="0.25">
      <c r="B2011" s="416" t="s">
        <v>3274</v>
      </c>
      <c r="C2011" s="416" t="s">
        <v>3272</v>
      </c>
      <c r="D2011" s="416">
        <v>77.8</v>
      </c>
    </row>
    <row r="2012" spans="2:4" x14ac:dyDescent="0.25">
      <c r="B2012" s="416" t="s">
        <v>3275</v>
      </c>
      <c r="C2012" s="416" t="s">
        <v>3272</v>
      </c>
      <c r="D2012" s="416">
        <v>52.9</v>
      </c>
    </row>
    <row r="2013" spans="2:4" x14ac:dyDescent="0.25">
      <c r="B2013" s="416" t="s">
        <v>3276</v>
      </c>
      <c r="C2013" s="416" t="s">
        <v>3272</v>
      </c>
      <c r="D2013" s="416">
        <v>110.4</v>
      </c>
    </row>
    <row r="2014" spans="2:4" x14ac:dyDescent="0.25">
      <c r="B2014" s="416" t="s">
        <v>3277</v>
      </c>
      <c r="C2014" s="416" t="s">
        <v>3272</v>
      </c>
      <c r="D2014" s="416">
        <v>80.5</v>
      </c>
    </row>
    <row r="2015" spans="2:4" x14ac:dyDescent="0.25">
      <c r="B2015" s="416" t="s">
        <v>3278</v>
      </c>
      <c r="C2015" s="416" t="s">
        <v>3272</v>
      </c>
      <c r="D2015" s="416">
        <v>46</v>
      </c>
    </row>
    <row r="2016" spans="2:4" x14ac:dyDescent="0.25">
      <c r="B2016" s="416" t="s">
        <v>3279</v>
      </c>
      <c r="C2016" s="416" t="s">
        <v>3272</v>
      </c>
      <c r="D2016" s="416">
        <v>110.4</v>
      </c>
    </row>
    <row r="2017" spans="2:4" x14ac:dyDescent="0.25">
      <c r="B2017" s="416" t="s">
        <v>3280</v>
      </c>
      <c r="C2017" s="416" t="s">
        <v>3272</v>
      </c>
      <c r="D2017" s="416">
        <v>110.4</v>
      </c>
    </row>
    <row r="2018" spans="2:4" x14ac:dyDescent="0.25">
      <c r="B2018" s="416" t="s">
        <v>3281</v>
      </c>
      <c r="C2018" s="416" t="s">
        <v>3272</v>
      </c>
      <c r="D2018" s="416">
        <v>110.4</v>
      </c>
    </row>
    <row r="2019" spans="2:4" x14ac:dyDescent="0.25">
      <c r="B2019" s="416" t="s">
        <v>3282</v>
      </c>
      <c r="C2019" s="416" t="s">
        <v>3272</v>
      </c>
      <c r="D2019" s="416">
        <v>110.4</v>
      </c>
    </row>
    <row r="2020" spans="2:4" x14ac:dyDescent="0.25">
      <c r="B2020" s="416" t="s">
        <v>3283</v>
      </c>
      <c r="C2020" s="416" t="s">
        <v>3272</v>
      </c>
      <c r="D2020" s="416">
        <v>46</v>
      </c>
    </row>
    <row r="2021" spans="2:4" x14ac:dyDescent="0.25">
      <c r="B2021" s="416" t="s">
        <v>3284</v>
      </c>
      <c r="C2021" s="416" t="s">
        <v>3272</v>
      </c>
      <c r="D2021" s="416">
        <v>110.4</v>
      </c>
    </row>
    <row r="2022" spans="2:4" x14ac:dyDescent="0.25">
      <c r="B2022" s="416" t="s">
        <v>3285</v>
      </c>
      <c r="C2022" s="416" t="s">
        <v>3272</v>
      </c>
      <c r="D2022" s="416">
        <v>80.5</v>
      </c>
    </row>
    <row r="2023" spans="2:4" x14ac:dyDescent="0.25">
      <c r="B2023" s="416" t="s">
        <v>3286</v>
      </c>
      <c r="C2023" s="416" t="s">
        <v>3272</v>
      </c>
      <c r="D2023" s="416">
        <v>110.4</v>
      </c>
    </row>
    <row r="2024" spans="2:4" x14ac:dyDescent="0.25">
      <c r="B2024" s="416" t="s">
        <v>3287</v>
      </c>
      <c r="C2024" s="416" t="s">
        <v>3272</v>
      </c>
      <c r="D2024" s="416">
        <v>110.4</v>
      </c>
    </row>
    <row r="2025" spans="2:4" x14ac:dyDescent="0.25">
      <c r="B2025" s="416" t="s">
        <v>3288</v>
      </c>
      <c r="C2025" s="416" t="s">
        <v>3272</v>
      </c>
      <c r="D2025" s="416">
        <v>77.8</v>
      </c>
    </row>
    <row r="2026" spans="2:4" x14ac:dyDescent="0.25">
      <c r="B2026" s="416" t="s">
        <v>3289</v>
      </c>
      <c r="C2026" s="416" t="s">
        <v>3272</v>
      </c>
      <c r="D2026" s="416">
        <v>0.12</v>
      </c>
    </row>
    <row r="2027" spans="2:4" x14ac:dyDescent="0.25">
      <c r="B2027" s="416" t="s">
        <v>3290</v>
      </c>
      <c r="C2027" s="416" t="s">
        <v>3272</v>
      </c>
      <c r="D2027" s="416">
        <v>80.5</v>
      </c>
    </row>
    <row r="2028" spans="2:4" x14ac:dyDescent="0.25">
      <c r="B2028" s="416" t="s">
        <v>3291</v>
      </c>
      <c r="C2028" s="416" t="s">
        <v>3272</v>
      </c>
      <c r="D2028" s="416">
        <v>110.4</v>
      </c>
    </row>
    <row r="2029" spans="2:4" x14ac:dyDescent="0.25">
      <c r="B2029" s="416" t="s">
        <v>3292</v>
      </c>
      <c r="C2029" s="416" t="s">
        <v>3272</v>
      </c>
      <c r="D2029" s="416">
        <v>46</v>
      </c>
    </row>
    <row r="2030" spans="2:4" x14ac:dyDescent="0.25">
      <c r="B2030" s="416" t="s">
        <v>3293</v>
      </c>
      <c r="C2030" s="416" t="s">
        <v>3272</v>
      </c>
      <c r="D2030" s="416">
        <v>110.4</v>
      </c>
    </row>
    <row r="2031" spans="2:4" x14ac:dyDescent="0.25">
      <c r="B2031" s="416" t="s">
        <v>3294</v>
      </c>
      <c r="C2031" s="416" t="s">
        <v>3272</v>
      </c>
      <c r="D2031" s="416">
        <v>110.4</v>
      </c>
    </row>
    <row r="2032" spans="2:4" x14ac:dyDescent="0.25">
      <c r="B2032" s="416" t="s">
        <v>3295</v>
      </c>
      <c r="C2032" s="416" t="s">
        <v>3272</v>
      </c>
      <c r="D2032" s="416">
        <v>110.4</v>
      </c>
    </row>
    <row r="2033" spans="2:4" x14ac:dyDescent="0.25">
      <c r="B2033" s="416" t="s">
        <v>3296</v>
      </c>
      <c r="C2033" s="416" t="s">
        <v>3272</v>
      </c>
      <c r="D2033" s="416">
        <v>110.4</v>
      </c>
    </row>
    <row r="2034" spans="2:4" x14ac:dyDescent="0.25">
      <c r="B2034" s="416" t="s">
        <v>3297</v>
      </c>
      <c r="C2034" s="416" t="s">
        <v>3272</v>
      </c>
      <c r="D2034" s="416">
        <v>110.4</v>
      </c>
    </row>
    <row r="2035" spans="2:4" x14ac:dyDescent="0.25">
      <c r="B2035" s="416" t="s">
        <v>3298</v>
      </c>
      <c r="C2035" s="416" t="s">
        <v>3272</v>
      </c>
      <c r="D2035" s="416">
        <v>110.4</v>
      </c>
    </row>
    <row r="2036" spans="2:4" x14ac:dyDescent="0.25">
      <c r="B2036" s="416" t="s">
        <v>3299</v>
      </c>
      <c r="C2036" s="416" t="s">
        <v>3272</v>
      </c>
      <c r="D2036" s="416">
        <v>110.4</v>
      </c>
    </row>
    <row r="2037" spans="2:4" x14ac:dyDescent="0.25">
      <c r="B2037" s="416" t="s">
        <v>3300</v>
      </c>
      <c r="C2037" s="416" t="s">
        <v>3272</v>
      </c>
      <c r="D2037" s="416">
        <v>110.4</v>
      </c>
    </row>
    <row r="2038" spans="2:4" x14ac:dyDescent="0.25">
      <c r="B2038" s="416" t="s">
        <v>3301</v>
      </c>
      <c r="C2038" s="416" t="s">
        <v>3272</v>
      </c>
      <c r="D2038" s="416">
        <v>221.09</v>
      </c>
    </row>
    <row r="2039" spans="2:4" x14ac:dyDescent="0.25">
      <c r="B2039" s="416" t="s">
        <v>3302</v>
      </c>
      <c r="C2039" s="416" t="s">
        <v>3272</v>
      </c>
      <c r="D2039" s="416">
        <v>110.4</v>
      </c>
    </row>
    <row r="2040" spans="2:4" x14ac:dyDescent="0.25">
      <c r="B2040" s="416" t="s">
        <v>3303</v>
      </c>
      <c r="C2040" s="416" t="s">
        <v>3272</v>
      </c>
      <c r="D2040" s="416">
        <v>110.4</v>
      </c>
    </row>
    <row r="2041" spans="2:4" x14ac:dyDescent="0.25">
      <c r="B2041" s="416" t="s">
        <v>3304</v>
      </c>
      <c r="C2041" s="416" t="s">
        <v>3272</v>
      </c>
      <c r="D2041" s="416">
        <v>110.4</v>
      </c>
    </row>
    <row r="2042" spans="2:4" x14ac:dyDescent="0.25">
      <c r="B2042" s="416" t="s">
        <v>3305</v>
      </c>
      <c r="C2042" s="416" t="s">
        <v>3272</v>
      </c>
      <c r="D2042" s="416">
        <v>110.4</v>
      </c>
    </row>
    <row r="2043" spans="2:4" x14ac:dyDescent="0.25">
      <c r="B2043" s="416" t="s">
        <v>3306</v>
      </c>
      <c r="C2043" s="416" t="s">
        <v>3272</v>
      </c>
      <c r="D2043" s="416">
        <v>110.4</v>
      </c>
    </row>
    <row r="2044" spans="2:4" x14ac:dyDescent="0.25">
      <c r="B2044" s="416" t="s">
        <v>3307</v>
      </c>
      <c r="C2044" s="416" t="s">
        <v>3272</v>
      </c>
      <c r="D2044" s="416">
        <v>110.4</v>
      </c>
    </row>
    <row r="2045" spans="2:4" x14ac:dyDescent="0.25">
      <c r="B2045" s="416" t="s">
        <v>3308</v>
      </c>
      <c r="C2045" s="416" t="s">
        <v>3272</v>
      </c>
      <c r="D2045" s="416">
        <v>110.4</v>
      </c>
    </row>
    <row r="2046" spans="2:4" x14ac:dyDescent="0.25">
      <c r="B2046" s="416" t="s">
        <v>3309</v>
      </c>
      <c r="C2046" s="416" t="s">
        <v>3272</v>
      </c>
      <c r="D2046" s="416">
        <v>110.4</v>
      </c>
    </row>
    <row r="2047" spans="2:4" x14ac:dyDescent="0.25">
      <c r="B2047" s="416" t="s">
        <v>3310</v>
      </c>
      <c r="C2047" s="416" t="s">
        <v>3272</v>
      </c>
      <c r="D2047" s="416">
        <v>110.4</v>
      </c>
    </row>
    <row r="2048" spans="2:4" x14ac:dyDescent="0.25">
      <c r="B2048" s="416" t="s">
        <v>3311</v>
      </c>
      <c r="C2048" s="416" t="s">
        <v>3272</v>
      </c>
      <c r="D2048" s="416">
        <v>110.4</v>
      </c>
    </row>
    <row r="2049" spans="2:4" x14ac:dyDescent="0.25">
      <c r="B2049" s="416" t="s">
        <v>3312</v>
      </c>
      <c r="C2049" s="416" t="s">
        <v>3272</v>
      </c>
      <c r="D2049" s="416">
        <v>110.4</v>
      </c>
    </row>
    <row r="2050" spans="2:4" x14ac:dyDescent="0.25">
      <c r="B2050" s="416" t="s">
        <v>3313</v>
      </c>
      <c r="C2050" s="416" t="s">
        <v>3272</v>
      </c>
      <c r="D2050" s="416">
        <v>52.9</v>
      </c>
    </row>
    <row r="2051" spans="2:4" x14ac:dyDescent="0.25">
      <c r="B2051" s="416" t="s">
        <v>3314</v>
      </c>
      <c r="C2051" s="416" t="s">
        <v>3272</v>
      </c>
      <c r="D2051" s="416">
        <v>46</v>
      </c>
    </row>
    <row r="2052" spans="2:4" x14ac:dyDescent="0.25">
      <c r="B2052" s="416" t="s">
        <v>3315</v>
      </c>
      <c r="C2052" s="416" t="s">
        <v>3272</v>
      </c>
      <c r="D2052" s="416">
        <v>52.9</v>
      </c>
    </row>
    <row r="2053" spans="2:4" x14ac:dyDescent="0.25">
      <c r="B2053" s="416" t="s">
        <v>3316</v>
      </c>
      <c r="C2053" s="416" t="s">
        <v>3272</v>
      </c>
      <c r="D2053" s="416">
        <v>46</v>
      </c>
    </row>
    <row r="2054" spans="2:4" x14ac:dyDescent="0.25">
      <c r="B2054" s="416" t="s">
        <v>3317</v>
      </c>
      <c r="C2054" s="416" t="s">
        <v>3272</v>
      </c>
      <c r="D2054" s="416">
        <v>110.4</v>
      </c>
    </row>
    <row r="2055" spans="2:4" x14ac:dyDescent="0.25">
      <c r="B2055" s="416" t="s">
        <v>3318</v>
      </c>
      <c r="C2055" s="416" t="s">
        <v>3272</v>
      </c>
      <c r="D2055" s="416">
        <v>110.4</v>
      </c>
    </row>
    <row r="2056" spans="2:4" x14ac:dyDescent="0.25">
      <c r="B2056" s="416" t="s">
        <v>3319</v>
      </c>
      <c r="C2056" s="416" t="s">
        <v>3272</v>
      </c>
      <c r="D2056" s="416">
        <v>77.8</v>
      </c>
    </row>
    <row r="2057" spans="2:4" x14ac:dyDescent="0.25">
      <c r="B2057" s="416" t="s">
        <v>3320</v>
      </c>
      <c r="C2057" s="416" t="s">
        <v>3272</v>
      </c>
      <c r="D2057" s="416">
        <v>110.4</v>
      </c>
    </row>
    <row r="2058" spans="2:4" x14ac:dyDescent="0.25">
      <c r="B2058" s="416" t="s">
        <v>3321</v>
      </c>
      <c r="C2058" s="416" t="s">
        <v>3272</v>
      </c>
      <c r="D2058" s="416">
        <v>110.4</v>
      </c>
    </row>
    <row r="2059" spans="2:4" x14ac:dyDescent="0.25">
      <c r="B2059" s="416" t="s">
        <v>3322</v>
      </c>
      <c r="C2059" s="416" t="s">
        <v>3272</v>
      </c>
      <c r="D2059" s="416">
        <v>52.9</v>
      </c>
    </row>
    <row r="2060" spans="2:4" x14ac:dyDescent="0.25">
      <c r="B2060" s="416" t="s">
        <v>3323</v>
      </c>
      <c r="C2060" s="416" t="s">
        <v>3272</v>
      </c>
      <c r="D2060" s="416">
        <v>110.4</v>
      </c>
    </row>
    <row r="2061" spans="2:4" x14ac:dyDescent="0.25">
      <c r="B2061" s="416" t="s">
        <v>3324</v>
      </c>
      <c r="C2061" s="416" t="s">
        <v>3272</v>
      </c>
      <c r="D2061" s="416">
        <v>110.4</v>
      </c>
    </row>
    <row r="2062" spans="2:4" x14ac:dyDescent="0.25">
      <c r="B2062" s="416" t="s">
        <v>3325</v>
      </c>
      <c r="C2062" s="416" t="s">
        <v>3272</v>
      </c>
      <c r="D2062" s="416">
        <v>110.4</v>
      </c>
    </row>
    <row r="2063" spans="2:4" x14ac:dyDescent="0.25">
      <c r="B2063" s="416" t="s">
        <v>3326</v>
      </c>
      <c r="C2063" s="416" t="s">
        <v>3272</v>
      </c>
      <c r="D2063" s="416">
        <v>110.4</v>
      </c>
    </row>
    <row r="2064" spans="2:4" x14ac:dyDescent="0.25">
      <c r="B2064" s="416" t="s">
        <v>3327</v>
      </c>
      <c r="C2064" s="416" t="s">
        <v>3272</v>
      </c>
      <c r="D2064" s="416">
        <v>110.4</v>
      </c>
    </row>
    <row r="2065" spans="2:4" x14ac:dyDescent="0.25">
      <c r="B2065" s="416" t="s">
        <v>3328</v>
      </c>
      <c r="C2065" s="416" t="s">
        <v>3272</v>
      </c>
      <c r="D2065" s="416">
        <v>110.4</v>
      </c>
    </row>
    <row r="2066" spans="2:4" x14ac:dyDescent="0.25">
      <c r="B2066" s="416" t="s">
        <v>3329</v>
      </c>
      <c r="C2066" s="416" t="s">
        <v>3272</v>
      </c>
      <c r="D2066" s="416">
        <v>110.4</v>
      </c>
    </row>
    <row r="2067" spans="2:4" x14ac:dyDescent="0.25">
      <c r="B2067" s="416" t="s">
        <v>3330</v>
      </c>
      <c r="C2067" s="416" t="s">
        <v>3272</v>
      </c>
      <c r="D2067" s="416">
        <v>77.8</v>
      </c>
    </row>
    <row r="2068" spans="2:4" x14ac:dyDescent="0.25">
      <c r="B2068" s="416" t="s">
        <v>3331</v>
      </c>
      <c r="C2068" s="416" t="s">
        <v>3272</v>
      </c>
      <c r="D2068" s="416">
        <v>110.4</v>
      </c>
    </row>
    <row r="2069" spans="2:4" x14ac:dyDescent="0.25">
      <c r="B2069" s="416" t="s">
        <v>3332</v>
      </c>
      <c r="C2069" s="416" t="s">
        <v>3272</v>
      </c>
      <c r="D2069" s="416">
        <v>110.4</v>
      </c>
    </row>
    <row r="2070" spans="2:4" x14ac:dyDescent="0.25">
      <c r="B2070" s="416" t="s">
        <v>3333</v>
      </c>
      <c r="C2070" s="416" t="s">
        <v>3272</v>
      </c>
      <c r="D2070" s="416">
        <v>46</v>
      </c>
    </row>
    <row r="2071" spans="2:4" x14ac:dyDescent="0.25">
      <c r="B2071" s="416" t="s">
        <v>3334</v>
      </c>
      <c r="C2071" s="416" t="s">
        <v>3272</v>
      </c>
      <c r="D2071" s="416">
        <v>77.8</v>
      </c>
    </row>
    <row r="2072" spans="2:4" x14ac:dyDescent="0.25">
      <c r="B2072" s="416" t="s">
        <v>3335</v>
      </c>
      <c r="C2072" s="416" t="s">
        <v>3272</v>
      </c>
      <c r="D2072" s="416">
        <v>110.4</v>
      </c>
    </row>
    <row r="2073" spans="2:4" x14ac:dyDescent="0.25">
      <c r="B2073" s="416" t="s">
        <v>3336</v>
      </c>
      <c r="C2073" s="416" t="s">
        <v>3272</v>
      </c>
      <c r="D2073" s="416">
        <v>110.4</v>
      </c>
    </row>
    <row r="2074" spans="2:4" x14ac:dyDescent="0.25">
      <c r="B2074" s="416" t="s">
        <v>3337</v>
      </c>
      <c r="C2074" s="416" t="s">
        <v>3272</v>
      </c>
      <c r="D2074" s="416">
        <v>77.8</v>
      </c>
    </row>
    <row r="2075" spans="2:4" x14ac:dyDescent="0.25">
      <c r="B2075" s="416" t="s">
        <v>3338</v>
      </c>
      <c r="C2075" s="416" t="s">
        <v>3272</v>
      </c>
      <c r="D2075" s="416">
        <v>110.4</v>
      </c>
    </row>
    <row r="2076" spans="2:4" x14ac:dyDescent="0.25">
      <c r="B2076" s="416" t="s">
        <v>3339</v>
      </c>
      <c r="C2076" s="416" t="s">
        <v>3272</v>
      </c>
      <c r="D2076" s="416">
        <v>110.4</v>
      </c>
    </row>
    <row r="2077" spans="2:4" x14ac:dyDescent="0.25">
      <c r="B2077" s="416" t="s">
        <v>3340</v>
      </c>
      <c r="C2077" s="416" t="s">
        <v>3272</v>
      </c>
      <c r="D2077" s="416">
        <v>46</v>
      </c>
    </row>
    <row r="2078" spans="2:4" x14ac:dyDescent="0.25">
      <c r="B2078" s="416" t="s">
        <v>3341</v>
      </c>
      <c r="C2078" s="416" t="s">
        <v>3272</v>
      </c>
      <c r="D2078" s="416">
        <v>110.4</v>
      </c>
    </row>
    <row r="2079" spans="2:4" x14ac:dyDescent="0.25">
      <c r="B2079" s="416" t="s">
        <v>3342</v>
      </c>
      <c r="C2079" s="416" t="s">
        <v>3272</v>
      </c>
      <c r="D2079" s="416">
        <v>110.4</v>
      </c>
    </row>
    <row r="2080" spans="2:4" x14ac:dyDescent="0.25">
      <c r="B2080" s="416" t="s">
        <v>3343</v>
      </c>
      <c r="C2080" s="416" t="s">
        <v>3272</v>
      </c>
      <c r="D2080" s="416">
        <v>110.4</v>
      </c>
    </row>
    <row r="2081" spans="2:4" x14ac:dyDescent="0.25">
      <c r="B2081" s="416" t="s">
        <v>3344</v>
      </c>
      <c r="C2081" s="416" t="s">
        <v>3272</v>
      </c>
      <c r="D2081" s="416">
        <v>110.4</v>
      </c>
    </row>
    <row r="2082" spans="2:4" x14ac:dyDescent="0.25">
      <c r="B2082" s="416" t="s">
        <v>3345</v>
      </c>
      <c r="C2082" s="416" t="s">
        <v>3272</v>
      </c>
      <c r="D2082" s="416">
        <v>110.4</v>
      </c>
    </row>
    <row r="2083" spans="2:4" x14ac:dyDescent="0.25">
      <c r="B2083" s="416" t="s">
        <v>3346</v>
      </c>
      <c r="C2083" s="416" t="s">
        <v>3272</v>
      </c>
      <c r="D2083" s="416">
        <v>110.4</v>
      </c>
    </row>
    <row r="2084" spans="2:4" x14ac:dyDescent="0.25">
      <c r="B2084" s="416" t="s">
        <v>3347</v>
      </c>
      <c r="C2084" s="416" t="s">
        <v>3272</v>
      </c>
      <c r="D2084" s="416">
        <v>110.4</v>
      </c>
    </row>
    <row r="2085" spans="2:4" x14ac:dyDescent="0.25">
      <c r="B2085" s="416" t="s">
        <v>3348</v>
      </c>
      <c r="C2085" s="416" t="s">
        <v>3272</v>
      </c>
      <c r="D2085" s="416">
        <v>77.45</v>
      </c>
    </row>
    <row r="2086" spans="2:4" x14ac:dyDescent="0.25">
      <c r="B2086" s="416" t="s">
        <v>3349</v>
      </c>
      <c r="C2086" s="416" t="s">
        <v>3272</v>
      </c>
      <c r="D2086" s="416">
        <v>110.4</v>
      </c>
    </row>
    <row r="2087" spans="2:4" x14ac:dyDescent="0.25">
      <c r="B2087" s="416" t="s">
        <v>3350</v>
      </c>
      <c r="C2087" s="416" t="s">
        <v>3272</v>
      </c>
      <c r="D2087" s="416">
        <v>46</v>
      </c>
    </row>
    <row r="2088" spans="2:4" x14ac:dyDescent="0.25">
      <c r="B2088" s="416" t="s">
        <v>3351</v>
      </c>
      <c r="C2088" s="416" t="s">
        <v>3272</v>
      </c>
      <c r="D2088" s="416">
        <v>110.4</v>
      </c>
    </row>
    <row r="2089" spans="2:4" x14ac:dyDescent="0.25">
      <c r="B2089" s="416" t="s">
        <v>3352</v>
      </c>
      <c r="C2089" s="416" t="s">
        <v>3272</v>
      </c>
      <c r="D2089" s="416">
        <v>110.4</v>
      </c>
    </row>
    <row r="2090" spans="2:4" x14ac:dyDescent="0.25">
      <c r="B2090" s="416" t="s">
        <v>3353</v>
      </c>
      <c r="C2090" s="416" t="s">
        <v>3272</v>
      </c>
      <c r="D2090" s="416">
        <v>77.8</v>
      </c>
    </row>
    <row r="2091" spans="2:4" x14ac:dyDescent="0.25">
      <c r="B2091" s="416" t="s">
        <v>3354</v>
      </c>
      <c r="C2091" s="416" t="s">
        <v>3272</v>
      </c>
      <c r="D2091" s="416">
        <v>110.4</v>
      </c>
    </row>
    <row r="2092" spans="2:4" x14ac:dyDescent="0.25">
      <c r="B2092" s="416" t="s">
        <v>3355</v>
      </c>
      <c r="C2092" s="416" t="s">
        <v>3272</v>
      </c>
      <c r="D2092" s="416">
        <v>110.4</v>
      </c>
    </row>
    <row r="2093" spans="2:4" x14ac:dyDescent="0.25">
      <c r="B2093" s="416" t="s">
        <v>3356</v>
      </c>
      <c r="C2093" s="416" t="s">
        <v>3272</v>
      </c>
      <c r="D2093" s="416">
        <v>110.4</v>
      </c>
    </row>
    <row r="2094" spans="2:4" x14ac:dyDescent="0.25">
      <c r="B2094" s="416" t="s">
        <v>3357</v>
      </c>
      <c r="C2094" s="416" t="s">
        <v>3272</v>
      </c>
      <c r="D2094" s="416">
        <v>77.95</v>
      </c>
    </row>
    <row r="2095" spans="2:4" x14ac:dyDescent="0.25">
      <c r="B2095" s="416" t="s">
        <v>3358</v>
      </c>
      <c r="C2095" s="416" t="s">
        <v>3272</v>
      </c>
      <c r="D2095" s="416">
        <v>110.4</v>
      </c>
    </row>
    <row r="2096" spans="2:4" x14ac:dyDescent="0.25">
      <c r="B2096" s="416" t="s">
        <v>3359</v>
      </c>
      <c r="C2096" s="416" t="s">
        <v>3272</v>
      </c>
      <c r="D2096" s="416">
        <v>80.5</v>
      </c>
    </row>
    <row r="2097" spans="2:4" x14ac:dyDescent="0.25">
      <c r="B2097" s="416" t="s">
        <v>3360</v>
      </c>
      <c r="C2097" s="416" t="s">
        <v>3272</v>
      </c>
      <c r="D2097" s="416">
        <v>110.4</v>
      </c>
    </row>
    <row r="2098" spans="2:4" x14ac:dyDescent="0.25">
      <c r="B2098" s="416" t="s">
        <v>3361</v>
      </c>
      <c r="C2098" s="416" t="s">
        <v>3272</v>
      </c>
      <c r="D2098" s="416">
        <v>110.4</v>
      </c>
    </row>
    <row r="2099" spans="2:4" x14ac:dyDescent="0.25">
      <c r="B2099" s="416" t="s">
        <v>3362</v>
      </c>
      <c r="C2099" s="416" t="s">
        <v>3272</v>
      </c>
      <c r="D2099" s="416">
        <v>110.4</v>
      </c>
    </row>
    <row r="2100" spans="2:4" x14ac:dyDescent="0.25">
      <c r="B2100" s="416" t="s">
        <v>3363</v>
      </c>
      <c r="C2100" s="416" t="s">
        <v>3272</v>
      </c>
      <c r="D2100" s="416">
        <v>110.4</v>
      </c>
    </row>
    <row r="2101" spans="2:4" x14ac:dyDescent="0.25">
      <c r="B2101" s="416" t="s">
        <v>3364</v>
      </c>
      <c r="C2101" s="416" t="s">
        <v>3272</v>
      </c>
      <c r="D2101" s="416">
        <v>110.4</v>
      </c>
    </row>
    <row r="2102" spans="2:4" x14ac:dyDescent="0.25">
      <c r="B2102" s="416" t="s">
        <v>3365</v>
      </c>
      <c r="C2102" s="416" t="s">
        <v>3272</v>
      </c>
      <c r="D2102" s="416">
        <v>110.4</v>
      </c>
    </row>
    <row r="2103" spans="2:4" x14ac:dyDescent="0.25">
      <c r="B2103" s="416" t="s">
        <v>3366</v>
      </c>
      <c r="C2103" s="416" t="s">
        <v>3272</v>
      </c>
      <c r="D2103" s="416">
        <v>46</v>
      </c>
    </row>
    <row r="2104" spans="2:4" x14ac:dyDescent="0.25">
      <c r="B2104" s="416" t="s">
        <v>3367</v>
      </c>
      <c r="C2104" s="416" t="s">
        <v>3272</v>
      </c>
      <c r="D2104" s="416">
        <v>110.4</v>
      </c>
    </row>
    <row r="2105" spans="2:4" x14ac:dyDescent="0.25">
      <c r="B2105" s="416" t="s">
        <v>3368</v>
      </c>
      <c r="C2105" s="416" t="s">
        <v>3272</v>
      </c>
      <c r="D2105" s="416">
        <v>110.4</v>
      </c>
    </row>
    <row r="2106" spans="2:4" x14ac:dyDescent="0.25">
      <c r="B2106" s="416" t="s">
        <v>3369</v>
      </c>
      <c r="C2106" s="416" t="s">
        <v>3272</v>
      </c>
      <c r="D2106" s="416">
        <v>110.4</v>
      </c>
    </row>
    <row r="2107" spans="2:4" x14ac:dyDescent="0.25">
      <c r="B2107" s="416" t="s">
        <v>3370</v>
      </c>
      <c r="C2107" s="416" t="s">
        <v>3272</v>
      </c>
      <c r="D2107" s="416">
        <v>110.4</v>
      </c>
    </row>
    <row r="2108" spans="2:4" x14ac:dyDescent="0.25">
      <c r="B2108" s="416" t="s">
        <v>3371</v>
      </c>
      <c r="C2108" s="416" t="s">
        <v>3272</v>
      </c>
      <c r="D2108" s="416">
        <v>80.5</v>
      </c>
    </row>
    <row r="2109" spans="2:4" x14ac:dyDescent="0.25">
      <c r="B2109" s="416" t="s">
        <v>3372</v>
      </c>
      <c r="C2109" s="416" t="s">
        <v>3272</v>
      </c>
      <c r="D2109" s="416">
        <v>80.5</v>
      </c>
    </row>
    <row r="2110" spans="2:4" x14ac:dyDescent="0.25">
      <c r="B2110" s="416" t="s">
        <v>3373</v>
      </c>
      <c r="C2110" s="416" t="s">
        <v>3272</v>
      </c>
      <c r="D2110" s="416">
        <v>110.4</v>
      </c>
    </row>
    <row r="2111" spans="2:4" x14ac:dyDescent="0.25">
      <c r="B2111" s="416" t="s">
        <v>3374</v>
      </c>
      <c r="C2111" s="416" t="s">
        <v>3272</v>
      </c>
      <c r="D2111" s="416">
        <v>110.4</v>
      </c>
    </row>
    <row r="2112" spans="2:4" x14ac:dyDescent="0.25">
      <c r="B2112" s="416" t="s">
        <v>3375</v>
      </c>
      <c r="C2112" s="416" t="s">
        <v>3272</v>
      </c>
      <c r="D2112" s="416">
        <v>110.4</v>
      </c>
    </row>
    <row r="2113" spans="2:4" x14ac:dyDescent="0.25">
      <c r="B2113" s="416" t="s">
        <v>3376</v>
      </c>
      <c r="C2113" s="416" t="s">
        <v>3272</v>
      </c>
      <c r="D2113" s="416">
        <v>110.4</v>
      </c>
    </row>
    <row r="2114" spans="2:4" x14ac:dyDescent="0.25">
      <c r="B2114" s="416" t="s">
        <v>3377</v>
      </c>
      <c r="C2114" s="416" t="s">
        <v>3272</v>
      </c>
      <c r="D2114" s="416">
        <v>46</v>
      </c>
    </row>
    <row r="2115" spans="2:4" x14ac:dyDescent="0.25">
      <c r="B2115" s="416" t="s">
        <v>3378</v>
      </c>
      <c r="C2115" s="416" t="s">
        <v>3272</v>
      </c>
      <c r="D2115" s="416">
        <v>110.4</v>
      </c>
    </row>
    <row r="2116" spans="2:4" x14ac:dyDescent="0.25">
      <c r="B2116" s="416" t="s">
        <v>3379</v>
      </c>
      <c r="C2116" s="416" t="s">
        <v>3272</v>
      </c>
      <c r="D2116" s="416">
        <v>110.4</v>
      </c>
    </row>
    <row r="2117" spans="2:4" x14ac:dyDescent="0.25">
      <c r="B2117" s="416" t="s">
        <v>3380</v>
      </c>
      <c r="C2117" s="416" t="s">
        <v>3272</v>
      </c>
      <c r="D2117" s="416">
        <v>110.4</v>
      </c>
    </row>
    <row r="2118" spans="2:4" x14ac:dyDescent="0.25">
      <c r="B2118" s="416" t="s">
        <v>3381</v>
      </c>
      <c r="C2118" s="416" t="s">
        <v>3272</v>
      </c>
      <c r="D2118" s="416">
        <v>110.4</v>
      </c>
    </row>
    <row r="2119" spans="2:4" x14ac:dyDescent="0.25">
      <c r="B2119" s="416" t="s">
        <v>3382</v>
      </c>
      <c r="C2119" s="416" t="s">
        <v>3272</v>
      </c>
      <c r="D2119" s="416">
        <v>110.4</v>
      </c>
    </row>
    <row r="2120" spans="2:4" x14ac:dyDescent="0.25">
      <c r="B2120" s="416" t="s">
        <v>3383</v>
      </c>
      <c r="C2120" s="416" t="s">
        <v>3272</v>
      </c>
      <c r="D2120" s="416">
        <v>110.4</v>
      </c>
    </row>
    <row r="2121" spans="2:4" x14ac:dyDescent="0.25">
      <c r="B2121" s="416" t="s">
        <v>3384</v>
      </c>
      <c r="C2121" s="416" t="s">
        <v>3272</v>
      </c>
      <c r="D2121" s="416">
        <v>46</v>
      </c>
    </row>
    <row r="2122" spans="2:4" x14ac:dyDescent="0.25">
      <c r="B2122" s="416" t="s">
        <v>3385</v>
      </c>
      <c r="C2122" s="416" t="s">
        <v>3272</v>
      </c>
      <c r="D2122" s="416">
        <v>80.5</v>
      </c>
    </row>
    <row r="2123" spans="2:4" x14ac:dyDescent="0.25">
      <c r="B2123" s="416" t="s">
        <v>3386</v>
      </c>
      <c r="C2123" s="416" t="s">
        <v>3272</v>
      </c>
      <c r="D2123" s="416">
        <v>110.4</v>
      </c>
    </row>
    <row r="2124" spans="2:4" x14ac:dyDescent="0.25">
      <c r="B2124" s="416" t="s">
        <v>3387</v>
      </c>
      <c r="C2124" s="416" t="s">
        <v>3272</v>
      </c>
      <c r="D2124" s="416">
        <v>110.4</v>
      </c>
    </row>
    <row r="2125" spans="2:4" x14ac:dyDescent="0.25">
      <c r="B2125" s="416" t="s">
        <v>3388</v>
      </c>
      <c r="C2125" s="416" t="s">
        <v>3272</v>
      </c>
      <c r="D2125" s="416">
        <v>52.9</v>
      </c>
    </row>
    <row r="2126" spans="2:4" x14ac:dyDescent="0.25">
      <c r="B2126" s="416" t="s">
        <v>3389</v>
      </c>
      <c r="C2126" s="416" t="s">
        <v>3272</v>
      </c>
      <c r="D2126" s="416">
        <v>110.4</v>
      </c>
    </row>
    <row r="2127" spans="2:4" x14ac:dyDescent="0.25">
      <c r="B2127" s="416" t="s">
        <v>3390</v>
      </c>
      <c r="C2127" s="416" t="s">
        <v>3272</v>
      </c>
      <c r="D2127" s="416">
        <v>52.9</v>
      </c>
    </row>
    <row r="2128" spans="2:4" x14ac:dyDescent="0.25">
      <c r="B2128" s="416" t="s">
        <v>3391</v>
      </c>
      <c r="C2128" s="416" t="s">
        <v>3272</v>
      </c>
      <c r="D2128" s="416">
        <v>92</v>
      </c>
    </row>
    <row r="2129" spans="2:4" x14ac:dyDescent="0.25">
      <c r="B2129" s="416" t="s">
        <v>3392</v>
      </c>
      <c r="C2129" s="416" t="s">
        <v>3272</v>
      </c>
      <c r="D2129" s="416">
        <v>92</v>
      </c>
    </row>
    <row r="2130" spans="2:4" x14ac:dyDescent="0.25">
      <c r="B2130" s="416" t="s">
        <v>3393</v>
      </c>
      <c r="C2130" s="416" t="s">
        <v>3272</v>
      </c>
      <c r="D2130" s="416">
        <v>92</v>
      </c>
    </row>
    <row r="2131" spans="2:4" x14ac:dyDescent="0.25">
      <c r="B2131" s="416" t="s">
        <v>3394</v>
      </c>
      <c r="C2131" s="416" t="s">
        <v>3272</v>
      </c>
      <c r="D2131" s="416">
        <v>92</v>
      </c>
    </row>
    <row r="2132" spans="2:4" x14ac:dyDescent="0.25">
      <c r="B2132" s="416" t="s">
        <v>3395</v>
      </c>
      <c r="C2132" s="416" t="s">
        <v>3272</v>
      </c>
      <c r="D2132" s="416">
        <v>92</v>
      </c>
    </row>
    <row r="2133" spans="2:4" x14ac:dyDescent="0.25">
      <c r="B2133" s="416" t="s">
        <v>3396</v>
      </c>
      <c r="C2133" s="416" t="s">
        <v>3272</v>
      </c>
      <c r="D2133" s="416">
        <v>92</v>
      </c>
    </row>
    <row r="2134" spans="2:4" x14ac:dyDescent="0.25">
      <c r="B2134" s="416" t="s">
        <v>3397</v>
      </c>
      <c r="C2134" s="416" t="s">
        <v>3272</v>
      </c>
      <c r="D2134" s="416">
        <v>92</v>
      </c>
    </row>
    <row r="2135" spans="2:4" x14ac:dyDescent="0.25">
      <c r="B2135" s="416" t="s">
        <v>3398</v>
      </c>
      <c r="C2135" s="416" t="s">
        <v>3272</v>
      </c>
      <c r="D2135" s="416">
        <v>80.5</v>
      </c>
    </row>
    <row r="2136" spans="2:4" x14ac:dyDescent="0.25">
      <c r="B2136" s="416" t="s">
        <v>3399</v>
      </c>
      <c r="C2136" s="416" t="s">
        <v>3272</v>
      </c>
      <c r="D2136" s="416">
        <v>80.5</v>
      </c>
    </row>
    <row r="2137" spans="2:4" x14ac:dyDescent="0.25">
      <c r="B2137" s="416" t="s">
        <v>3400</v>
      </c>
      <c r="C2137" s="416" t="s">
        <v>3272</v>
      </c>
      <c r="D2137" s="416">
        <v>92</v>
      </c>
    </row>
    <row r="2138" spans="2:4" x14ac:dyDescent="0.25">
      <c r="B2138" s="416" t="s">
        <v>3401</v>
      </c>
      <c r="C2138" s="416" t="s">
        <v>3272</v>
      </c>
      <c r="D2138" s="416">
        <v>92</v>
      </c>
    </row>
    <row r="2139" spans="2:4" x14ac:dyDescent="0.25">
      <c r="B2139" s="416" t="s">
        <v>3402</v>
      </c>
      <c r="C2139" s="416" t="s">
        <v>3272</v>
      </c>
      <c r="D2139" s="416">
        <v>92</v>
      </c>
    </row>
    <row r="2140" spans="2:4" x14ac:dyDescent="0.25">
      <c r="B2140" s="416" t="s">
        <v>3403</v>
      </c>
      <c r="C2140" s="416" t="s">
        <v>3272</v>
      </c>
      <c r="D2140" s="416">
        <v>92</v>
      </c>
    </row>
    <row r="2141" spans="2:4" x14ac:dyDescent="0.25">
      <c r="B2141" s="416" t="s">
        <v>3404</v>
      </c>
      <c r="C2141" s="416" t="s">
        <v>3272</v>
      </c>
      <c r="D2141" s="416">
        <v>80.5</v>
      </c>
    </row>
    <row r="2142" spans="2:4" x14ac:dyDescent="0.25">
      <c r="B2142" s="416" t="s">
        <v>3405</v>
      </c>
      <c r="C2142" s="416" t="s">
        <v>3272</v>
      </c>
      <c r="D2142" s="416">
        <v>103.5</v>
      </c>
    </row>
    <row r="2143" spans="2:4" x14ac:dyDescent="0.25">
      <c r="B2143" s="416" t="s">
        <v>3406</v>
      </c>
      <c r="C2143" s="416" t="s">
        <v>3272</v>
      </c>
      <c r="D2143" s="416">
        <v>110.4</v>
      </c>
    </row>
    <row r="2144" spans="2:4" x14ac:dyDescent="0.25">
      <c r="B2144" s="416" t="s">
        <v>3407</v>
      </c>
      <c r="C2144" s="416" t="s">
        <v>3272</v>
      </c>
      <c r="D2144" s="416">
        <v>52.9</v>
      </c>
    </row>
    <row r="2145" spans="2:4" x14ac:dyDescent="0.25">
      <c r="B2145" s="416" t="s">
        <v>3408</v>
      </c>
      <c r="C2145" s="416" t="s">
        <v>3272</v>
      </c>
      <c r="D2145" s="416">
        <v>110.4</v>
      </c>
    </row>
    <row r="2146" spans="2:4" x14ac:dyDescent="0.25">
      <c r="B2146" s="416" t="s">
        <v>3409</v>
      </c>
      <c r="C2146" s="416" t="s">
        <v>3272</v>
      </c>
      <c r="D2146" s="416">
        <v>110.4</v>
      </c>
    </row>
    <row r="2147" spans="2:4" x14ac:dyDescent="0.25">
      <c r="B2147" s="416" t="s">
        <v>3410</v>
      </c>
      <c r="C2147" s="416" t="s">
        <v>3272</v>
      </c>
      <c r="D2147" s="416">
        <v>110.4</v>
      </c>
    </row>
    <row r="2148" spans="2:4" x14ac:dyDescent="0.25">
      <c r="B2148" s="416" t="s">
        <v>3411</v>
      </c>
      <c r="C2148" s="416" t="s">
        <v>3272</v>
      </c>
      <c r="D2148" s="416">
        <v>80.5</v>
      </c>
    </row>
    <row r="2149" spans="2:4" x14ac:dyDescent="0.25">
      <c r="B2149" s="416" t="s">
        <v>3412</v>
      </c>
      <c r="C2149" s="416" t="s">
        <v>3272</v>
      </c>
      <c r="D2149" s="416">
        <v>110.4</v>
      </c>
    </row>
    <row r="2150" spans="2:4" x14ac:dyDescent="0.25">
      <c r="B2150" s="416" t="s">
        <v>3413</v>
      </c>
      <c r="C2150" s="416" t="s">
        <v>3272</v>
      </c>
      <c r="D2150" s="416">
        <v>110.4</v>
      </c>
    </row>
    <row r="2151" spans="2:4" x14ac:dyDescent="0.25">
      <c r="B2151" s="416" t="s">
        <v>3414</v>
      </c>
      <c r="C2151" s="416" t="s">
        <v>3272</v>
      </c>
      <c r="D2151" s="416">
        <v>110.4</v>
      </c>
    </row>
    <row r="2152" spans="2:4" x14ac:dyDescent="0.25">
      <c r="B2152" s="416" t="s">
        <v>3415</v>
      </c>
      <c r="C2152" s="416" t="s">
        <v>3272</v>
      </c>
      <c r="D2152" s="416">
        <v>46</v>
      </c>
    </row>
    <row r="2153" spans="2:4" x14ac:dyDescent="0.25">
      <c r="B2153" s="416" t="s">
        <v>3416</v>
      </c>
      <c r="C2153" s="416" t="s">
        <v>3272</v>
      </c>
      <c r="D2153" s="416">
        <v>110.4</v>
      </c>
    </row>
    <row r="2154" spans="2:4" x14ac:dyDescent="0.25">
      <c r="B2154" s="416" t="s">
        <v>3417</v>
      </c>
      <c r="C2154" s="416" t="s">
        <v>3272</v>
      </c>
      <c r="D2154" s="416">
        <v>46</v>
      </c>
    </row>
    <row r="2155" spans="2:4" x14ac:dyDescent="0.25">
      <c r="B2155" s="416" t="s">
        <v>3418</v>
      </c>
      <c r="C2155" s="416" t="s">
        <v>3272</v>
      </c>
      <c r="D2155" s="416">
        <v>77.8</v>
      </c>
    </row>
    <row r="2156" spans="2:4" x14ac:dyDescent="0.25">
      <c r="B2156" s="416" t="s">
        <v>3419</v>
      </c>
      <c r="C2156" s="416" t="s">
        <v>3272</v>
      </c>
      <c r="D2156" s="416">
        <v>77.8</v>
      </c>
    </row>
    <row r="2157" spans="2:4" x14ac:dyDescent="0.25">
      <c r="B2157" s="416" t="s">
        <v>3420</v>
      </c>
      <c r="C2157" s="416" t="s">
        <v>3272</v>
      </c>
      <c r="D2157" s="416">
        <v>110.4</v>
      </c>
    </row>
    <row r="2158" spans="2:4" x14ac:dyDescent="0.25">
      <c r="B2158" s="416" t="s">
        <v>3421</v>
      </c>
      <c r="C2158" s="416" t="s">
        <v>3272</v>
      </c>
      <c r="D2158" s="416">
        <v>110.4</v>
      </c>
    </row>
    <row r="2159" spans="2:4" x14ac:dyDescent="0.25">
      <c r="B2159" s="416" t="s">
        <v>3422</v>
      </c>
      <c r="C2159" s="416" t="s">
        <v>3272</v>
      </c>
      <c r="D2159" s="416">
        <v>77.8</v>
      </c>
    </row>
    <row r="2160" spans="2:4" x14ac:dyDescent="0.25">
      <c r="B2160" s="416" t="s">
        <v>3423</v>
      </c>
      <c r="C2160" s="416" t="s">
        <v>3424</v>
      </c>
      <c r="D2160" s="416">
        <v>46</v>
      </c>
    </row>
    <row r="2161" spans="2:4" x14ac:dyDescent="0.25">
      <c r="B2161" s="416" t="s">
        <v>3425</v>
      </c>
      <c r="C2161" s="416" t="s">
        <v>3426</v>
      </c>
      <c r="D2161" s="416">
        <v>190.61</v>
      </c>
    </row>
    <row r="2162" spans="2:4" x14ac:dyDescent="0.25">
      <c r="B2162" s="416" t="s">
        <v>3427</v>
      </c>
      <c r="C2162" s="416" t="s">
        <v>3426</v>
      </c>
      <c r="D2162" s="416">
        <v>190.61</v>
      </c>
    </row>
    <row r="2163" spans="2:4" x14ac:dyDescent="0.25">
      <c r="B2163" s="416" t="s">
        <v>3428</v>
      </c>
      <c r="C2163" s="416" t="s">
        <v>3429</v>
      </c>
      <c r="D2163" s="416">
        <v>232</v>
      </c>
    </row>
    <row r="2164" spans="2:4" x14ac:dyDescent="0.25">
      <c r="B2164" s="416" t="s">
        <v>3430</v>
      </c>
      <c r="C2164" s="416" t="s">
        <v>3431</v>
      </c>
      <c r="D2164" s="416">
        <v>232</v>
      </c>
    </row>
    <row r="2165" spans="2:4" x14ac:dyDescent="0.25">
      <c r="B2165" s="416" t="s">
        <v>3432</v>
      </c>
      <c r="C2165" s="416" t="s">
        <v>3431</v>
      </c>
      <c r="D2165" s="416">
        <v>232</v>
      </c>
    </row>
    <row r="2166" spans="2:4" x14ac:dyDescent="0.25">
      <c r="B2166" s="416" t="s">
        <v>3433</v>
      </c>
      <c r="C2166" s="416" t="s">
        <v>3431</v>
      </c>
      <c r="D2166" s="416">
        <v>232</v>
      </c>
    </row>
    <row r="2167" spans="2:4" x14ac:dyDescent="0.25">
      <c r="B2167" s="416" t="s">
        <v>3434</v>
      </c>
      <c r="C2167" s="416" t="s">
        <v>3431</v>
      </c>
      <c r="D2167" s="416">
        <v>232</v>
      </c>
    </row>
    <row r="2168" spans="2:4" x14ac:dyDescent="0.25">
      <c r="B2168" s="416" t="s">
        <v>3435</v>
      </c>
      <c r="C2168" s="416" t="s">
        <v>3436</v>
      </c>
      <c r="D2168" s="417">
        <v>60369.78</v>
      </c>
    </row>
    <row r="2169" spans="2:4" x14ac:dyDescent="0.25">
      <c r="B2169" s="416" t="s">
        <v>3437</v>
      </c>
      <c r="C2169" s="416" t="s">
        <v>3438</v>
      </c>
      <c r="D2169" s="417">
        <v>5600.5</v>
      </c>
    </row>
    <row r="2170" spans="2:4" x14ac:dyDescent="0.25">
      <c r="B2170" s="416" t="s">
        <v>3439</v>
      </c>
      <c r="C2170" s="416" t="s">
        <v>3440</v>
      </c>
      <c r="D2170" s="417">
        <v>5800</v>
      </c>
    </row>
    <row r="2171" spans="2:4" x14ac:dyDescent="0.25">
      <c r="B2171" s="416" t="s">
        <v>3441</v>
      </c>
      <c r="C2171" s="416" t="s">
        <v>3442</v>
      </c>
      <c r="D2171" s="417">
        <v>4060</v>
      </c>
    </row>
    <row r="2172" spans="2:4" x14ac:dyDescent="0.25">
      <c r="B2172" s="416" t="s">
        <v>3443</v>
      </c>
      <c r="C2172" s="416" t="s">
        <v>3444</v>
      </c>
      <c r="D2172" s="417">
        <v>2000.2</v>
      </c>
    </row>
    <row r="2173" spans="2:4" x14ac:dyDescent="0.25">
      <c r="B2173" s="416" t="s">
        <v>3445</v>
      </c>
      <c r="C2173" s="416" t="s">
        <v>3446</v>
      </c>
      <c r="D2173" s="417">
        <v>2000.2</v>
      </c>
    </row>
    <row r="2174" spans="2:4" x14ac:dyDescent="0.25">
      <c r="B2174" s="416" t="s">
        <v>3447</v>
      </c>
      <c r="C2174" s="416" t="s">
        <v>3446</v>
      </c>
      <c r="D2174" s="417">
        <v>2000.2</v>
      </c>
    </row>
    <row r="2175" spans="2:4" x14ac:dyDescent="0.25">
      <c r="B2175" s="416" t="s">
        <v>3448</v>
      </c>
      <c r="C2175" s="416" t="s">
        <v>3449</v>
      </c>
      <c r="D2175" s="417">
        <v>3450</v>
      </c>
    </row>
    <row r="2176" spans="2:4" x14ac:dyDescent="0.25">
      <c r="B2176" s="416" t="s">
        <v>3450</v>
      </c>
      <c r="C2176" s="416" t="s">
        <v>3451</v>
      </c>
      <c r="D2176" s="417">
        <v>4988</v>
      </c>
    </row>
    <row r="2177" spans="2:4" x14ac:dyDescent="0.25">
      <c r="B2177" s="416" t="s">
        <v>3452</v>
      </c>
      <c r="C2177" s="416" t="s">
        <v>3451</v>
      </c>
      <c r="D2177" s="417">
        <v>4988</v>
      </c>
    </row>
    <row r="2178" spans="2:4" x14ac:dyDescent="0.25">
      <c r="B2178" s="416" t="s">
        <v>3453</v>
      </c>
      <c r="C2178" s="416" t="s">
        <v>3451</v>
      </c>
      <c r="D2178" s="417">
        <v>4988</v>
      </c>
    </row>
    <row r="2179" spans="2:4" x14ac:dyDescent="0.25">
      <c r="B2179" s="416" t="s">
        <v>3454</v>
      </c>
      <c r="C2179" s="416" t="s">
        <v>3451</v>
      </c>
      <c r="D2179" s="417">
        <v>4988</v>
      </c>
    </row>
    <row r="2180" spans="2:4" x14ac:dyDescent="0.25">
      <c r="B2180" s="416" t="s">
        <v>3455</v>
      </c>
      <c r="C2180" s="416" t="s">
        <v>3456</v>
      </c>
      <c r="D2180" s="417">
        <v>8182.96</v>
      </c>
    </row>
    <row r="2181" spans="2:4" x14ac:dyDescent="0.25">
      <c r="B2181" s="416" t="s">
        <v>3457</v>
      </c>
      <c r="C2181" s="416" t="s">
        <v>3458</v>
      </c>
      <c r="D2181" s="417">
        <v>8354.7000000000007</v>
      </c>
    </row>
    <row r="2182" spans="2:4" x14ac:dyDescent="0.25">
      <c r="B2182" s="416" t="s">
        <v>3459</v>
      </c>
      <c r="C2182" s="416" t="s">
        <v>3460</v>
      </c>
      <c r="D2182" s="417">
        <v>24995.83</v>
      </c>
    </row>
    <row r="2183" spans="2:4" x14ac:dyDescent="0.25">
      <c r="B2183" s="416" t="s">
        <v>3461</v>
      </c>
      <c r="C2183" s="416" t="s">
        <v>3462</v>
      </c>
      <c r="D2183" s="417">
        <v>26620.89</v>
      </c>
    </row>
    <row r="2184" spans="2:4" x14ac:dyDescent="0.25">
      <c r="B2184" s="416" t="s">
        <v>3463</v>
      </c>
      <c r="C2184" s="416" t="s">
        <v>3462</v>
      </c>
      <c r="D2184" s="417">
        <v>26620.89</v>
      </c>
    </row>
    <row r="2185" spans="2:4" x14ac:dyDescent="0.25">
      <c r="B2185" s="416" t="s">
        <v>3464</v>
      </c>
      <c r="C2185" s="416" t="s">
        <v>3462</v>
      </c>
      <c r="D2185" s="417">
        <v>19561.61</v>
      </c>
    </row>
    <row r="2186" spans="2:4" x14ac:dyDescent="0.25">
      <c r="B2186" s="416" t="s">
        <v>3465</v>
      </c>
      <c r="C2186" s="416" t="s">
        <v>3462</v>
      </c>
      <c r="D2186" s="417">
        <v>19561.61</v>
      </c>
    </row>
    <row r="2187" spans="2:4" x14ac:dyDescent="0.25">
      <c r="B2187" s="416" t="s">
        <v>3466</v>
      </c>
      <c r="C2187" s="416" t="s">
        <v>3462</v>
      </c>
      <c r="D2187" s="417">
        <v>26620.89</v>
      </c>
    </row>
    <row r="2188" spans="2:4" x14ac:dyDescent="0.25">
      <c r="B2188" s="416" t="s">
        <v>3467</v>
      </c>
      <c r="C2188" s="416" t="s">
        <v>3468</v>
      </c>
      <c r="D2188" s="417">
        <v>43656.3</v>
      </c>
    </row>
    <row r="2189" spans="2:4" x14ac:dyDescent="0.25">
      <c r="B2189" s="416" t="s">
        <v>3469</v>
      </c>
      <c r="C2189" s="416" t="s">
        <v>3470</v>
      </c>
      <c r="D2189" s="417">
        <v>4283.47</v>
      </c>
    </row>
    <row r="2190" spans="2:4" x14ac:dyDescent="0.25">
      <c r="B2190" s="416" t="s">
        <v>3471</v>
      </c>
      <c r="C2190" s="416" t="s">
        <v>3472</v>
      </c>
      <c r="D2190" s="417">
        <v>46400</v>
      </c>
    </row>
    <row r="2191" spans="2:4" x14ac:dyDescent="0.25">
      <c r="B2191" s="416" t="s">
        <v>3473</v>
      </c>
      <c r="C2191" s="416" t="s">
        <v>3474</v>
      </c>
      <c r="D2191" s="417">
        <v>11053.8</v>
      </c>
    </row>
    <row r="2192" spans="2:4" x14ac:dyDescent="0.25">
      <c r="B2192" s="416" t="s">
        <v>3475</v>
      </c>
      <c r="C2192" s="416" t="s">
        <v>3476</v>
      </c>
      <c r="D2192" s="417">
        <v>362250</v>
      </c>
    </row>
    <row r="2193" spans="2:4" x14ac:dyDescent="0.25">
      <c r="B2193" s="416" t="s">
        <v>3477</v>
      </c>
      <c r="C2193" s="416" t="s">
        <v>3478</v>
      </c>
      <c r="D2193" s="417">
        <v>4361.95</v>
      </c>
    </row>
    <row r="2194" spans="2:4" x14ac:dyDescent="0.25">
      <c r="B2194" s="416" t="s">
        <v>3479</v>
      </c>
      <c r="C2194" s="416" t="s">
        <v>3478</v>
      </c>
      <c r="D2194" s="417">
        <v>4361.95</v>
      </c>
    </row>
    <row r="2195" spans="2:4" x14ac:dyDescent="0.25">
      <c r="B2195" s="416" t="s">
        <v>3480</v>
      </c>
      <c r="C2195" s="416" t="s">
        <v>3481</v>
      </c>
      <c r="D2195" s="417">
        <v>1899</v>
      </c>
    </row>
    <row r="2196" spans="2:4" x14ac:dyDescent="0.25">
      <c r="B2196" s="416" t="s">
        <v>3482</v>
      </c>
      <c r="C2196" s="416" t="s">
        <v>3483</v>
      </c>
      <c r="D2196" s="417">
        <v>1899</v>
      </c>
    </row>
    <row r="2197" spans="2:4" x14ac:dyDescent="0.25">
      <c r="B2197" s="416" t="s">
        <v>3484</v>
      </c>
      <c r="C2197" s="416" t="s">
        <v>3485</v>
      </c>
      <c r="D2197" s="417">
        <v>1899</v>
      </c>
    </row>
    <row r="2198" spans="2:4" x14ac:dyDescent="0.25">
      <c r="B2198" s="416" t="s">
        <v>3486</v>
      </c>
      <c r="C2198" s="416" t="s">
        <v>3485</v>
      </c>
      <c r="D2198" s="417">
        <v>1899</v>
      </c>
    </row>
    <row r="2199" spans="2:4" x14ac:dyDescent="0.25">
      <c r="B2199" s="416" t="s">
        <v>3487</v>
      </c>
      <c r="C2199" s="416" t="s">
        <v>3485</v>
      </c>
      <c r="D2199" s="417">
        <v>1899</v>
      </c>
    </row>
    <row r="2200" spans="2:4" x14ac:dyDescent="0.25">
      <c r="B2200" s="416" t="s">
        <v>3488</v>
      </c>
      <c r="C2200" s="416" t="s">
        <v>3485</v>
      </c>
      <c r="D2200" s="417">
        <v>1899</v>
      </c>
    </row>
    <row r="2201" spans="2:4" x14ac:dyDescent="0.25">
      <c r="B2201" s="416" t="s">
        <v>3489</v>
      </c>
      <c r="C2201" s="416" t="s">
        <v>3485</v>
      </c>
      <c r="D2201" s="417">
        <v>1899</v>
      </c>
    </row>
    <row r="2202" spans="2:4" x14ac:dyDescent="0.25">
      <c r="B2202" s="416" t="s">
        <v>3490</v>
      </c>
      <c r="C2202" s="416" t="s">
        <v>3485</v>
      </c>
      <c r="D2202" s="417">
        <v>1899</v>
      </c>
    </row>
    <row r="2203" spans="2:4" x14ac:dyDescent="0.25">
      <c r="B2203" s="416" t="s">
        <v>3491</v>
      </c>
      <c r="C2203" s="416" t="s">
        <v>3485</v>
      </c>
      <c r="D2203" s="417">
        <v>1899</v>
      </c>
    </row>
    <row r="2204" spans="2:4" x14ac:dyDescent="0.25">
      <c r="B2204" s="416" t="s">
        <v>3492</v>
      </c>
      <c r="C2204" s="416" t="s">
        <v>3485</v>
      </c>
      <c r="D2204" s="417">
        <v>1899</v>
      </c>
    </row>
    <row r="2205" spans="2:4" x14ac:dyDescent="0.25">
      <c r="B2205" s="416" t="s">
        <v>3493</v>
      </c>
      <c r="C2205" s="416" t="s">
        <v>3485</v>
      </c>
      <c r="D2205" s="417">
        <v>1899</v>
      </c>
    </row>
    <row r="2206" spans="2:4" x14ac:dyDescent="0.25">
      <c r="B2206" s="416" t="s">
        <v>3494</v>
      </c>
      <c r="C2206" s="416" t="s">
        <v>3485</v>
      </c>
      <c r="D2206" s="417">
        <v>1899</v>
      </c>
    </row>
    <row r="2207" spans="2:4" x14ac:dyDescent="0.25">
      <c r="B2207" s="416" t="s">
        <v>3495</v>
      </c>
      <c r="C2207" s="416" t="s">
        <v>3485</v>
      </c>
      <c r="D2207" s="417">
        <v>1899</v>
      </c>
    </row>
    <row r="2208" spans="2:4" x14ac:dyDescent="0.25">
      <c r="B2208" s="416" t="s">
        <v>3496</v>
      </c>
      <c r="C2208" s="416" t="s">
        <v>3497</v>
      </c>
      <c r="D2208" s="417">
        <v>71291.289999999994</v>
      </c>
    </row>
    <row r="2209" spans="2:4" x14ac:dyDescent="0.25">
      <c r="B2209" s="416" t="s">
        <v>3498</v>
      </c>
      <c r="C2209" s="416" t="s">
        <v>3499</v>
      </c>
      <c r="D2209" s="417">
        <v>3233.26</v>
      </c>
    </row>
    <row r="2210" spans="2:4" x14ac:dyDescent="0.25">
      <c r="B2210" s="416" t="s">
        <v>3500</v>
      </c>
      <c r="C2210" s="416" t="s">
        <v>3499</v>
      </c>
      <c r="D2210" s="417">
        <v>3233.26</v>
      </c>
    </row>
    <row r="2211" spans="2:4" x14ac:dyDescent="0.25">
      <c r="B2211" s="416" t="s">
        <v>3501</v>
      </c>
      <c r="C2211" s="416" t="s">
        <v>3499</v>
      </c>
      <c r="D2211" s="417">
        <v>3233.26</v>
      </c>
    </row>
    <row r="2212" spans="2:4" x14ac:dyDescent="0.25">
      <c r="B2212" s="416" t="s">
        <v>3502</v>
      </c>
      <c r="C2212" s="416" t="s">
        <v>3503</v>
      </c>
      <c r="D2212" s="417">
        <v>3084.3</v>
      </c>
    </row>
    <row r="2213" spans="2:4" x14ac:dyDescent="0.25">
      <c r="B2213" s="416" t="s">
        <v>3504</v>
      </c>
      <c r="C2213" s="416" t="s">
        <v>3505</v>
      </c>
      <c r="D2213" s="417">
        <v>11350.5</v>
      </c>
    </row>
    <row r="2214" spans="2:4" x14ac:dyDescent="0.25">
      <c r="B2214" s="416" t="s">
        <v>3506</v>
      </c>
      <c r="C2214" s="416" t="s">
        <v>3507</v>
      </c>
      <c r="D2214" s="417">
        <v>10419.48</v>
      </c>
    </row>
    <row r="2215" spans="2:4" x14ac:dyDescent="0.25">
      <c r="B2215" s="416" t="s">
        <v>3508</v>
      </c>
      <c r="C2215" s="416" t="s">
        <v>3509</v>
      </c>
      <c r="D2215" s="417">
        <v>5865</v>
      </c>
    </row>
    <row r="2216" spans="2:4" x14ac:dyDescent="0.25">
      <c r="B2216" s="416" t="s">
        <v>3510</v>
      </c>
      <c r="C2216" s="416" t="s">
        <v>3511</v>
      </c>
      <c r="D2216" s="417">
        <v>6313.5</v>
      </c>
    </row>
    <row r="2217" spans="2:4" x14ac:dyDescent="0.25">
      <c r="B2217" s="416" t="s">
        <v>3512</v>
      </c>
      <c r="C2217" s="416" t="s">
        <v>3513</v>
      </c>
      <c r="D2217" s="417">
        <v>1999</v>
      </c>
    </row>
    <row r="2218" spans="2:4" x14ac:dyDescent="0.25">
      <c r="B2218" s="416" t="s">
        <v>3514</v>
      </c>
      <c r="C2218" s="416" t="s">
        <v>3515</v>
      </c>
      <c r="D2218" s="417">
        <v>27568.38</v>
      </c>
    </row>
    <row r="2219" spans="2:4" x14ac:dyDescent="0.25">
      <c r="B2219" s="416" t="s">
        <v>3516</v>
      </c>
      <c r="C2219" s="416" t="s">
        <v>3517</v>
      </c>
      <c r="D2219" s="417">
        <v>12305</v>
      </c>
    </row>
    <row r="2220" spans="2:4" x14ac:dyDescent="0.25">
      <c r="B2220" s="416" t="s">
        <v>3518</v>
      </c>
      <c r="C2220" s="416" t="s">
        <v>3517</v>
      </c>
      <c r="D2220" s="417">
        <v>11155</v>
      </c>
    </row>
    <row r="2221" spans="2:4" x14ac:dyDescent="0.25">
      <c r="B2221" s="416" t="s">
        <v>3519</v>
      </c>
      <c r="C2221" s="416" t="s">
        <v>3517</v>
      </c>
      <c r="D2221" s="417">
        <v>12644.25</v>
      </c>
    </row>
    <row r="2222" spans="2:4" x14ac:dyDescent="0.25">
      <c r="B2222" s="416" t="s">
        <v>3520</v>
      </c>
      <c r="C2222" s="416" t="s">
        <v>3517</v>
      </c>
      <c r="D2222" s="417">
        <v>11155</v>
      </c>
    </row>
    <row r="2223" spans="2:4" x14ac:dyDescent="0.25">
      <c r="B2223" s="416" t="s">
        <v>3521</v>
      </c>
      <c r="C2223" s="416" t="s">
        <v>3517</v>
      </c>
      <c r="D2223" s="417">
        <v>11155</v>
      </c>
    </row>
    <row r="2224" spans="2:4" x14ac:dyDescent="0.25">
      <c r="B2224" s="416" t="s">
        <v>3522</v>
      </c>
      <c r="C2224" s="416" t="s">
        <v>3517</v>
      </c>
      <c r="D2224" s="417">
        <v>11155</v>
      </c>
    </row>
    <row r="2225" spans="2:4" x14ac:dyDescent="0.25">
      <c r="B2225" s="416" t="s">
        <v>3523</v>
      </c>
      <c r="C2225" s="416" t="s">
        <v>3517</v>
      </c>
      <c r="D2225" s="417">
        <v>11155</v>
      </c>
    </row>
    <row r="2226" spans="2:4" x14ac:dyDescent="0.25">
      <c r="B2226" s="416" t="s">
        <v>3524</v>
      </c>
      <c r="C2226" s="416" t="s">
        <v>3517</v>
      </c>
      <c r="D2226" s="417">
        <v>12305</v>
      </c>
    </row>
    <row r="2227" spans="2:4" x14ac:dyDescent="0.25">
      <c r="B2227" s="416" t="s">
        <v>3525</v>
      </c>
      <c r="C2227" s="416" t="s">
        <v>3517</v>
      </c>
      <c r="D2227" s="417">
        <v>11155</v>
      </c>
    </row>
    <row r="2228" spans="2:4" x14ac:dyDescent="0.25">
      <c r="B2228" s="416" t="s">
        <v>3526</v>
      </c>
      <c r="C2228" s="416" t="s">
        <v>3517</v>
      </c>
      <c r="D2228" s="417">
        <v>11155</v>
      </c>
    </row>
    <row r="2229" spans="2:4" x14ac:dyDescent="0.25">
      <c r="B2229" s="416" t="s">
        <v>3527</v>
      </c>
      <c r="C2229" s="416" t="s">
        <v>3517</v>
      </c>
      <c r="D2229" s="417">
        <v>11155</v>
      </c>
    </row>
    <row r="2230" spans="2:4" x14ac:dyDescent="0.25">
      <c r="B2230" s="416" t="s">
        <v>3528</v>
      </c>
      <c r="C2230" s="416" t="s">
        <v>3517</v>
      </c>
      <c r="D2230" s="417">
        <v>11155</v>
      </c>
    </row>
    <row r="2231" spans="2:4" x14ac:dyDescent="0.25">
      <c r="B2231" s="416" t="s">
        <v>3529</v>
      </c>
      <c r="C2231" s="416" t="s">
        <v>3517</v>
      </c>
      <c r="D2231" s="417">
        <v>12305</v>
      </c>
    </row>
    <row r="2232" spans="2:4" x14ac:dyDescent="0.25">
      <c r="B2232" s="416" t="s">
        <v>3530</v>
      </c>
      <c r="C2232" s="416" t="s">
        <v>3517</v>
      </c>
      <c r="D2232" s="417">
        <v>11155</v>
      </c>
    </row>
    <row r="2233" spans="2:4" x14ac:dyDescent="0.25">
      <c r="B2233" s="416" t="s">
        <v>3531</v>
      </c>
      <c r="C2233" s="416" t="s">
        <v>3532</v>
      </c>
      <c r="D2233" s="417">
        <v>11155</v>
      </c>
    </row>
    <row r="2234" spans="2:4" x14ac:dyDescent="0.25">
      <c r="B2234" s="416" t="s">
        <v>3533</v>
      </c>
      <c r="C2234" s="416" t="s">
        <v>3534</v>
      </c>
      <c r="D2234" s="417">
        <v>13364.15</v>
      </c>
    </row>
    <row r="2235" spans="2:4" x14ac:dyDescent="0.25">
      <c r="B2235" s="416" t="s">
        <v>3535</v>
      </c>
      <c r="C2235" s="416" t="s">
        <v>3534</v>
      </c>
      <c r="D2235" s="417">
        <v>13364.15</v>
      </c>
    </row>
    <row r="2236" spans="2:4" x14ac:dyDescent="0.25">
      <c r="B2236" s="416" t="s">
        <v>3536</v>
      </c>
      <c r="C2236" s="416" t="s">
        <v>3534</v>
      </c>
      <c r="D2236" s="417">
        <v>13364.15</v>
      </c>
    </row>
    <row r="2237" spans="2:4" x14ac:dyDescent="0.25">
      <c r="B2237" s="416" t="s">
        <v>3537</v>
      </c>
      <c r="C2237" s="416" t="s">
        <v>3534</v>
      </c>
      <c r="D2237" s="417">
        <v>13364.15</v>
      </c>
    </row>
    <row r="2238" spans="2:4" x14ac:dyDescent="0.25">
      <c r="B2238" s="416" t="s">
        <v>3538</v>
      </c>
      <c r="C2238" s="416" t="s">
        <v>3534</v>
      </c>
      <c r="D2238" s="417">
        <v>13364.15</v>
      </c>
    </row>
    <row r="2239" spans="2:4" x14ac:dyDescent="0.25">
      <c r="B2239" s="416" t="s">
        <v>3539</v>
      </c>
      <c r="C2239" s="416" t="s">
        <v>3534</v>
      </c>
      <c r="D2239" s="417">
        <v>13364.15</v>
      </c>
    </row>
    <row r="2240" spans="2:4" x14ac:dyDescent="0.25">
      <c r="B2240" s="416" t="s">
        <v>3540</v>
      </c>
      <c r="C2240" s="416" t="s">
        <v>3541</v>
      </c>
      <c r="D2240" s="417">
        <v>13612.55</v>
      </c>
    </row>
    <row r="2241" spans="2:4" x14ac:dyDescent="0.25">
      <c r="B2241" s="416" t="s">
        <v>3542</v>
      </c>
      <c r="C2241" s="416" t="s">
        <v>3541</v>
      </c>
      <c r="D2241" s="417">
        <v>13612.55</v>
      </c>
    </row>
    <row r="2242" spans="2:4" x14ac:dyDescent="0.25">
      <c r="B2242" s="416" t="s">
        <v>3543</v>
      </c>
      <c r="C2242" s="416" t="s">
        <v>3541</v>
      </c>
      <c r="D2242" s="417">
        <v>13612.55</v>
      </c>
    </row>
    <row r="2243" spans="2:4" x14ac:dyDescent="0.25">
      <c r="B2243" s="416" t="s">
        <v>3544</v>
      </c>
      <c r="C2243" s="416" t="s">
        <v>3541</v>
      </c>
      <c r="D2243" s="417">
        <v>13612.55</v>
      </c>
    </row>
    <row r="2244" spans="2:4" x14ac:dyDescent="0.25">
      <c r="B2244" s="416" t="s">
        <v>3545</v>
      </c>
      <c r="C2244" s="416" t="s">
        <v>3541</v>
      </c>
      <c r="D2244" s="417">
        <v>13612.55</v>
      </c>
    </row>
    <row r="2245" spans="2:4" x14ac:dyDescent="0.25">
      <c r="B2245" s="416" t="s">
        <v>3546</v>
      </c>
      <c r="C2245" s="416" t="s">
        <v>3541</v>
      </c>
      <c r="D2245" s="417">
        <v>13612.55</v>
      </c>
    </row>
    <row r="2246" spans="2:4" x14ac:dyDescent="0.25">
      <c r="B2246" s="416" t="s">
        <v>3547</v>
      </c>
      <c r="C2246" s="416" t="s">
        <v>3541</v>
      </c>
      <c r="D2246" s="417">
        <v>13612.55</v>
      </c>
    </row>
    <row r="2247" spans="2:4" x14ac:dyDescent="0.25">
      <c r="B2247" s="416" t="s">
        <v>3548</v>
      </c>
      <c r="C2247" s="416" t="s">
        <v>3541</v>
      </c>
      <c r="D2247" s="417">
        <v>13612.55</v>
      </c>
    </row>
    <row r="2248" spans="2:4" x14ac:dyDescent="0.25">
      <c r="B2248" s="416" t="s">
        <v>3549</v>
      </c>
      <c r="C2248" s="416" t="s">
        <v>3541</v>
      </c>
      <c r="D2248" s="417">
        <v>13612.55</v>
      </c>
    </row>
    <row r="2249" spans="2:4" x14ac:dyDescent="0.25">
      <c r="B2249" s="416" t="s">
        <v>3550</v>
      </c>
      <c r="C2249" s="416" t="s">
        <v>3551</v>
      </c>
      <c r="D2249" s="417">
        <v>10020.969999999999</v>
      </c>
    </row>
    <row r="2250" spans="2:4" x14ac:dyDescent="0.25">
      <c r="B2250" s="416" t="s">
        <v>3552</v>
      </c>
      <c r="C2250" s="416" t="s">
        <v>3551</v>
      </c>
      <c r="D2250" s="417">
        <v>10020.969999999999</v>
      </c>
    </row>
    <row r="2251" spans="2:4" x14ac:dyDescent="0.25">
      <c r="B2251" s="416" t="s">
        <v>3553</v>
      </c>
      <c r="C2251" s="416" t="s">
        <v>3551</v>
      </c>
      <c r="D2251" s="417">
        <v>10020.969999999999</v>
      </c>
    </row>
    <row r="2252" spans="2:4" x14ac:dyDescent="0.25">
      <c r="B2252" s="416" t="s">
        <v>3554</v>
      </c>
      <c r="C2252" s="416" t="s">
        <v>3551</v>
      </c>
      <c r="D2252" s="417">
        <v>10020.969999999999</v>
      </c>
    </row>
    <row r="2253" spans="2:4" x14ac:dyDescent="0.25">
      <c r="B2253" s="416" t="s">
        <v>3555</v>
      </c>
      <c r="C2253" s="416" t="s">
        <v>3551</v>
      </c>
      <c r="D2253" s="417">
        <v>10020.969999999999</v>
      </c>
    </row>
    <row r="2254" spans="2:4" x14ac:dyDescent="0.25">
      <c r="B2254" s="416" t="s">
        <v>3556</v>
      </c>
      <c r="C2254" s="416" t="s">
        <v>3551</v>
      </c>
      <c r="D2254" s="417">
        <v>10020.969999999999</v>
      </c>
    </row>
    <row r="2255" spans="2:4" x14ac:dyDescent="0.25">
      <c r="B2255" s="416" t="s">
        <v>3557</v>
      </c>
      <c r="C2255" s="416" t="s">
        <v>3551</v>
      </c>
      <c r="D2255" s="417">
        <v>10020.969999999999</v>
      </c>
    </row>
    <row r="2256" spans="2:4" x14ac:dyDescent="0.25">
      <c r="B2256" s="416" t="s">
        <v>3558</v>
      </c>
      <c r="C2256" s="416" t="s">
        <v>3551</v>
      </c>
      <c r="D2256" s="417">
        <v>10020.969999999999</v>
      </c>
    </row>
    <row r="2257" spans="2:4" x14ac:dyDescent="0.25">
      <c r="B2257" s="416" t="s">
        <v>3559</v>
      </c>
      <c r="C2257" s="416" t="s">
        <v>3551</v>
      </c>
      <c r="D2257" s="417">
        <v>10020.969999999999</v>
      </c>
    </row>
    <row r="2258" spans="2:4" x14ac:dyDescent="0.25">
      <c r="B2258" s="416" t="s">
        <v>3560</v>
      </c>
      <c r="C2258" s="416" t="s">
        <v>3551</v>
      </c>
      <c r="D2258" s="417">
        <v>10020.969999999999</v>
      </c>
    </row>
    <row r="2259" spans="2:4" x14ac:dyDescent="0.25">
      <c r="B2259" s="416" t="s">
        <v>3561</v>
      </c>
      <c r="C2259" s="416" t="s">
        <v>3551</v>
      </c>
      <c r="D2259" s="417">
        <v>10020.969999999999</v>
      </c>
    </row>
    <row r="2260" spans="2:4" x14ac:dyDescent="0.25">
      <c r="B2260" s="416" t="s">
        <v>3562</v>
      </c>
      <c r="C2260" s="416" t="s">
        <v>3551</v>
      </c>
      <c r="D2260" s="417">
        <v>10020.969999999999</v>
      </c>
    </row>
    <row r="2261" spans="2:4" x14ac:dyDescent="0.25">
      <c r="B2261" s="416" t="s">
        <v>3563</v>
      </c>
      <c r="C2261" s="416" t="s">
        <v>3551</v>
      </c>
      <c r="D2261" s="417">
        <v>10020.969999999999</v>
      </c>
    </row>
    <row r="2262" spans="2:4" x14ac:dyDescent="0.25">
      <c r="B2262" s="416" t="s">
        <v>3564</v>
      </c>
      <c r="C2262" s="416" t="s">
        <v>3551</v>
      </c>
      <c r="D2262" s="417">
        <v>10020.969999999999</v>
      </c>
    </row>
    <row r="2263" spans="2:4" x14ac:dyDescent="0.25">
      <c r="B2263" s="416" t="s">
        <v>3565</v>
      </c>
      <c r="C2263" s="416" t="s">
        <v>3551</v>
      </c>
      <c r="D2263" s="417">
        <v>10020.969999999999</v>
      </c>
    </row>
    <row r="2264" spans="2:4" x14ac:dyDescent="0.25">
      <c r="B2264" s="416" t="s">
        <v>3566</v>
      </c>
      <c r="C2264" s="416" t="s">
        <v>3551</v>
      </c>
      <c r="D2264" s="417">
        <v>10020.969999999999</v>
      </c>
    </row>
    <row r="2265" spans="2:4" x14ac:dyDescent="0.25">
      <c r="B2265" s="416" t="s">
        <v>3567</v>
      </c>
      <c r="C2265" s="416" t="s">
        <v>3551</v>
      </c>
      <c r="D2265" s="417">
        <v>10020.969999999999</v>
      </c>
    </row>
    <row r="2266" spans="2:4" x14ac:dyDescent="0.25">
      <c r="B2266" s="416" t="s">
        <v>3568</v>
      </c>
      <c r="C2266" s="416" t="s">
        <v>3551</v>
      </c>
      <c r="D2266" s="417">
        <v>10020.969999999999</v>
      </c>
    </row>
    <row r="2267" spans="2:4" x14ac:dyDescent="0.25">
      <c r="B2267" s="416" t="s">
        <v>3569</v>
      </c>
      <c r="C2267" s="416" t="s">
        <v>3551</v>
      </c>
      <c r="D2267" s="417">
        <v>10020.969999999999</v>
      </c>
    </row>
    <row r="2268" spans="2:4" x14ac:dyDescent="0.25">
      <c r="B2268" s="416" t="s">
        <v>3570</v>
      </c>
      <c r="C2268" s="416" t="s">
        <v>3551</v>
      </c>
      <c r="D2268" s="417">
        <v>10020.969999999999</v>
      </c>
    </row>
    <row r="2269" spans="2:4" x14ac:dyDescent="0.25">
      <c r="B2269" s="416" t="s">
        <v>3571</v>
      </c>
      <c r="C2269" s="416" t="s">
        <v>3551</v>
      </c>
      <c r="D2269" s="417">
        <v>10020.969999999999</v>
      </c>
    </row>
    <row r="2270" spans="2:4" x14ac:dyDescent="0.25">
      <c r="B2270" s="416" t="s">
        <v>3572</v>
      </c>
      <c r="C2270" s="416" t="s">
        <v>3551</v>
      </c>
      <c r="D2270" s="417">
        <v>10020.969999999999</v>
      </c>
    </row>
    <row r="2271" spans="2:4" x14ac:dyDescent="0.25">
      <c r="B2271" s="416" t="s">
        <v>3573</v>
      </c>
      <c r="C2271" s="416" t="s">
        <v>3551</v>
      </c>
      <c r="D2271" s="417">
        <v>10020.969999999999</v>
      </c>
    </row>
    <row r="2272" spans="2:4" x14ac:dyDescent="0.25">
      <c r="B2272" s="416" t="s">
        <v>3574</v>
      </c>
      <c r="C2272" s="416" t="s">
        <v>3551</v>
      </c>
      <c r="D2272" s="417">
        <v>10020.969999999999</v>
      </c>
    </row>
    <row r="2273" spans="2:4" x14ac:dyDescent="0.25">
      <c r="B2273" s="416" t="s">
        <v>3575</v>
      </c>
      <c r="C2273" s="416" t="s">
        <v>3551</v>
      </c>
      <c r="D2273" s="417">
        <v>10020.969999999999</v>
      </c>
    </row>
    <row r="2274" spans="2:4" x14ac:dyDescent="0.25">
      <c r="B2274" s="416" t="s">
        <v>3576</v>
      </c>
      <c r="C2274" s="416" t="s">
        <v>3551</v>
      </c>
      <c r="D2274" s="417">
        <v>10020.969999999999</v>
      </c>
    </row>
    <row r="2275" spans="2:4" x14ac:dyDescent="0.25">
      <c r="B2275" s="416" t="s">
        <v>3577</v>
      </c>
      <c r="C2275" s="416" t="s">
        <v>3551</v>
      </c>
      <c r="D2275" s="417">
        <v>10020.969999999999</v>
      </c>
    </row>
    <row r="2276" spans="2:4" x14ac:dyDescent="0.25">
      <c r="B2276" s="416" t="s">
        <v>3578</v>
      </c>
      <c r="C2276" s="416" t="s">
        <v>3551</v>
      </c>
      <c r="D2276" s="417">
        <v>10020.969999999999</v>
      </c>
    </row>
    <row r="2277" spans="2:4" x14ac:dyDescent="0.25">
      <c r="B2277" s="416" t="s">
        <v>3579</v>
      </c>
      <c r="C2277" s="416" t="s">
        <v>3551</v>
      </c>
      <c r="D2277" s="417">
        <v>10020.969999999999</v>
      </c>
    </row>
    <row r="2278" spans="2:4" x14ac:dyDescent="0.25">
      <c r="B2278" s="416" t="s">
        <v>3580</v>
      </c>
      <c r="C2278" s="416" t="s">
        <v>3551</v>
      </c>
      <c r="D2278" s="417">
        <v>10020.969999999999</v>
      </c>
    </row>
    <row r="2279" spans="2:4" x14ac:dyDescent="0.25">
      <c r="B2279" s="416" t="s">
        <v>3581</v>
      </c>
      <c r="C2279" s="416" t="s">
        <v>3551</v>
      </c>
      <c r="D2279" s="417">
        <v>10020.969999999999</v>
      </c>
    </row>
    <row r="2280" spans="2:4" x14ac:dyDescent="0.25">
      <c r="B2280" s="416" t="s">
        <v>3582</v>
      </c>
      <c r="C2280" s="416" t="s">
        <v>3551</v>
      </c>
      <c r="D2280" s="417">
        <v>10020.969999999999</v>
      </c>
    </row>
    <row r="2281" spans="2:4" x14ac:dyDescent="0.25">
      <c r="B2281" s="416" t="s">
        <v>3583</v>
      </c>
      <c r="C2281" s="416" t="s">
        <v>3551</v>
      </c>
      <c r="D2281" s="417">
        <v>10020.969999999999</v>
      </c>
    </row>
    <row r="2282" spans="2:4" x14ac:dyDescent="0.25">
      <c r="B2282" s="416" t="s">
        <v>3584</v>
      </c>
      <c r="C2282" s="416" t="s">
        <v>3551</v>
      </c>
      <c r="D2282" s="417">
        <v>10020.969999999999</v>
      </c>
    </row>
    <row r="2283" spans="2:4" x14ac:dyDescent="0.25">
      <c r="B2283" s="416" t="s">
        <v>3585</v>
      </c>
      <c r="C2283" s="416" t="s">
        <v>3551</v>
      </c>
      <c r="D2283" s="417">
        <v>10020.969999999999</v>
      </c>
    </row>
    <row r="2284" spans="2:4" x14ac:dyDescent="0.25">
      <c r="B2284" s="416" t="s">
        <v>3586</v>
      </c>
      <c r="C2284" s="416" t="s">
        <v>3551</v>
      </c>
      <c r="D2284" s="417">
        <v>10020.969999999999</v>
      </c>
    </row>
    <row r="2285" spans="2:4" x14ac:dyDescent="0.25">
      <c r="B2285" s="416" t="s">
        <v>3587</v>
      </c>
      <c r="C2285" s="416" t="s">
        <v>3551</v>
      </c>
      <c r="D2285" s="417">
        <v>10020.969999999999</v>
      </c>
    </row>
    <row r="2286" spans="2:4" x14ac:dyDescent="0.25">
      <c r="B2286" s="416" t="s">
        <v>3588</v>
      </c>
      <c r="C2286" s="416" t="s">
        <v>3551</v>
      </c>
      <c r="D2286" s="417">
        <v>10020.969999999999</v>
      </c>
    </row>
    <row r="2287" spans="2:4" x14ac:dyDescent="0.25">
      <c r="B2287" s="416" t="s">
        <v>3589</v>
      </c>
      <c r="C2287" s="416" t="s">
        <v>3551</v>
      </c>
      <c r="D2287" s="417">
        <v>10020.969999999999</v>
      </c>
    </row>
    <row r="2288" spans="2:4" x14ac:dyDescent="0.25">
      <c r="B2288" s="416" t="s">
        <v>3590</v>
      </c>
      <c r="C2288" s="416" t="s">
        <v>3551</v>
      </c>
      <c r="D2288" s="417">
        <v>10020.969999999999</v>
      </c>
    </row>
    <row r="2289" spans="2:4" x14ac:dyDescent="0.25">
      <c r="B2289" s="416" t="s">
        <v>3591</v>
      </c>
      <c r="C2289" s="416" t="s">
        <v>3551</v>
      </c>
      <c r="D2289" s="417">
        <v>10020.969999999999</v>
      </c>
    </row>
    <row r="2290" spans="2:4" x14ac:dyDescent="0.25">
      <c r="B2290" s="416" t="s">
        <v>3592</v>
      </c>
      <c r="C2290" s="416" t="s">
        <v>3551</v>
      </c>
      <c r="D2290" s="417">
        <v>10020.969999999999</v>
      </c>
    </row>
    <row r="2291" spans="2:4" x14ac:dyDescent="0.25">
      <c r="B2291" s="416" t="s">
        <v>3593</v>
      </c>
      <c r="C2291" s="416" t="s">
        <v>3551</v>
      </c>
      <c r="D2291" s="417">
        <v>10020.969999999999</v>
      </c>
    </row>
    <row r="2292" spans="2:4" x14ac:dyDescent="0.25">
      <c r="B2292" s="416" t="s">
        <v>3594</v>
      </c>
      <c r="C2292" s="416" t="s">
        <v>3551</v>
      </c>
      <c r="D2292" s="417">
        <v>10020.969999999999</v>
      </c>
    </row>
    <row r="2293" spans="2:4" x14ac:dyDescent="0.25">
      <c r="B2293" s="416" t="s">
        <v>3595</v>
      </c>
      <c r="C2293" s="416" t="s">
        <v>3551</v>
      </c>
      <c r="D2293" s="417">
        <v>10020.969999999999</v>
      </c>
    </row>
    <row r="2294" spans="2:4" x14ac:dyDescent="0.25">
      <c r="B2294" s="416" t="s">
        <v>3596</v>
      </c>
      <c r="C2294" s="416" t="s">
        <v>3551</v>
      </c>
      <c r="D2294" s="417">
        <v>10020.969999999999</v>
      </c>
    </row>
    <row r="2295" spans="2:4" x14ac:dyDescent="0.25">
      <c r="B2295" s="416" t="s">
        <v>3597</v>
      </c>
      <c r="C2295" s="416" t="s">
        <v>3551</v>
      </c>
      <c r="D2295" s="417">
        <v>10020.969999999999</v>
      </c>
    </row>
    <row r="2296" spans="2:4" x14ac:dyDescent="0.25">
      <c r="B2296" s="416" t="s">
        <v>3598</v>
      </c>
      <c r="C2296" s="416" t="s">
        <v>3551</v>
      </c>
      <c r="D2296" s="417">
        <v>10020.969999999999</v>
      </c>
    </row>
    <row r="2297" spans="2:4" x14ac:dyDescent="0.25">
      <c r="B2297" s="416" t="s">
        <v>3599</v>
      </c>
      <c r="C2297" s="416" t="s">
        <v>3551</v>
      </c>
      <c r="D2297" s="417">
        <v>10020.969999999999</v>
      </c>
    </row>
    <row r="2298" spans="2:4" x14ac:dyDescent="0.25">
      <c r="B2298" s="416" t="s">
        <v>3600</v>
      </c>
      <c r="C2298" s="416" t="s">
        <v>3551</v>
      </c>
      <c r="D2298" s="417">
        <v>10020.969999999999</v>
      </c>
    </row>
    <row r="2299" spans="2:4" x14ac:dyDescent="0.25">
      <c r="B2299" s="416" t="s">
        <v>3601</v>
      </c>
      <c r="C2299" s="416" t="s">
        <v>3551</v>
      </c>
      <c r="D2299" s="417">
        <v>10020.969999999999</v>
      </c>
    </row>
    <row r="2300" spans="2:4" x14ac:dyDescent="0.25">
      <c r="B2300" s="416" t="s">
        <v>3602</v>
      </c>
      <c r="C2300" s="416" t="s">
        <v>3551</v>
      </c>
      <c r="D2300" s="417">
        <v>10020.969999999999</v>
      </c>
    </row>
    <row r="2301" spans="2:4" x14ac:dyDescent="0.25">
      <c r="B2301" s="416" t="s">
        <v>3603</v>
      </c>
      <c r="C2301" s="416" t="s">
        <v>3551</v>
      </c>
      <c r="D2301" s="417">
        <v>10020.969999999999</v>
      </c>
    </row>
    <row r="2302" spans="2:4" x14ac:dyDescent="0.25">
      <c r="B2302" s="416" t="s">
        <v>3604</v>
      </c>
      <c r="C2302" s="416" t="s">
        <v>3551</v>
      </c>
      <c r="D2302" s="417">
        <v>10020.969999999999</v>
      </c>
    </row>
    <row r="2303" spans="2:4" x14ac:dyDescent="0.25">
      <c r="B2303" s="416" t="s">
        <v>3605</v>
      </c>
      <c r="C2303" s="416" t="s">
        <v>3551</v>
      </c>
      <c r="D2303" s="417">
        <v>10020.969999999999</v>
      </c>
    </row>
    <row r="2304" spans="2:4" x14ac:dyDescent="0.25">
      <c r="B2304" s="416" t="s">
        <v>3606</v>
      </c>
      <c r="C2304" s="416" t="s">
        <v>3551</v>
      </c>
      <c r="D2304" s="417">
        <v>10020.969999999999</v>
      </c>
    </row>
    <row r="2305" spans="2:4" x14ac:dyDescent="0.25">
      <c r="B2305" s="416" t="s">
        <v>3607</v>
      </c>
      <c r="C2305" s="416" t="s">
        <v>3551</v>
      </c>
      <c r="D2305" s="417">
        <v>10020.969999999999</v>
      </c>
    </row>
    <row r="2306" spans="2:4" x14ac:dyDescent="0.25">
      <c r="B2306" s="416" t="s">
        <v>3608</v>
      </c>
      <c r="C2306" s="416" t="s">
        <v>3551</v>
      </c>
      <c r="D2306" s="417">
        <v>10020.969999999999</v>
      </c>
    </row>
    <row r="2307" spans="2:4" x14ac:dyDescent="0.25">
      <c r="B2307" s="416" t="s">
        <v>3609</v>
      </c>
      <c r="C2307" s="416" t="s">
        <v>3551</v>
      </c>
      <c r="D2307" s="417">
        <v>10020.969999999999</v>
      </c>
    </row>
    <row r="2308" spans="2:4" x14ac:dyDescent="0.25">
      <c r="B2308" s="416" t="s">
        <v>3610</v>
      </c>
      <c r="C2308" s="416" t="s">
        <v>3551</v>
      </c>
      <c r="D2308" s="417">
        <v>10020.969999999999</v>
      </c>
    </row>
    <row r="2309" spans="2:4" x14ac:dyDescent="0.25">
      <c r="B2309" s="416" t="s">
        <v>3611</v>
      </c>
      <c r="C2309" s="416" t="s">
        <v>3551</v>
      </c>
      <c r="D2309" s="417">
        <v>10020.969999999999</v>
      </c>
    </row>
    <row r="2310" spans="2:4" x14ac:dyDescent="0.25">
      <c r="B2310" s="416" t="s">
        <v>3612</v>
      </c>
      <c r="C2310" s="416" t="s">
        <v>3551</v>
      </c>
      <c r="D2310" s="417">
        <v>10020.969999999999</v>
      </c>
    </row>
    <row r="2311" spans="2:4" x14ac:dyDescent="0.25">
      <c r="B2311" s="416" t="s">
        <v>3613</v>
      </c>
      <c r="C2311" s="416" t="s">
        <v>3551</v>
      </c>
      <c r="D2311" s="417">
        <v>21045.72</v>
      </c>
    </row>
    <row r="2312" spans="2:4" x14ac:dyDescent="0.25">
      <c r="B2312" s="416" t="s">
        <v>3614</v>
      </c>
      <c r="C2312" s="416" t="s">
        <v>3551</v>
      </c>
      <c r="D2312" s="417">
        <v>10020.969999999999</v>
      </c>
    </row>
    <row r="2313" spans="2:4" x14ac:dyDescent="0.25">
      <c r="B2313" s="416" t="s">
        <v>3615</v>
      </c>
      <c r="C2313" s="416" t="s">
        <v>3551</v>
      </c>
      <c r="D2313" s="417">
        <v>10020.969999999999</v>
      </c>
    </row>
    <row r="2314" spans="2:4" x14ac:dyDescent="0.25">
      <c r="B2314" s="416" t="s">
        <v>3616</v>
      </c>
      <c r="C2314" s="416" t="s">
        <v>3551</v>
      </c>
      <c r="D2314" s="417">
        <v>10020.969999999999</v>
      </c>
    </row>
    <row r="2315" spans="2:4" x14ac:dyDescent="0.25">
      <c r="B2315" s="416" t="s">
        <v>3617</v>
      </c>
      <c r="C2315" s="416" t="s">
        <v>3551</v>
      </c>
      <c r="D2315" s="417">
        <v>16339.69</v>
      </c>
    </row>
    <row r="2316" spans="2:4" x14ac:dyDescent="0.25">
      <c r="B2316" s="416" t="s">
        <v>3618</v>
      </c>
      <c r="C2316" s="416" t="s">
        <v>3551</v>
      </c>
      <c r="D2316" s="417">
        <v>16339.69</v>
      </c>
    </row>
    <row r="2317" spans="2:4" x14ac:dyDescent="0.25">
      <c r="B2317" s="416" t="s">
        <v>3619</v>
      </c>
      <c r="C2317" s="416" t="s">
        <v>3551</v>
      </c>
      <c r="D2317" s="417">
        <v>16339.69</v>
      </c>
    </row>
    <row r="2318" spans="2:4" x14ac:dyDescent="0.25">
      <c r="B2318" s="416" t="s">
        <v>3620</v>
      </c>
      <c r="C2318" s="416" t="s">
        <v>3551</v>
      </c>
      <c r="D2318" s="417">
        <v>16339.69</v>
      </c>
    </row>
    <row r="2319" spans="2:4" x14ac:dyDescent="0.25">
      <c r="B2319" s="416" t="s">
        <v>3621</v>
      </c>
      <c r="C2319" s="416" t="s">
        <v>3551</v>
      </c>
      <c r="D2319" s="417">
        <v>16339.69</v>
      </c>
    </row>
    <row r="2320" spans="2:4" x14ac:dyDescent="0.25">
      <c r="B2320" s="416" t="s">
        <v>3622</v>
      </c>
      <c r="C2320" s="416" t="s">
        <v>3551</v>
      </c>
      <c r="D2320" s="417">
        <v>16339.69</v>
      </c>
    </row>
    <row r="2321" spans="2:4" x14ac:dyDescent="0.25">
      <c r="B2321" s="416" t="s">
        <v>3623</v>
      </c>
      <c r="C2321" s="416" t="s">
        <v>3551</v>
      </c>
      <c r="D2321" s="417">
        <v>16339.69</v>
      </c>
    </row>
    <row r="2322" spans="2:4" x14ac:dyDescent="0.25">
      <c r="B2322" s="416" t="s">
        <v>3624</v>
      </c>
      <c r="C2322" s="416" t="s">
        <v>3551</v>
      </c>
      <c r="D2322" s="417">
        <v>16339.69</v>
      </c>
    </row>
    <row r="2323" spans="2:4" x14ac:dyDescent="0.25">
      <c r="B2323" s="416" t="s">
        <v>3625</v>
      </c>
      <c r="C2323" s="416" t="s">
        <v>3551</v>
      </c>
      <c r="D2323" s="417">
        <v>16339.69</v>
      </c>
    </row>
    <row r="2324" spans="2:4" x14ac:dyDescent="0.25">
      <c r="B2324" s="416" t="s">
        <v>3626</v>
      </c>
      <c r="C2324" s="416" t="s">
        <v>3551</v>
      </c>
      <c r="D2324" s="417">
        <v>16339.69</v>
      </c>
    </row>
    <row r="2325" spans="2:4" x14ac:dyDescent="0.25">
      <c r="B2325" s="416" t="s">
        <v>3627</v>
      </c>
      <c r="C2325" s="416" t="s">
        <v>3551</v>
      </c>
      <c r="D2325" s="417">
        <v>16339.69</v>
      </c>
    </row>
    <row r="2326" spans="2:4" x14ac:dyDescent="0.25">
      <c r="B2326" s="416" t="s">
        <v>3628</v>
      </c>
      <c r="C2326" s="416" t="s">
        <v>3551</v>
      </c>
      <c r="D2326" s="417">
        <v>16339.69</v>
      </c>
    </row>
    <row r="2327" spans="2:4" x14ac:dyDescent="0.25">
      <c r="B2327" s="416" t="s">
        <v>3629</v>
      </c>
      <c r="C2327" s="416" t="s">
        <v>3551</v>
      </c>
      <c r="D2327" s="417">
        <v>16339.69</v>
      </c>
    </row>
    <row r="2328" spans="2:4" x14ac:dyDescent="0.25">
      <c r="B2328" s="416" t="s">
        <v>3630</v>
      </c>
      <c r="C2328" s="416" t="s">
        <v>3551</v>
      </c>
      <c r="D2328" s="417">
        <v>16339.69</v>
      </c>
    </row>
    <row r="2329" spans="2:4" x14ac:dyDescent="0.25">
      <c r="B2329" s="416" t="s">
        <v>3631</v>
      </c>
      <c r="C2329" s="416" t="s">
        <v>3551</v>
      </c>
      <c r="D2329" s="417">
        <v>16339.69</v>
      </c>
    </row>
    <row r="2330" spans="2:4" x14ac:dyDescent="0.25">
      <c r="B2330" s="416" t="s">
        <v>3632</v>
      </c>
      <c r="C2330" s="416" t="s">
        <v>3551</v>
      </c>
      <c r="D2330" s="417">
        <v>16339.69</v>
      </c>
    </row>
    <row r="2331" spans="2:4" x14ac:dyDescent="0.25">
      <c r="B2331" s="416" t="s">
        <v>3633</v>
      </c>
      <c r="C2331" s="416" t="s">
        <v>3551</v>
      </c>
      <c r="D2331" s="417">
        <v>16339.69</v>
      </c>
    </row>
    <row r="2332" spans="2:4" x14ac:dyDescent="0.25">
      <c r="B2332" s="416" t="s">
        <v>3634</v>
      </c>
      <c r="C2332" s="416" t="s">
        <v>3551</v>
      </c>
      <c r="D2332" s="417">
        <v>16339.69</v>
      </c>
    </row>
    <row r="2333" spans="2:4" x14ac:dyDescent="0.25">
      <c r="B2333" s="416" t="s">
        <v>3635</v>
      </c>
      <c r="C2333" s="416" t="s">
        <v>3551</v>
      </c>
      <c r="D2333" s="417">
        <v>16339.69</v>
      </c>
    </row>
    <row r="2334" spans="2:4" x14ac:dyDescent="0.25">
      <c r="B2334" s="416" t="s">
        <v>3636</v>
      </c>
      <c r="C2334" s="416" t="s">
        <v>3551</v>
      </c>
      <c r="D2334" s="417">
        <v>16339.69</v>
      </c>
    </row>
    <row r="2335" spans="2:4" x14ac:dyDescent="0.25">
      <c r="B2335" s="416" t="s">
        <v>3637</v>
      </c>
      <c r="C2335" s="416" t="s">
        <v>3551</v>
      </c>
      <c r="D2335" s="417">
        <v>16339.69</v>
      </c>
    </row>
    <row r="2336" spans="2:4" x14ac:dyDescent="0.25">
      <c r="B2336" s="416" t="s">
        <v>3638</v>
      </c>
      <c r="C2336" s="416" t="s">
        <v>3551</v>
      </c>
      <c r="D2336" s="417">
        <v>16339.69</v>
      </c>
    </row>
    <row r="2337" spans="2:4" x14ac:dyDescent="0.25">
      <c r="B2337" s="416" t="s">
        <v>3639</v>
      </c>
      <c r="C2337" s="416" t="s">
        <v>3551</v>
      </c>
      <c r="D2337" s="417">
        <v>16339.69</v>
      </c>
    </row>
    <row r="2338" spans="2:4" x14ac:dyDescent="0.25">
      <c r="B2338" s="416" t="s">
        <v>3640</v>
      </c>
      <c r="C2338" s="416" t="s">
        <v>3551</v>
      </c>
      <c r="D2338" s="417">
        <v>16339.69</v>
      </c>
    </row>
    <row r="2339" spans="2:4" x14ac:dyDescent="0.25">
      <c r="B2339" s="416" t="s">
        <v>3641</v>
      </c>
      <c r="C2339" s="416" t="s">
        <v>3551</v>
      </c>
      <c r="D2339" s="417">
        <v>16339.69</v>
      </c>
    </row>
    <row r="2340" spans="2:4" x14ac:dyDescent="0.25">
      <c r="B2340" s="416" t="s">
        <v>3642</v>
      </c>
      <c r="C2340" s="416" t="s">
        <v>3551</v>
      </c>
      <c r="D2340" s="417">
        <v>16339.69</v>
      </c>
    </row>
    <row r="2341" spans="2:4" x14ac:dyDescent="0.25">
      <c r="B2341" s="416" t="s">
        <v>3643</v>
      </c>
      <c r="C2341" s="416" t="s">
        <v>3551</v>
      </c>
      <c r="D2341" s="417">
        <v>16339.69</v>
      </c>
    </row>
    <row r="2342" spans="2:4" x14ac:dyDescent="0.25">
      <c r="B2342" s="416" t="s">
        <v>3644</v>
      </c>
      <c r="C2342" s="416" t="s">
        <v>3551</v>
      </c>
      <c r="D2342" s="417">
        <v>16339.69</v>
      </c>
    </row>
    <row r="2343" spans="2:4" x14ac:dyDescent="0.25">
      <c r="B2343" s="416" t="s">
        <v>3645</v>
      </c>
      <c r="C2343" s="416" t="s">
        <v>3551</v>
      </c>
      <c r="D2343" s="417">
        <v>16339.69</v>
      </c>
    </row>
    <row r="2344" spans="2:4" x14ac:dyDescent="0.25">
      <c r="B2344" s="416" t="s">
        <v>3646</v>
      </c>
      <c r="C2344" s="416" t="s">
        <v>3551</v>
      </c>
      <c r="D2344" s="417">
        <v>16339.69</v>
      </c>
    </row>
    <row r="2345" spans="2:4" x14ac:dyDescent="0.25">
      <c r="B2345" s="416" t="s">
        <v>3647</v>
      </c>
      <c r="C2345" s="416" t="s">
        <v>3551</v>
      </c>
      <c r="D2345" s="417">
        <v>10020.969999999999</v>
      </c>
    </row>
    <row r="2346" spans="2:4" x14ac:dyDescent="0.25">
      <c r="B2346" s="416" t="s">
        <v>3648</v>
      </c>
      <c r="C2346" s="416" t="s">
        <v>3551</v>
      </c>
      <c r="D2346" s="417">
        <v>10020.969999999999</v>
      </c>
    </row>
    <row r="2347" spans="2:4" x14ac:dyDescent="0.25">
      <c r="B2347" s="416" t="s">
        <v>3649</v>
      </c>
      <c r="C2347" s="416" t="s">
        <v>3551</v>
      </c>
      <c r="D2347" s="417">
        <v>10020.969999999999</v>
      </c>
    </row>
    <row r="2348" spans="2:4" x14ac:dyDescent="0.25">
      <c r="B2348" s="416" t="s">
        <v>3650</v>
      </c>
      <c r="C2348" s="416" t="s">
        <v>3551</v>
      </c>
      <c r="D2348" s="417">
        <v>21045.72</v>
      </c>
    </row>
    <row r="2349" spans="2:4" x14ac:dyDescent="0.25">
      <c r="B2349" s="416" t="s">
        <v>3651</v>
      </c>
      <c r="C2349" s="416" t="s">
        <v>3551</v>
      </c>
      <c r="D2349" s="417">
        <v>21045.72</v>
      </c>
    </row>
    <row r="2350" spans="2:4" x14ac:dyDescent="0.25">
      <c r="B2350" s="416" t="s">
        <v>3652</v>
      </c>
      <c r="C2350" s="416" t="s">
        <v>3551</v>
      </c>
      <c r="D2350" s="417">
        <v>10020.969999999999</v>
      </c>
    </row>
    <row r="2351" spans="2:4" x14ac:dyDescent="0.25">
      <c r="B2351" s="416" t="s">
        <v>3653</v>
      </c>
      <c r="C2351" s="416" t="s">
        <v>3551</v>
      </c>
      <c r="D2351" s="417">
        <v>10020.969999999999</v>
      </c>
    </row>
    <row r="2352" spans="2:4" x14ac:dyDescent="0.25">
      <c r="B2352" s="416" t="s">
        <v>3654</v>
      </c>
      <c r="C2352" s="416" t="s">
        <v>3551</v>
      </c>
      <c r="D2352" s="417">
        <v>10020.969999999999</v>
      </c>
    </row>
    <row r="2353" spans="2:4" x14ac:dyDescent="0.25">
      <c r="B2353" s="416" t="s">
        <v>3655</v>
      </c>
      <c r="C2353" s="416" t="s">
        <v>3551</v>
      </c>
      <c r="D2353" s="417">
        <v>10020.969999999999</v>
      </c>
    </row>
    <row r="2354" spans="2:4" x14ac:dyDescent="0.25">
      <c r="B2354" s="416" t="s">
        <v>3656</v>
      </c>
      <c r="C2354" s="416" t="s">
        <v>3551</v>
      </c>
      <c r="D2354" s="417">
        <v>10020.969999999999</v>
      </c>
    </row>
    <row r="2355" spans="2:4" x14ac:dyDescent="0.25">
      <c r="B2355" s="416" t="s">
        <v>3657</v>
      </c>
      <c r="C2355" s="416" t="s">
        <v>3551</v>
      </c>
      <c r="D2355" s="417">
        <v>10020.969999999999</v>
      </c>
    </row>
    <row r="2356" spans="2:4" x14ac:dyDescent="0.25">
      <c r="B2356" s="416" t="s">
        <v>3658</v>
      </c>
      <c r="C2356" s="416" t="s">
        <v>3551</v>
      </c>
      <c r="D2356" s="417">
        <v>10020.969999999999</v>
      </c>
    </row>
    <row r="2357" spans="2:4" x14ac:dyDescent="0.25">
      <c r="B2357" s="416" t="s">
        <v>3659</v>
      </c>
      <c r="C2357" s="416" t="s">
        <v>3551</v>
      </c>
      <c r="D2357" s="417">
        <v>10020.969999999999</v>
      </c>
    </row>
    <row r="2358" spans="2:4" x14ac:dyDescent="0.25">
      <c r="B2358" s="416" t="s">
        <v>3660</v>
      </c>
      <c r="C2358" s="416" t="s">
        <v>3551</v>
      </c>
      <c r="D2358" s="417">
        <v>10020.969999999999</v>
      </c>
    </row>
    <row r="2359" spans="2:4" x14ac:dyDescent="0.25">
      <c r="B2359" s="416" t="s">
        <v>3661</v>
      </c>
      <c r="C2359" s="416" t="s">
        <v>3551</v>
      </c>
      <c r="D2359" s="417">
        <v>10020.969999999999</v>
      </c>
    </row>
    <row r="2360" spans="2:4" x14ac:dyDescent="0.25">
      <c r="B2360" s="416" t="s">
        <v>3662</v>
      </c>
      <c r="C2360" s="416" t="s">
        <v>3551</v>
      </c>
      <c r="D2360" s="417">
        <v>10020.969999999999</v>
      </c>
    </row>
    <row r="2361" spans="2:4" x14ac:dyDescent="0.25">
      <c r="B2361" s="416" t="s">
        <v>3663</v>
      </c>
      <c r="C2361" s="416" t="s">
        <v>3551</v>
      </c>
      <c r="D2361" s="417">
        <v>10020.969999999999</v>
      </c>
    </row>
    <row r="2362" spans="2:4" x14ac:dyDescent="0.25">
      <c r="B2362" s="416" t="s">
        <v>3664</v>
      </c>
      <c r="C2362" s="416" t="s">
        <v>3551</v>
      </c>
      <c r="D2362" s="417">
        <v>10020.969999999999</v>
      </c>
    </row>
    <row r="2363" spans="2:4" x14ac:dyDescent="0.25">
      <c r="B2363" s="416" t="s">
        <v>3665</v>
      </c>
      <c r="C2363" s="416" t="s">
        <v>3551</v>
      </c>
      <c r="D2363" s="417">
        <v>10020.969999999999</v>
      </c>
    </row>
    <row r="2364" spans="2:4" x14ac:dyDescent="0.25">
      <c r="B2364" s="416" t="s">
        <v>3666</v>
      </c>
      <c r="C2364" s="416" t="s">
        <v>3551</v>
      </c>
      <c r="D2364" s="417">
        <v>10020.969999999999</v>
      </c>
    </row>
    <row r="2365" spans="2:4" x14ac:dyDescent="0.25">
      <c r="B2365" s="416" t="s">
        <v>3667</v>
      </c>
      <c r="C2365" s="416" t="s">
        <v>3551</v>
      </c>
      <c r="D2365" s="417">
        <v>10020.969999999999</v>
      </c>
    </row>
    <row r="2366" spans="2:4" x14ac:dyDescent="0.25">
      <c r="B2366" s="416" t="s">
        <v>3668</v>
      </c>
      <c r="C2366" s="416" t="s">
        <v>3551</v>
      </c>
      <c r="D2366" s="417">
        <v>10020.969999999999</v>
      </c>
    </row>
    <row r="2367" spans="2:4" x14ac:dyDescent="0.25">
      <c r="B2367" s="416" t="s">
        <v>3669</v>
      </c>
      <c r="C2367" s="416" t="s">
        <v>3551</v>
      </c>
      <c r="D2367" s="417">
        <v>10020.969999999999</v>
      </c>
    </row>
    <row r="2368" spans="2:4" x14ac:dyDescent="0.25">
      <c r="B2368" s="416" t="s">
        <v>3670</v>
      </c>
      <c r="C2368" s="416" t="s">
        <v>3551</v>
      </c>
      <c r="D2368" s="417">
        <v>10020.969999999999</v>
      </c>
    </row>
    <row r="2369" spans="2:4" x14ac:dyDescent="0.25">
      <c r="B2369" s="416" t="s">
        <v>3671</v>
      </c>
      <c r="C2369" s="416" t="s">
        <v>3551</v>
      </c>
      <c r="D2369" s="417">
        <v>10020.969999999999</v>
      </c>
    </row>
    <row r="2370" spans="2:4" x14ac:dyDescent="0.25">
      <c r="B2370" s="416" t="s">
        <v>3672</v>
      </c>
      <c r="C2370" s="416" t="s">
        <v>3551</v>
      </c>
      <c r="D2370" s="417">
        <v>10020.969999999999</v>
      </c>
    </row>
    <row r="2371" spans="2:4" x14ac:dyDescent="0.25">
      <c r="B2371" s="416" t="s">
        <v>3673</v>
      </c>
      <c r="C2371" s="416" t="s">
        <v>3551</v>
      </c>
      <c r="D2371" s="417">
        <v>10020.969999999999</v>
      </c>
    </row>
    <row r="2372" spans="2:4" x14ac:dyDescent="0.25">
      <c r="B2372" s="416" t="s">
        <v>3674</v>
      </c>
      <c r="C2372" s="416" t="s">
        <v>3551</v>
      </c>
      <c r="D2372" s="417">
        <v>10020.969999999999</v>
      </c>
    </row>
    <row r="2373" spans="2:4" x14ac:dyDescent="0.25">
      <c r="B2373" s="416" t="s">
        <v>3675</v>
      </c>
      <c r="C2373" s="416" t="s">
        <v>3551</v>
      </c>
      <c r="D2373" s="417">
        <v>10020.969999999999</v>
      </c>
    </row>
    <row r="2374" spans="2:4" x14ac:dyDescent="0.25">
      <c r="B2374" s="416" t="s">
        <v>3676</v>
      </c>
      <c r="C2374" s="416" t="s">
        <v>3551</v>
      </c>
      <c r="D2374" s="417">
        <v>10020.969999999999</v>
      </c>
    </row>
    <row r="2375" spans="2:4" x14ac:dyDescent="0.25">
      <c r="B2375" s="416" t="s">
        <v>3677</v>
      </c>
      <c r="C2375" s="416" t="s">
        <v>3551</v>
      </c>
      <c r="D2375" s="417">
        <v>10020.969999999999</v>
      </c>
    </row>
    <row r="2376" spans="2:4" x14ac:dyDescent="0.25">
      <c r="B2376" s="416" t="s">
        <v>3678</v>
      </c>
      <c r="C2376" s="416" t="s">
        <v>3551</v>
      </c>
      <c r="D2376" s="417">
        <v>10020.969999999999</v>
      </c>
    </row>
    <row r="2377" spans="2:4" x14ac:dyDescent="0.25">
      <c r="B2377" s="416" t="s">
        <v>3679</v>
      </c>
      <c r="C2377" s="416" t="s">
        <v>3551</v>
      </c>
      <c r="D2377" s="417">
        <v>10020.969999999999</v>
      </c>
    </row>
    <row r="2378" spans="2:4" x14ac:dyDescent="0.25">
      <c r="B2378" s="416" t="s">
        <v>3680</v>
      </c>
      <c r="C2378" s="416" t="s">
        <v>3551</v>
      </c>
      <c r="D2378" s="417">
        <v>10020.969999999999</v>
      </c>
    </row>
    <row r="2379" spans="2:4" x14ac:dyDescent="0.25">
      <c r="B2379" s="416" t="s">
        <v>3681</v>
      </c>
      <c r="C2379" s="416" t="s">
        <v>3551</v>
      </c>
      <c r="D2379" s="417">
        <v>10020.969999999999</v>
      </c>
    </row>
    <row r="2380" spans="2:4" x14ac:dyDescent="0.25">
      <c r="B2380" s="416" t="s">
        <v>3682</v>
      </c>
      <c r="C2380" s="416" t="s">
        <v>3551</v>
      </c>
      <c r="D2380" s="417">
        <v>10020.969999999999</v>
      </c>
    </row>
    <row r="2381" spans="2:4" x14ac:dyDescent="0.25">
      <c r="B2381" s="416" t="s">
        <v>3683</v>
      </c>
      <c r="C2381" s="416" t="s">
        <v>3551</v>
      </c>
      <c r="D2381" s="417">
        <v>40682.19</v>
      </c>
    </row>
    <row r="2382" spans="2:4" x14ac:dyDescent="0.25">
      <c r="B2382" s="416" t="s">
        <v>3684</v>
      </c>
      <c r="C2382" s="416" t="s">
        <v>3551</v>
      </c>
      <c r="D2382" s="417">
        <v>21045.72</v>
      </c>
    </row>
    <row r="2383" spans="2:4" x14ac:dyDescent="0.25">
      <c r="B2383" s="416" t="s">
        <v>3685</v>
      </c>
      <c r="C2383" s="416" t="s">
        <v>3551</v>
      </c>
      <c r="D2383" s="417">
        <v>10020.969999999999</v>
      </c>
    </row>
    <row r="2384" spans="2:4" x14ac:dyDescent="0.25">
      <c r="B2384" s="416" t="s">
        <v>3686</v>
      </c>
      <c r="C2384" s="416" t="s">
        <v>3551</v>
      </c>
      <c r="D2384" s="417">
        <v>10020.969999999999</v>
      </c>
    </row>
    <row r="2385" spans="2:4" x14ac:dyDescent="0.25">
      <c r="B2385" s="416" t="s">
        <v>3687</v>
      </c>
      <c r="C2385" s="416" t="s">
        <v>3551</v>
      </c>
      <c r="D2385" s="417">
        <v>10020.969999999999</v>
      </c>
    </row>
    <row r="2386" spans="2:4" x14ac:dyDescent="0.25">
      <c r="B2386" s="416" t="s">
        <v>3688</v>
      </c>
      <c r="C2386" s="416" t="s">
        <v>3551</v>
      </c>
      <c r="D2386" s="417">
        <v>10020.969999999999</v>
      </c>
    </row>
    <row r="2387" spans="2:4" x14ac:dyDescent="0.25">
      <c r="B2387" s="416" t="s">
        <v>3689</v>
      </c>
      <c r="C2387" s="416" t="s">
        <v>3551</v>
      </c>
      <c r="D2387" s="417">
        <v>10020.969999999999</v>
      </c>
    </row>
    <row r="2388" spans="2:4" x14ac:dyDescent="0.25">
      <c r="B2388" s="416" t="s">
        <v>3690</v>
      </c>
      <c r="C2388" s="416" t="s">
        <v>3551</v>
      </c>
      <c r="D2388" s="417">
        <v>10020.969999999999</v>
      </c>
    </row>
    <row r="2389" spans="2:4" x14ac:dyDescent="0.25">
      <c r="B2389" s="416" t="s">
        <v>3691</v>
      </c>
      <c r="C2389" s="416" t="s">
        <v>3551</v>
      </c>
      <c r="D2389" s="417">
        <v>10020.969999999999</v>
      </c>
    </row>
    <row r="2390" spans="2:4" x14ac:dyDescent="0.25">
      <c r="B2390" s="416" t="s">
        <v>3692</v>
      </c>
      <c r="C2390" s="416" t="s">
        <v>3551</v>
      </c>
      <c r="D2390" s="417">
        <v>10020.969999999999</v>
      </c>
    </row>
    <row r="2391" spans="2:4" x14ac:dyDescent="0.25">
      <c r="B2391" s="416" t="s">
        <v>3693</v>
      </c>
      <c r="C2391" s="416" t="s">
        <v>3551</v>
      </c>
      <c r="D2391" s="417">
        <v>10020.969999999999</v>
      </c>
    </row>
    <row r="2392" spans="2:4" x14ac:dyDescent="0.25">
      <c r="B2392" s="416" t="s">
        <v>3694</v>
      </c>
      <c r="C2392" s="416" t="s">
        <v>3551</v>
      </c>
      <c r="D2392" s="417">
        <v>10020.969999999999</v>
      </c>
    </row>
    <row r="2393" spans="2:4" x14ac:dyDescent="0.25">
      <c r="B2393" s="416" t="s">
        <v>3695</v>
      </c>
      <c r="C2393" s="416" t="s">
        <v>3551</v>
      </c>
      <c r="D2393" s="417">
        <v>10020.969999999999</v>
      </c>
    </row>
    <row r="2394" spans="2:4" x14ac:dyDescent="0.25">
      <c r="B2394" s="416" t="s">
        <v>3696</v>
      </c>
      <c r="C2394" s="416" t="s">
        <v>3551</v>
      </c>
      <c r="D2394" s="417">
        <v>10020.969999999999</v>
      </c>
    </row>
    <row r="2395" spans="2:4" x14ac:dyDescent="0.25">
      <c r="B2395" s="416" t="s">
        <v>3697</v>
      </c>
      <c r="C2395" s="416" t="s">
        <v>3551</v>
      </c>
      <c r="D2395" s="417">
        <v>10020.969999999999</v>
      </c>
    </row>
    <row r="2396" spans="2:4" x14ac:dyDescent="0.25">
      <c r="B2396" s="416" t="s">
        <v>3698</v>
      </c>
      <c r="C2396" s="416" t="s">
        <v>3551</v>
      </c>
      <c r="D2396" s="417">
        <v>10020.969999999999</v>
      </c>
    </row>
    <row r="2397" spans="2:4" x14ac:dyDescent="0.25">
      <c r="B2397" s="416" t="s">
        <v>3699</v>
      </c>
      <c r="C2397" s="416" t="s">
        <v>3551</v>
      </c>
      <c r="D2397" s="417">
        <v>10020.969999999999</v>
      </c>
    </row>
    <row r="2398" spans="2:4" x14ac:dyDescent="0.25">
      <c r="B2398" s="416" t="s">
        <v>3700</v>
      </c>
      <c r="C2398" s="416" t="s">
        <v>3551</v>
      </c>
      <c r="D2398" s="417">
        <v>10020.969999999999</v>
      </c>
    </row>
    <row r="2399" spans="2:4" x14ac:dyDescent="0.25">
      <c r="B2399" s="416" t="s">
        <v>3701</v>
      </c>
      <c r="C2399" s="416" t="s">
        <v>3551</v>
      </c>
      <c r="D2399" s="417">
        <v>10020.969999999999</v>
      </c>
    </row>
    <row r="2400" spans="2:4" x14ac:dyDescent="0.25">
      <c r="B2400" s="416" t="s">
        <v>3702</v>
      </c>
      <c r="C2400" s="416" t="s">
        <v>3551</v>
      </c>
      <c r="D2400" s="417">
        <v>10020.969999999999</v>
      </c>
    </row>
    <row r="2401" spans="2:4" x14ac:dyDescent="0.25">
      <c r="B2401" s="416" t="s">
        <v>3703</v>
      </c>
      <c r="C2401" s="416" t="s">
        <v>3551</v>
      </c>
      <c r="D2401" s="417">
        <v>10020.969999999999</v>
      </c>
    </row>
    <row r="2402" spans="2:4" x14ac:dyDescent="0.25">
      <c r="B2402" s="416" t="s">
        <v>3704</v>
      </c>
      <c r="C2402" s="416" t="s">
        <v>3551</v>
      </c>
      <c r="D2402" s="417">
        <v>10020.969999999999</v>
      </c>
    </row>
    <row r="2403" spans="2:4" x14ac:dyDescent="0.25">
      <c r="B2403" s="416" t="s">
        <v>3705</v>
      </c>
      <c r="C2403" s="416" t="s">
        <v>3551</v>
      </c>
      <c r="D2403" s="417">
        <v>10020.969999999999</v>
      </c>
    </row>
    <row r="2404" spans="2:4" x14ac:dyDescent="0.25">
      <c r="B2404" s="416" t="s">
        <v>3706</v>
      </c>
      <c r="C2404" s="416" t="s">
        <v>3551</v>
      </c>
      <c r="D2404" s="417">
        <v>10020.969999999999</v>
      </c>
    </row>
    <row r="2405" spans="2:4" x14ac:dyDescent="0.25">
      <c r="B2405" s="416" t="s">
        <v>3707</v>
      </c>
      <c r="C2405" s="416" t="s">
        <v>3551</v>
      </c>
      <c r="D2405" s="417">
        <v>10020.969999999999</v>
      </c>
    </row>
    <row r="2406" spans="2:4" x14ac:dyDescent="0.25">
      <c r="B2406" s="416" t="s">
        <v>3708</v>
      </c>
      <c r="C2406" s="416" t="s">
        <v>3551</v>
      </c>
      <c r="D2406" s="417">
        <v>10020.969999999999</v>
      </c>
    </row>
    <row r="2407" spans="2:4" x14ac:dyDescent="0.25">
      <c r="B2407" s="416" t="s">
        <v>3709</v>
      </c>
      <c r="C2407" s="416" t="s">
        <v>3551</v>
      </c>
      <c r="D2407" s="417">
        <v>10020.969999999999</v>
      </c>
    </row>
    <row r="2408" spans="2:4" x14ac:dyDescent="0.25">
      <c r="B2408" s="416" t="s">
        <v>3710</v>
      </c>
      <c r="C2408" s="416" t="s">
        <v>3551</v>
      </c>
      <c r="D2408" s="417">
        <v>10020.969999999999</v>
      </c>
    </row>
    <row r="2409" spans="2:4" x14ac:dyDescent="0.25">
      <c r="B2409" s="416" t="s">
        <v>3711</v>
      </c>
      <c r="C2409" s="416" t="s">
        <v>3551</v>
      </c>
      <c r="D2409" s="417">
        <v>10020.969999999999</v>
      </c>
    </row>
    <row r="2410" spans="2:4" x14ac:dyDescent="0.25">
      <c r="B2410" s="416" t="s">
        <v>3712</v>
      </c>
      <c r="C2410" s="416" t="s">
        <v>3551</v>
      </c>
      <c r="D2410" s="417">
        <v>10020.969999999999</v>
      </c>
    </row>
    <row r="2411" spans="2:4" x14ac:dyDescent="0.25">
      <c r="B2411" s="416" t="s">
        <v>3713</v>
      </c>
      <c r="C2411" s="416" t="s">
        <v>3551</v>
      </c>
      <c r="D2411" s="417">
        <v>10020.969999999999</v>
      </c>
    </row>
    <row r="2412" spans="2:4" x14ac:dyDescent="0.25">
      <c r="B2412" s="416" t="s">
        <v>3714</v>
      </c>
      <c r="C2412" s="416" t="s">
        <v>3551</v>
      </c>
      <c r="D2412" s="417">
        <v>10020.969999999999</v>
      </c>
    </row>
    <row r="2413" spans="2:4" x14ac:dyDescent="0.25">
      <c r="B2413" s="416" t="s">
        <v>3715</v>
      </c>
      <c r="C2413" s="416" t="s">
        <v>3551</v>
      </c>
      <c r="D2413" s="417">
        <v>10020.969999999999</v>
      </c>
    </row>
    <row r="2414" spans="2:4" x14ac:dyDescent="0.25">
      <c r="B2414" s="416" t="s">
        <v>3716</v>
      </c>
      <c r="C2414" s="416" t="s">
        <v>3551</v>
      </c>
      <c r="D2414" s="417">
        <v>10020.969999999999</v>
      </c>
    </row>
    <row r="2415" spans="2:4" x14ac:dyDescent="0.25">
      <c r="B2415" s="416" t="s">
        <v>3717</v>
      </c>
      <c r="C2415" s="416" t="s">
        <v>3551</v>
      </c>
      <c r="D2415" s="417">
        <v>10020.969999999999</v>
      </c>
    </row>
    <row r="2416" spans="2:4" x14ac:dyDescent="0.25">
      <c r="B2416" s="416" t="s">
        <v>3718</v>
      </c>
      <c r="C2416" s="416" t="s">
        <v>3551</v>
      </c>
      <c r="D2416" s="417">
        <v>14400.01</v>
      </c>
    </row>
    <row r="2417" spans="2:4" x14ac:dyDescent="0.25">
      <c r="B2417" s="416" t="s">
        <v>3719</v>
      </c>
      <c r="C2417" s="416" t="s">
        <v>3720</v>
      </c>
      <c r="D2417" s="417">
        <v>27861.75</v>
      </c>
    </row>
    <row r="2418" spans="2:4" x14ac:dyDescent="0.25">
      <c r="B2418" s="416" t="s">
        <v>3721</v>
      </c>
      <c r="C2418" s="416" t="s">
        <v>3720</v>
      </c>
      <c r="D2418" s="417">
        <v>27861.75</v>
      </c>
    </row>
    <row r="2419" spans="2:4" x14ac:dyDescent="0.25">
      <c r="B2419" s="416" t="s">
        <v>3722</v>
      </c>
      <c r="C2419" s="416" t="s">
        <v>3720</v>
      </c>
      <c r="D2419" s="417">
        <v>27861.75</v>
      </c>
    </row>
    <row r="2420" spans="2:4" x14ac:dyDescent="0.25">
      <c r="B2420" s="416" t="s">
        <v>3723</v>
      </c>
      <c r="C2420" s="416" t="s">
        <v>3720</v>
      </c>
      <c r="D2420" s="417">
        <v>27861.75</v>
      </c>
    </row>
    <row r="2421" spans="2:4" x14ac:dyDescent="0.25">
      <c r="B2421" s="416" t="s">
        <v>3724</v>
      </c>
      <c r="C2421" s="416" t="s">
        <v>3720</v>
      </c>
      <c r="D2421" s="417">
        <v>27861.75</v>
      </c>
    </row>
    <row r="2422" spans="2:4" x14ac:dyDescent="0.25">
      <c r="B2422" s="416" t="s">
        <v>3725</v>
      </c>
      <c r="C2422" s="416" t="s">
        <v>3720</v>
      </c>
      <c r="D2422" s="417">
        <v>27861.75</v>
      </c>
    </row>
    <row r="2423" spans="2:4" x14ac:dyDescent="0.25">
      <c r="B2423" s="416" t="s">
        <v>3726</v>
      </c>
      <c r="C2423" s="416" t="s">
        <v>3720</v>
      </c>
      <c r="D2423" s="417">
        <v>27861.75</v>
      </c>
    </row>
    <row r="2424" spans="2:4" x14ac:dyDescent="0.25">
      <c r="B2424" s="416" t="s">
        <v>3727</v>
      </c>
      <c r="C2424" s="416" t="s">
        <v>3720</v>
      </c>
      <c r="D2424" s="417">
        <v>27861.75</v>
      </c>
    </row>
    <row r="2425" spans="2:4" x14ac:dyDescent="0.25">
      <c r="B2425" s="416" t="s">
        <v>3728</v>
      </c>
      <c r="C2425" s="416" t="s">
        <v>3720</v>
      </c>
      <c r="D2425" s="417">
        <v>27861.75</v>
      </c>
    </row>
    <row r="2426" spans="2:4" x14ac:dyDescent="0.25">
      <c r="B2426" s="416" t="s">
        <v>3729</v>
      </c>
      <c r="C2426" s="416" t="s">
        <v>3720</v>
      </c>
      <c r="D2426" s="417">
        <v>27861.75</v>
      </c>
    </row>
    <row r="2427" spans="2:4" x14ac:dyDescent="0.25">
      <c r="B2427" s="416" t="s">
        <v>3730</v>
      </c>
      <c r="C2427" s="416" t="s">
        <v>3720</v>
      </c>
      <c r="D2427" s="417">
        <v>27861.75</v>
      </c>
    </row>
    <row r="2428" spans="2:4" x14ac:dyDescent="0.25">
      <c r="B2428" s="416" t="s">
        <v>3731</v>
      </c>
      <c r="C2428" s="416" t="s">
        <v>3720</v>
      </c>
      <c r="D2428" s="417">
        <v>27861.75</v>
      </c>
    </row>
    <row r="2429" spans="2:4" x14ac:dyDescent="0.25">
      <c r="B2429" s="416" t="s">
        <v>3732</v>
      </c>
      <c r="C2429" s="416" t="s">
        <v>3720</v>
      </c>
      <c r="D2429" s="417">
        <v>27861.75</v>
      </c>
    </row>
    <row r="2430" spans="2:4" x14ac:dyDescent="0.25">
      <c r="B2430" s="416" t="s">
        <v>3733</v>
      </c>
      <c r="C2430" s="416" t="s">
        <v>3720</v>
      </c>
      <c r="D2430" s="417">
        <v>27861.75</v>
      </c>
    </row>
    <row r="2431" spans="2:4" x14ac:dyDescent="0.25">
      <c r="B2431" s="416" t="s">
        <v>3734</v>
      </c>
      <c r="C2431" s="416" t="s">
        <v>3720</v>
      </c>
      <c r="D2431" s="417">
        <v>27861.75</v>
      </c>
    </row>
    <row r="2432" spans="2:4" x14ac:dyDescent="0.25">
      <c r="B2432" s="416" t="s">
        <v>3735</v>
      </c>
      <c r="C2432" s="416" t="s">
        <v>3720</v>
      </c>
      <c r="D2432" s="417">
        <v>27861.75</v>
      </c>
    </row>
    <row r="2433" spans="2:4" x14ac:dyDescent="0.25">
      <c r="B2433" s="416" t="s">
        <v>3736</v>
      </c>
      <c r="C2433" s="416" t="s">
        <v>3720</v>
      </c>
      <c r="D2433" s="417">
        <v>27861.75</v>
      </c>
    </row>
    <row r="2434" spans="2:4" x14ac:dyDescent="0.25">
      <c r="B2434" s="416" t="s">
        <v>3737</v>
      </c>
      <c r="C2434" s="416" t="s">
        <v>3720</v>
      </c>
      <c r="D2434" s="417">
        <v>27861.75</v>
      </c>
    </row>
    <row r="2435" spans="2:4" x14ac:dyDescent="0.25">
      <c r="B2435" s="416" t="s">
        <v>3738</v>
      </c>
      <c r="C2435" s="416" t="s">
        <v>3720</v>
      </c>
      <c r="D2435" s="417">
        <v>27861.75</v>
      </c>
    </row>
    <row r="2436" spans="2:4" x14ac:dyDescent="0.25">
      <c r="B2436" s="416" t="s">
        <v>3739</v>
      </c>
      <c r="C2436" s="416" t="s">
        <v>3720</v>
      </c>
      <c r="D2436" s="417">
        <v>27861.75</v>
      </c>
    </row>
    <row r="2437" spans="2:4" x14ac:dyDescent="0.25">
      <c r="B2437" s="416" t="s">
        <v>3740</v>
      </c>
      <c r="C2437" s="416" t="s">
        <v>3720</v>
      </c>
      <c r="D2437" s="417">
        <v>27861.75</v>
      </c>
    </row>
    <row r="2438" spans="2:4" x14ac:dyDescent="0.25">
      <c r="B2438" s="416" t="s">
        <v>3741</v>
      </c>
      <c r="C2438" s="416" t="s">
        <v>3720</v>
      </c>
      <c r="D2438" s="417">
        <v>27861.75</v>
      </c>
    </row>
    <row r="2439" spans="2:4" x14ac:dyDescent="0.25">
      <c r="B2439" s="416" t="s">
        <v>3742</v>
      </c>
      <c r="C2439" s="416" t="s">
        <v>3720</v>
      </c>
      <c r="D2439" s="417">
        <v>27861.75</v>
      </c>
    </row>
    <row r="2440" spans="2:4" x14ac:dyDescent="0.25">
      <c r="B2440" s="416" t="s">
        <v>3743</v>
      </c>
      <c r="C2440" s="416" t="s">
        <v>3720</v>
      </c>
      <c r="D2440" s="417">
        <v>27861.75</v>
      </c>
    </row>
    <row r="2441" spans="2:4" x14ac:dyDescent="0.25">
      <c r="B2441" s="416" t="s">
        <v>3744</v>
      </c>
      <c r="C2441" s="416" t="s">
        <v>3720</v>
      </c>
      <c r="D2441" s="417">
        <v>27861.75</v>
      </c>
    </row>
    <row r="2442" spans="2:4" x14ac:dyDescent="0.25">
      <c r="B2442" s="416" t="s">
        <v>3745</v>
      </c>
      <c r="C2442" s="416" t="s">
        <v>3720</v>
      </c>
      <c r="D2442" s="417">
        <v>27861.75</v>
      </c>
    </row>
    <row r="2443" spans="2:4" x14ac:dyDescent="0.25">
      <c r="B2443" s="416" t="s">
        <v>3746</v>
      </c>
      <c r="C2443" s="416" t="s">
        <v>3720</v>
      </c>
      <c r="D2443" s="417">
        <v>27861.75</v>
      </c>
    </row>
    <row r="2444" spans="2:4" x14ac:dyDescent="0.25">
      <c r="B2444" s="416" t="s">
        <v>3747</v>
      </c>
      <c r="C2444" s="416" t="s">
        <v>3720</v>
      </c>
      <c r="D2444" s="417">
        <v>27861.75</v>
      </c>
    </row>
    <row r="2445" spans="2:4" x14ac:dyDescent="0.25">
      <c r="B2445" s="416" t="s">
        <v>3748</v>
      </c>
      <c r="C2445" s="416" t="s">
        <v>3720</v>
      </c>
      <c r="D2445" s="417">
        <v>27861.75</v>
      </c>
    </row>
    <row r="2446" spans="2:4" x14ac:dyDescent="0.25">
      <c r="B2446" s="416" t="s">
        <v>3749</v>
      </c>
      <c r="C2446" s="416" t="s">
        <v>3750</v>
      </c>
      <c r="D2446" s="417">
        <v>27861.75</v>
      </c>
    </row>
    <row r="2447" spans="2:4" ht="30" x14ac:dyDescent="0.25">
      <c r="B2447" s="416" t="s">
        <v>3751</v>
      </c>
      <c r="C2447" s="416" t="s">
        <v>3752</v>
      </c>
      <c r="D2447" s="417">
        <v>10111.17</v>
      </c>
    </row>
    <row r="2448" spans="2:4" ht="30" x14ac:dyDescent="0.25">
      <c r="B2448" s="416" t="s">
        <v>3753</v>
      </c>
      <c r="C2448" s="416" t="s">
        <v>3754</v>
      </c>
      <c r="D2448" s="417">
        <v>7268.56</v>
      </c>
    </row>
    <row r="2449" spans="2:4" ht="30" x14ac:dyDescent="0.25">
      <c r="B2449" s="416" t="s">
        <v>3755</v>
      </c>
      <c r="C2449" s="416" t="s">
        <v>3754</v>
      </c>
      <c r="D2449" s="417">
        <v>7268.56</v>
      </c>
    </row>
    <row r="2450" spans="2:4" ht="30" x14ac:dyDescent="0.25">
      <c r="B2450" s="416" t="s">
        <v>3756</v>
      </c>
      <c r="C2450" s="416" t="s">
        <v>3754</v>
      </c>
      <c r="D2450" s="417">
        <v>7268.56</v>
      </c>
    </row>
    <row r="2451" spans="2:4" ht="30" x14ac:dyDescent="0.25">
      <c r="B2451" s="416" t="s">
        <v>3757</v>
      </c>
      <c r="C2451" s="416" t="s">
        <v>3754</v>
      </c>
      <c r="D2451" s="417">
        <v>7268.56</v>
      </c>
    </row>
    <row r="2452" spans="2:4" ht="30" x14ac:dyDescent="0.25">
      <c r="B2452" s="416" t="s">
        <v>3758</v>
      </c>
      <c r="C2452" s="416" t="s">
        <v>3754</v>
      </c>
      <c r="D2452" s="417">
        <v>7268.56</v>
      </c>
    </row>
    <row r="2453" spans="2:4" ht="30" x14ac:dyDescent="0.25">
      <c r="B2453" s="416" t="s">
        <v>3759</v>
      </c>
      <c r="C2453" s="416" t="s">
        <v>3754</v>
      </c>
      <c r="D2453" s="417">
        <v>7268.56</v>
      </c>
    </row>
    <row r="2454" spans="2:4" ht="30" x14ac:dyDescent="0.25">
      <c r="B2454" s="416" t="s">
        <v>3760</v>
      </c>
      <c r="C2454" s="416" t="s">
        <v>3754</v>
      </c>
      <c r="D2454" s="417">
        <v>7268.56</v>
      </c>
    </row>
    <row r="2455" spans="2:4" ht="30" x14ac:dyDescent="0.25">
      <c r="B2455" s="416" t="s">
        <v>3761</v>
      </c>
      <c r="C2455" s="416" t="s">
        <v>3754</v>
      </c>
      <c r="D2455" s="417">
        <v>7268.56</v>
      </c>
    </row>
    <row r="2456" spans="2:4" ht="30" x14ac:dyDescent="0.25">
      <c r="B2456" s="416" t="s">
        <v>3762</v>
      </c>
      <c r="C2456" s="416" t="s">
        <v>3754</v>
      </c>
      <c r="D2456" s="417">
        <v>7268.56</v>
      </c>
    </row>
    <row r="2457" spans="2:4" ht="30" x14ac:dyDescent="0.25">
      <c r="B2457" s="416" t="s">
        <v>3763</v>
      </c>
      <c r="C2457" s="416" t="s">
        <v>3754</v>
      </c>
      <c r="D2457" s="417">
        <v>7268.56</v>
      </c>
    </row>
    <row r="2458" spans="2:4" ht="30" x14ac:dyDescent="0.25">
      <c r="B2458" s="416" t="s">
        <v>3764</v>
      </c>
      <c r="C2458" s="416" t="s">
        <v>3754</v>
      </c>
      <c r="D2458" s="417">
        <v>7268.56</v>
      </c>
    </row>
    <row r="2459" spans="2:4" ht="30" x14ac:dyDescent="0.25">
      <c r="B2459" s="416" t="s">
        <v>3765</v>
      </c>
      <c r="C2459" s="416" t="s">
        <v>3754</v>
      </c>
      <c r="D2459" s="417">
        <v>7268.56</v>
      </c>
    </row>
    <row r="2460" spans="2:4" ht="30" x14ac:dyDescent="0.25">
      <c r="B2460" s="416" t="s">
        <v>3766</v>
      </c>
      <c r="C2460" s="416" t="s">
        <v>3754</v>
      </c>
      <c r="D2460" s="417">
        <v>7268.56</v>
      </c>
    </row>
    <row r="2461" spans="2:4" ht="30" x14ac:dyDescent="0.25">
      <c r="B2461" s="416" t="s">
        <v>3767</v>
      </c>
      <c r="C2461" s="416" t="s">
        <v>3754</v>
      </c>
      <c r="D2461" s="417">
        <v>7268.56</v>
      </c>
    </row>
    <row r="2462" spans="2:4" ht="30" x14ac:dyDescent="0.25">
      <c r="B2462" s="416" t="s">
        <v>3768</v>
      </c>
      <c r="C2462" s="416" t="s">
        <v>3754</v>
      </c>
      <c r="D2462" s="417">
        <v>7268.56</v>
      </c>
    </row>
    <row r="2463" spans="2:4" ht="30" x14ac:dyDescent="0.25">
      <c r="B2463" s="416" t="s">
        <v>3769</v>
      </c>
      <c r="C2463" s="416" t="s">
        <v>3754</v>
      </c>
      <c r="D2463" s="417">
        <v>7268.56</v>
      </c>
    </row>
    <row r="2464" spans="2:4" ht="30" x14ac:dyDescent="0.25">
      <c r="B2464" s="416" t="s">
        <v>3770</v>
      </c>
      <c r="C2464" s="416" t="s">
        <v>3754</v>
      </c>
      <c r="D2464" s="417">
        <v>7268.56</v>
      </c>
    </row>
    <row r="2465" spans="2:4" ht="30" x14ac:dyDescent="0.25">
      <c r="B2465" s="416" t="s">
        <v>3771</v>
      </c>
      <c r="C2465" s="416" t="s">
        <v>3754</v>
      </c>
      <c r="D2465" s="417">
        <v>7268.56</v>
      </c>
    </row>
    <row r="2466" spans="2:4" ht="30" x14ac:dyDescent="0.25">
      <c r="B2466" s="416" t="s">
        <v>3772</v>
      </c>
      <c r="C2466" s="416" t="s">
        <v>3754</v>
      </c>
      <c r="D2466" s="417">
        <v>7268.56</v>
      </c>
    </row>
    <row r="2467" spans="2:4" ht="30" x14ac:dyDescent="0.25">
      <c r="B2467" s="416" t="s">
        <v>3773</v>
      </c>
      <c r="C2467" s="416" t="s">
        <v>3754</v>
      </c>
      <c r="D2467" s="417">
        <v>7268.56</v>
      </c>
    </row>
    <row r="2468" spans="2:4" ht="30" x14ac:dyDescent="0.25">
      <c r="B2468" s="416" t="s">
        <v>3774</v>
      </c>
      <c r="C2468" s="416" t="s">
        <v>3754</v>
      </c>
      <c r="D2468" s="417">
        <v>7268.56</v>
      </c>
    </row>
    <row r="2469" spans="2:4" ht="30" x14ac:dyDescent="0.25">
      <c r="B2469" s="416" t="s">
        <v>3775</v>
      </c>
      <c r="C2469" s="416" t="s">
        <v>3754</v>
      </c>
      <c r="D2469" s="417">
        <v>7268.56</v>
      </c>
    </row>
    <row r="2470" spans="2:4" ht="30" x14ac:dyDescent="0.25">
      <c r="B2470" s="416" t="s">
        <v>3776</v>
      </c>
      <c r="C2470" s="416" t="s">
        <v>3754</v>
      </c>
      <c r="D2470" s="417">
        <v>7268.56</v>
      </c>
    </row>
    <row r="2471" spans="2:4" ht="30" x14ac:dyDescent="0.25">
      <c r="B2471" s="416" t="s">
        <v>3777</v>
      </c>
      <c r="C2471" s="416" t="s">
        <v>3754</v>
      </c>
      <c r="D2471" s="417">
        <v>7268.56</v>
      </c>
    </row>
    <row r="2472" spans="2:4" ht="30" x14ac:dyDescent="0.25">
      <c r="B2472" s="416" t="s">
        <v>3778</v>
      </c>
      <c r="C2472" s="416" t="s">
        <v>3754</v>
      </c>
      <c r="D2472" s="417">
        <v>7268.56</v>
      </c>
    </row>
    <row r="2473" spans="2:4" ht="30" x14ac:dyDescent="0.25">
      <c r="B2473" s="416" t="s">
        <v>3779</v>
      </c>
      <c r="C2473" s="416" t="s">
        <v>3754</v>
      </c>
      <c r="D2473" s="417">
        <v>7268.56</v>
      </c>
    </row>
    <row r="2474" spans="2:4" ht="30" x14ac:dyDescent="0.25">
      <c r="B2474" s="416" t="s">
        <v>3780</v>
      </c>
      <c r="C2474" s="416" t="s">
        <v>3754</v>
      </c>
      <c r="D2474" s="417">
        <v>7268.56</v>
      </c>
    </row>
    <row r="2475" spans="2:4" ht="30" x14ac:dyDescent="0.25">
      <c r="B2475" s="416" t="s">
        <v>3781</v>
      </c>
      <c r="C2475" s="416" t="s">
        <v>3754</v>
      </c>
      <c r="D2475" s="417">
        <v>7268.56</v>
      </c>
    </row>
    <row r="2476" spans="2:4" ht="30" x14ac:dyDescent="0.25">
      <c r="B2476" s="416" t="s">
        <v>3782</v>
      </c>
      <c r="C2476" s="416" t="s">
        <v>3754</v>
      </c>
      <c r="D2476" s="417">
        <v>7268.56</v>
      </c>
    </row>
    <row r="2477" spans="2:4" ht="30" x14ac:dyDescent="0.25">
      <c r="B2477" s="416" t="s">
        <v>3783</v>
      </c>
      <c r="C2477" s="416" t="s">
        <v>3754</v>
      </c>
      <c r="D2477" s="417">
        <v>7268.56</v>
      </c>
    </row>
    <row r="2478" spans="2:4" ht="30" x14ac:dyDescent="0.25">
      <c r="B2478" s="416" t="s">
        <v>3784</v>
      </c>
      <c r="C2478" s="416" t="s">
        <v>3754</v>
      </c>
      <c r="D2478" s="417">
        <v>7268.56</v>
      </c>
    </row>
    <row r="2479" spans="2:4" ht="30" x14ac:dyDescent="0.25">
      <c r="B2479" s="416" t="s">
        <v>3785</v>
      </c>
      <c r="C2479" s="416" t="s">
        <v>3754</v>
      </c>
      <c r="D2479" s="417">
        <v>7268.56</v>
      </c>
    </row>
    <row r="2480" spans="2:4" ht="30" x14ac:dyDescent="0.25">
      <c r="B2480" s="416" t="s">
        <v>3786</v>
      </c>
      <c r="C2480" s="416" t="s">
        <v>3754</v>
      </c>
      <c r="D2480" s="417">
        <v>7268.56</v>
      </c>
    </row>
    <row r="2481" spans="2:4" ht="30" x14ac:dyDescent="0.25">
      <c r="B2481" s="416" t="s">
        <v>3787</v>
      </c>
      <c r="C2481" s="416" t="s">
        <v>3754</v>
      </c>
      <c r="D2481" s="417">
        <v>7268.56</v>
      </c>
    </row>
    <row r="2482" spans="2:4" ht="30" x14ac:dyDescent="0.25">
      <c r="B2482" s="416" t="s">
        <v>3788</v>
      </c>
      <c r="C2482" s="416" t="s">
        <v>3754</v>
      </c>
      <c r="D2482" s="417">
        <v>7268.56</v>
      </c>
    </row>
    <row r="2483" spans="2:4" ht="30" x14ac:dyDescent="0.25">
      <c r="B2483" s="416" t="s">
        <v>3789</v>
      </c>
      <c r="C2483" s="416" t="s">
        <v>3754</v>
      </c>
      <c r="D2483" s="417">
        <v>7268.56</v>
      </c>
    </row>
    <row r="2484" spans="2:4" ht="30" x14ac:dyDescent="0.25">
      <c r="B2484" s="416" t="s">
        <v>3790</v>
      </c>
      <c r="C2484" s="416" t="s">
        <v>3754</v>
      </c>
      <c r="D2484" s="417">
        <v>7268.56</v>
      </c>
    </row>
    <row r="2485" spans="2:4" ht="30" x14ac:dyDescent="0.25">
      <c r="B2485" s="416" t="s">
        <v>3791</v>
      </c>
      <c r="C2485" s="416" t="s">
        <v>3754</v>
      </c>
      <c r="D2485" s="417">
        <v>7268.56</v>
      </c>
    </row>
    <row r="2486" spans="2:4" ht="30" x14ac:dyDescent="0.25">
      <c r="B2486" s="416" t="s">
        <v>3792</v>
      </c>
      <c r="C2486" s="416" t="s">
        <v>3754</v>
      </c>
      <c r="D2486" s="417">
        <v>7268.56</v>
      </c>
    </row>
    <row r="2487" spans="2:4" ht="30" x14ac:dyDescent="0.25">
      <c r="B2487" s="416" t="s">
        <v>3793</v>
      </c>
      <c r="C2487" s="416" t="s">
        <v>3754</v>
      </c>
      <c r="D2487" s="417">
        <v>7268.56</v>
      </c>
    </row>
    <row r="2488" spans="2:4" ht="30" x14ac:dyDescent="0.25">
      <c r="B2488" s="416" t="s">
        <v>3794</v>
      </c>
      <c r="C2488" s="416" t="s">
        <v>3754</v>
      </c>
      <c r="D2488" s="417">
        <v>7268.56</v>
      </c>
    </row>
    <row r="2489" spans="2:4" ht="30" x14ac:dyDescent="0.25">
      <c r="B2489" s="416" t="s">
        <v>3795</v>
      </c>
      <c r="C2489" s="416" t="s">
        <v>3754</v>
      </c>
      <c r="D2489" s="417">
        <v>7268.56</v>
      </c>
    </row>
    <row r="2490" spans="2:4" ht="30" x14ac:dyDescent="0.25">
      <c r="B2490" s="416" t="s">
        <v>3796</v>
      </c>
      <c r="C2490" s="416" t="s">
        <v>3754</v>
      </c>
      <c r="D2490" s="417">
        <v>7268.56</v>
      </c>
    </row>
    <row r="2491" spans="2:4" ht="30" x14ac:dyDescent="0.25">
      <c r="B2491" s="416" t="s">
        <v>3797</v>
      </c>
      <c r="C2491" s="416" t="s">
        <v>3754</v>
      </c>
      <c r="D2491" s="417">
        <v>7268.56</v>
      </c>
    </row>
    <row r="2492" spans="2:4" ht="30" x14ac:dyDescent="0.25">
      <c r="B2492" s="416" t="s">
        <v>3798</v>
      </c>
      <c r="C2492" s="416" t="s">
        <v>3754</v>
      </c>
      <c r="D2492" s="417">
        <v>7268.56</v>
      </c>
    </row>
    <row r="2493" spans="2:4" ht="30" x14ac:dyDescent="0.25">
      <c r="B2493" s="416" t="s">
        <v>3799</v>
      </c>
      <c r="C2493" s="416" t="s">
        <v>3754</v>
      </c>
      <c r="D2493" s="417">
        <v>7268.56</v>
      </c>
    </row>
    <row r="2494" spans="2:4" ht="30" x14ac:dyDescent="0.25">
      <c r="B2494" s="416" t="s">
        <v>3800</v>
      </c>
      <c r="C2494" s="416" t="s">
        <v>3754</v>
      </c>
      <c r="D2494" s="417">
        <v>7268.56</v>
      </c>
    </row>
    <row r="2495" spans="2:4" ht="30" x14ac:dyDescent="0.25">
      <c r="B2495" s="416" t="s">
        <v>3801</v>
      </c>
      <c r="C2495" s="416" t="s">
        <v>3754</v>
      </c>
      <c r="D2495" s="417">
        <v>7268.56</v>
      </c>
    </row>
    <row r="2496" spans="2:4" ht="30" x14ac:dyDescent="0.25">
      <c r="B2496" s="416" t="s">
        <v>3802</v>
      </c>
      <c r="C2496" s="416" t="s">
        <v>3754</v>
      </c>
      <c r="D2496" s="417">
        <v>7268.56</v>
      </c>
    </row>
    <row r="2497" spans="2:4" ht="30" x14ac:dyDescent="0.25">
      <c r="B2497" s="416" t="s">
        <v>3803</v>
      </c>
      <c r="C2497" s="416" t="s">
        <v>3754</v>
      </c>
      <c r="D2497" s="417">
        <v>7268.56</v>
      </c>
    </row>
    <row r="2498" spans="2:4" ht="30" x14ac:dyDescent="0.25">
      <c r="B2498" s="416" t="s">
        <v>3804</v>
      </c>
      <c r="C2498" s="416" t="s">
        <v>3754</v>
      </c>
      <c r="D2498" s="417">
        <v>7268.56</v>
      </c>
    </row>
    <row r="2499" spans="2:4" ht="30" x14ac:dyDescent="0.25">
      <c r="B2499" s="416" t="s">
        <v>3805</v>
      </c>
      <c r="C2499" s="416" t="s">
        <v>3754</v>
      </c>
      <c r="D2499" s="417">
        <v>7268.56</v>
      </c>
    </row>
    <row r="2500" spans="2:4" ht="30" x14ac:dyDescent="0.25">
      <c r="B2500" s="416" t="s">
        <v>3806</v>
      </c>
      <c r="C2500" s="416" t="s">
        <v>3754</v>
      </c>
      <c r="D2500" s="417">
        <v>7268.56</v>
      </c>
    </row>
    <row r="2501" spans="2:4" ht="30" x14ac:dyDescent="0.25">
      <c r="B2501" s="416" t="s">
        <v>3807</v>
      </c>
      <c r="C2501" s="416" t="s">
        <v>3754</v>
      </c>
      <c r="D2501" s="417">
        <v>7268.56</v>
      </c>
    </row>
    <row r="2502" spans="2:4" ht="30" x14ac:dyDescent="0.25">
      <c r="B2502" s="416" t="s">
        <v>3808</v>
      </c>
      <c r="C2502" s="416" t="s">
        <v>3754</v>
      </c>
      <c r="D2502" s="417">
        <v>7268.56</v>
      </c>
    </row>
    <row r="2503" spans="2:4" ht="30" x14ac:dyDescent="0.25">
      <c r="B2503" s="416" t="s">
        <v>3809</v>
      </c>
      <c r="C2503" s="416" t="s">
        <v>3754</v>
      </c>
      <c r="D2503" s="417">
        <v>7268.56</v>
      </c>
    </row>
    <row r="2504" spans="2:4" ht="30" x14ac:dyDescent="0.25">
      <c r="B2504" s="416" t="s">
        <v>3810</v>
      </c>
      <c r="C2504" s="416" t="s">
        <v>3754</v>
      </c>
      <c r="D2504" s="417">
        <v>7268.56</v>
      </c>
    </row>
    <row r="2505" spans="2:4" ht="30" x14ac:dyDescent="0.25">
      <c r="B2505" s="416" t="s">
        <v>3811</v>
      </c>
      <c r="C2505" s="416" t="s">
        <v>3754</v>
      </c>
      <c r="D2505" s="417">
        <v>7268.56</v>
      </c>
    </row>
    <row r="2506" spans="2:4" ht="30" x14ac:dyDescent="0.25">
      <c r="B2506" s="416" t="s">
        <v>3812</v>
      </c>
      <c r="C2506" s="416" t="s">
        <v>3754</v>
      </c>
      <c r="D2506" s="417">
        <v>7268.56</v>
      </c>
    </row>
    <row r="2507" spans="2:4" ht="30" x14ac:dyDescent="0.25">
      <c r="B2507" s="416" t="s">
        <v>3813</v>
      </c>
      <c r="C2507" s="416" t="s">
        <v>3754</v>
      </c>
      <c r="D2507" s="417">
        <v>7268.56</v>
      </c>
    </row>
    <row r="2508" spans="2:4" ht="30" x14ac:dyDescent="0.25">
      <c r="B2508" s="416" t="s">
        <v>3814</v>
      </c>
      <c r="C2508" s="416" t="s">
        <v>3754</v>
      </c>
      <c r="D2508" s="417">
        <v>7268.56</v>
      </c>
    </row>
    <row r="2509" spans="2:4" x14ac:dyDescent="0.25">
      <c r="B2509" s="416" t="s">
        <v>3815</v>
      </c>
      <c r="C2509" s="416" t="s">
        <v>3816</v>
      </c>
      <c r="D2509" s="417">
        <v>32981.120000000003</v>
      </c>
    </row>
    <row r="2510" spans="2:4" x14ac:dyDescent="0.25">
      <c r="B2510" s="416" t="s">
        <v>3817</v>
      </c>
      <c r="C2510" s="416" t="s">
        <v>3818</v>
      </c>
      <c r="D2510" s="417">
        <v>22694.94</v>
      </c>
    </row>
    <row r="2511" spans="2:4" ht="30" x14ac:dyDescent="0.25">
      <c r="B2511" s="416" t="s">
        <v>3819</v>
      </c>
      <c r="C2511" s="416" t="s">
        <v>3820</v>
      </c>
      <c r="D2511" s="417">
        <v>32816.400000000001</v>
      </c>
    </row>
    <row r="2512" spans="2:4" ht="30" x14ac:dyDescent="0.25">
      <c r="B2512" s="416" t="s">
        <v>3821</v>
      </c>
      <c r="C2512" s="416" t="s">
        <v>3820</v>
      </c>
      <c r="D2512" s="417">
        <v>32816.400000000001</v>
      </c>
    </row>
    <row r="2513" spans="2:4" ht="30" x14ac:dyDescent="0.25">
      <c r="B2513" s="416" t="s">
        <v>3822</v>
      </c>
      <c r="C2513" s="416" t="s">
        <v>3820</v>
      </c>
      <c r="D2513" s="417">
        <v>32816.400000000001</v>
      </c>
    </row>
    <row r="2514" spans="2:4" ht="30" x14ac:dyDescent="0.25">
      <c r="B2514" s="416" t="s">
        <v>3823</v>
      </c>
      <c r="C2514" s="416" t="s">
        <v>3820</v>
      </c>
      <c r="D2514" s="417">
        <v>32816.400000000001</v>
      </c>
    </row>
    <row r="2515" spans="2:4" ht="30" x14ac:dyDescent="0.25">
      <c r="B2515" s="416" t="s">
        <v>3824</v>
      </c>
      <c r="C2515" s="416" t="s">
        <v>3820</v>
      </c>
      <c r="D2515" s="417">
        <v>32816.400000000001</v>
      </c>
    </row>
    <row r="2516" spans="2:4" ht="30" x14ac:dyDescent="0.25">
      <c r="B2516" s="416" t="s">
        <v>3825</v>
      </c>
      <c r="C2516" s="416" t="s">
        <v>3820</v>
      </c>
      <c r="D2516" s="417">
        <v>32816.400000000001</v>
      </c>
    </row>
    <row r="2517" spans="2:4" ht="30" x14ac:dyDescent="0.25">
      <c r="B2517" s="416" t="s">
        <v>3826</v>
      </c>
      <c r="C2517" s="416" t="s">
        <v>3820</v>
      </c>
      <c r="D2517" s="417">
        <v>32816.400000000001</v>
      </c>
    </row>
    <row r="2518" spans="2:4" ht="30" x14ac:dyDescent="0.25">
      <c r="B2518" s="416" t="s">
        <v>3827</v>
      </c>
      <c r="C2518" s="416" t="s">
        <v>3820</v>
      </c>
      <c r="D2518" s="417">
        <v>32816.400000000001</v>
      </c>
    </row>
    <row r="2519" spans="2:4" ht="30" x14ac:dyDescent="0.25">
      <c r="B2519" s="416" t="s">
        <v>3828</v>
      </c>
      <c r="C2519" s="416" t="s">
        <v>3820</v>
      </c>
      <c r="D2519" s="417">
        <v>32816.400000000001</v>
      </c>
    </row>
    <row r="2520" spans="2:4" ht="30" x14ac:dyDescent="0.25">
      <c r="B2520" s="416" t="s">
        <v>3829</v>
      </c>
      <c r="C2520" s="416" t="s">
        <v>3820</v>
      </c>
      <c r="D2520" s="417">
        <v>32816.400000000001</v>
      </c>
    </row>
    <row r="2521" spans="2:4" ht="30" x14ac:dyDescent="0.25">
      <c r="B2521" s="416" t="s">
        <v>3830</v>
      </c>
      <c r="C2521" s="416" t="s">
        <v>3820</v>
      </c>
      <c r="D2521" s="417">
        <v>32816.400000000001</v>
      </c>
    </row>
    <row r="2522" spans="2:4" ht="30" x14ac:dyDescent="0.25">
      <c r="B2522" s="416" t="s">
        <v>3831</v>
      </c>
      <c r="C2522" s="416" t="s">
        <v>3820</v>
      </c>
      <c r="D2522" s="417">
        <v>32816.400000000001</v>
      </c>
    </row>
    <row r="2523" spans="2:4" ht="30" x14ac:dyDescent="0.25">
      <c r="B2523" s="416" t="s">
        <v>3832</v>
      </c>
      <c r="C2523" s="416" t="s">
        <v>3820</v>
      </c>
      <c r="D2523" s="417">
        <v>32816.400000000001</v>
      </c>
    </row>
    <row r="2524" spans="2:4" ht="30" x14ac:dyDescent="0.25">
      <c r="B2524" s="416" t="s">
        <v>3833</v>
      </c>
      <c r="C2524" s="416" t="s">
        <v>3820</v>
      </c>
      <c r="D2524" s="417">
        <v>32816.400000000001</v>
      </c>
    </row>
    <row r="2525" spans="2:4" ht="30" x14ac:dyDescent="0.25">
      <c r="B2525" s="416" t="s">
        <v>3834</v>
      </c>
      <c r="C2525" s="416" t="s">
        <v>3820</v>
      </c>
      <c r="D2525" s="417">
        <v>32816.400000000001</v>
      </c>
    </row>
    <row r="2526" spans="2:4" ht="30" x14ac:dyDescent="0.25">
      <c r="B2526" s="416" t="s">
        <v>3835</v>
      </c>
      <c r="C2526" s="416" t="s">
        <v>3820</v>
      </c>
      <c r="D2526" s="417">
        <v>32816.400000000001</v>
      </c>
    </row>
    <row r="2527" spans="2:4" ht="30" x14ac:dyDescent="0.25">
      <c r="B2527" s="416" t="s">
        <v>3836</v>
      </c>
      <c r="C2527" s="416" t="s">
        <v>3820</v>
      </c>
      <c r="D2527" s="417">
        <v>37076</v>
      </c>
    </row>
    <row r="2528" spans="2:4" ht="30" x14ac:dyDescent="0.25">
      <c r="B2528" s="416" t="s">
        <v>3837</v>
      </c>
      <c r="C2528" s="416" t="s">
        <v>3820</v>
      </c>
      <c r="D2528" s="417">
        <v>32816.400000000001</v>
      </c>
    </row>
    <row r="2529" spans="2:4" ht="30" x14ac:dyDescent="0.25">
      <c r="B2529" s="416" t="s">
        <v>3838</v>
      </c>
      <c r="C2529" s="416" t="s">
        <v>3820</v>
      </c>
      <c r="D2529" s="417">
        <v>32816.400000000001</v>
      </c>
    </row>
    <row r="2530" spans="2:4" ht="30" x14ac:dyDescent="0.25">
      <c r="B2530" s="416" t="s">
        <v>3839</v>
      </c>
      <c r="C2530" s="416" t="s">
        <v>3820</v>
      </c>
      <c r="D2530" s="417">
        <v>32816.400000000001</v>
      </c>
    </row>
    <row r="2531" spans="2:4" ht="30" x14ac:dyDescent="0.25">
      <c r="B2531" s="416" t="s">
        <v>3840</v>
      </c>
      <c r="C2531" s="416" t="s">
        <v>3820</v>
      </c>
      <c r="D2531" s="417">
        <v>32816.400000000001</v>
      </c>
    </row>
    <row r="2532" spans="2:4" ht="30" x14ac:dyDescent="0.25">
      <c r="B2532" s="416" t="s">
        <v>3841</v>
      </c>
      <c r="C2532" s="416" t="s">
        <v>3820</v>
      </c>
      <c r="D2532" s="417">
        <v>32816.400000000001</v>
      </c>
    </row>
    <row r="2533" spans="2:4" x14ac:dyDescent="0.25">
      <c r="B2533" s="416" t="s">
        <v>3842</v>
      </c>
      <c r="C2533" s="416" t="s">
        <v>3843</v>
      </c>
      <c r="D2533" s="417">
        <v>11500</v>
      </c>
    </row>
    <row r="2534" spans="2:4" x14ac:dyDescent="0.25">
      <c r="B2534" s="416" t="s">
        <v>3844</v>
      </c>
      <c r="C2534" s="416" t="s">
        <v>3845</v>
      </c>
      <c r="D2534" s="417">
        <v>11500</v>
      </c>
    </row>
    <row r="2535" spans="2:4" x14ac:dyDescent="0.25">
      <c r="B2535" s="416" t="s">
        <v>3846</v>
      </c>
      <c r="C2535" s="416" t="s">
        <v>3845</v>
      </c>
      <c r="D2535" s="417">
        <v>11500</v>
      </c>
    </row>
    <row r="2536" spans="2:4" x14ac:dyDescent="0.25">
      <c r="B2536" s="416" t="s">
        <v>3847</v>
      </c>
      <c r="C2536" s="416" t="s">
        <v>3848</v>
      </c>
      <c r="D2536" s="417">
        <v>12983.5</v>
      </c>
    </row>
    <row r="2537" spans="2:4" x14ac:dyDescent="0.25">
      <c r="B2537" s="416" t="s">
        <v>3849</v>
      </c>
      <c r="C2537" s="416" t="s">
        <v>3848</v>
      </c>
      <c r="D2537" s="417">
        <v>12983.5</v>
      </c>
    </row>
    <row r="2538" spans="2:4" x14ac:dyDescent="0.25">
      <c r="B2538" s="416" t="s">
        <v>3850</v>
      </c>
      <c r="C2538" s="416" t="s">
        <v>3848</v>
      </c>
      <c r="D2538" s="417">
        <v>12962.8</v>
      </c>
    </row>
    <row r="2539" spans="2:4" x14ac:dyDescent="0.25">
      <c r="B2539" s="416" t="s">
        <v>3851</v>
      </c>
      <c r="C2539" s="416" t="s">
        <v>3848</v>
      </c>
      <c r="D2539" s="417">
        <v>12962.8</v>
      </c>
    </row>
    <row r="2540" spans="2:4" x14ac:dyDescent="0.25">
      <c r="B2540" s="416" t="s">
        <v>3852</v>
      </c>
      <c r="C2540" s="416" t="s">
        <v>3848</v>
      </c>
      <c r="D2540" s="417">
        <v>12962.8</v>
      </c>
    </row>
    <row r="2541" spans="2:4" x14ac:dyDescent="0.25">
      <c r="B2541" s="416" t="s">
        <v>3853</v>
      </c>
      <c r="C2541" s="416" t="s">
        <v>3848</v>
      </c>
      <c r="D2541" s="417">
        <v>12962.8</v>
      </c>
    </row>
    <row r="2542" spans="2:4" x14ac:dyDescent="0.25">
      <c r="B2542" s="416" t="s">
        <v>3854</v>
      </c>
      <c r="C2542" s="416" t="s">
        <v>3848</v>
      </c>
      <c r="D2542" s="417">
        <v>12937.5</v>
      </c>
    </row>
    <row r="2543" spans="2:4" x14ac:dyDescent="0.25">
      <c r="B2543" s="416" t="s">
        <v>3855</v>
      </c>
      <c r="C2543" s="416" t="s">
        <v>3856</v>
      </c>
      <c r="D2543" s="417">
        <v>10827.25</v>
      </c>
    </row>
    <row r="2544" spans="2:4" x14ac:dyDescent="0.25">
      <c r="B2544" s="416" t="s">
        <v>3857</v>
      </c>
      <c r="C2544" s="416" t="s">
        <v>3856</v>
      </c>
      <c r="D2544" s="417">
        <v>10827.25</v>
      </c>
    </row>
    <row r="2545" spans="2:4" ht="30" x14ac:dyDescent="0.25">
      <c r="B2545" s="416" t="s">
        <v>3858</v>
      </c>
      <c r="C2545" s="416" t="s">
        <v>3859</v>
      </c>
      <c r="D2545" s="417">
        <v>11918.6</v>
      </c>
    </row>
    <row r="2546" spans="2:4" ht="30" x14ac:dyDescent="0.25">
      <c r="B2546" s="416" t="s">
        <v>3860</v>
      </c>
      <c r="C2546" s="416" t="s">
        <v>3859</v>
      </c>
      <c r="D2546" s="417">
        <v>11918.6</v>
      </c>
    </row>
    <row r="2547" spans="2:4" x14ac:dyDescent="0.25">
      <c r="B2547" s="416" t="s">
        <v>3861</v>
      </c>
      <c r="C2547" s="416" t="s">
        <v>3862</v>
      </c>
      <c r="D2547" s="417">
        <v>9222</v>
      </c>
    </row>
    <row r="2548" spans="2:4" x14ac:dyDescent="0.25">
      <c r="B2548" s="416" t="s">
        <v>3863</v>
      </c>
      <c r="C2548" s="416" t="s">
        <v>3862</v>
      </c>
      <c r="D2548" s="417">
        <v>9222</v>
      </c>
    </row>
    <row r="2549" spans="2:4" x14ac:dyDescent="0.25">
      <c r="B2549" s="416" t="s">
        <v>3864</v>
      </c>
      <c r="C2549" s="416" t="s">
        <v>3862</v>
      </c>
      <c r="D2549" s="417">
        <v>9222</v>
      </c>
    </row>
    <row r="2550" spans="2:4" x14ac:dyDescent="0.25">
      <c r="B2550" s="416" t="s">
        <v>3865</v>
      </c>
      <c r="C2550" s="416" t="s">
        <v>3862</v>
      </c>
      <c r="D2550" s="417">
        <v>9222</v>
      </c>
    </row>
    <row r="2551" spans="2:4" x14ac:dyDescent="0.25">
      <c r="B2551" s="416" t="s">
        <v>3866</v>
      </c>
      <c r="C2551" s="416" t="s">
        <v>3862</v>
      </c>
      <c r="D2551" s="417">
        <v>9222</v>
      </c>
    </row>
    <row r="2552" spans="2:4" x14ac:dyDescent="0.25">
      <c r="B2552" s="416" t="s">
        <v>3867</v>
      </c>
      <c r="C2552" s="416" t="s">
        <v>3868</v>
      </c>
      <c r="D2552" s="417">
        <v>11500</v>
      </c>
    </row>
    <row r="2553" spans="2:4" x14ac:dyDescent="0.25">
      <c r="B2553" s="416" t="s">
        <v>3869</v>
      </c>
      <c r="C2553" s="416" t="s">
        <v>3868</v>
      </c>
      <c r="D2553" s="417">
        <v>11500</v>
      </c>
    </row>
    <row r="2554" spans="2:4" x14ac:dyDescent="0.25">
      <c r="B2554" s="416" t="s">
        <v>3870</v>
      </c>
      <c r="C2554" s="416" t="s">
        <v>3868</v>
      </c>
      <c r="D2554" s="417">
        <v>11500</v>
      </c>
    </row>
    <row r="2555" spans="2:4" x14ac:dyDescent="0.25">
      <c r="B2555" s="416" t="s">
        <v>3871</v>
      </c>
      <c r="C2555" s="416" t="s">
        <v>3868</v>
      </c>
      <c r="D2555" s="417">
        <v>11500</v>
      </c>
    </row>
    <row r="2556" spans="2:4" x14ac:dyDescent="0.25">
      <c r="B2556" s="416" t="s">
        <v>3872</v>
      </c>
      <c r="C2556" s="416" t="s">
        <v>3868</v>
      </c>
      <c r="D2556" s="417">
        <v>11500</v>
      </c>
    </row>
    <row r="2557" spans="2:4" x14ac:dyDescent="0.25">
      <c r="B2557" s="416" t="s">
        <v>3873</v>
      </c>
      <c r="C2557" s="416" t="s">
        <v>3868</v>
      </c>
      <c r="D2557" s="417">
        <v>11500</v>
      </c>
    </row>
    <row r="2558" spans="2:4" x14ac:dyDescent="0.25">
      <c r="B2558" s="416" t="s">
        <v>3874</v>
      </c>
      <c r="C2558" s="416" t="s">
        <v>3868</v>
      </c>
      <c r="D2558" s="417">
        <v>11500</v>
      </c>
    </row>
    <row r="2559" spans="2:4" x14ac:dyDescent="0.25">
      <c r="B2559" s="416" t="s">
        <v>3875</v>
      </c>
      <c r="C2559" s="416" t="s">
        <v>3868</v>
      </c>
      <c r="D2559" s="417">
        <v>11500</v>
      </c>
    </row>
    <row r="2560" spans="2:4" x14ac:dyDescent="0.25">
      <c r="B2560" s="416" t="s">
        <v>3876</v>
      </c>
      <c r="C2560" s="416" t="s">
        <v>3868</v>
      </c>
      <c r="D2560" s="417">
        <v>11500</v>
      </c>
    </row>
    <row r="2561" spans="2:4" x14ac:dyDescent="0.25">
      <c r="B2561" s="416" t="s">
        <v>3877</v>
      </c>
      <c r="C2561" s="416" t="s">
        <v>3868</v>
      </c>
      <c r="D2561" s="417">
        <v>11500</v>
      </c>
    </row>
    <row r="2562" spans="2:4" x14ac:dyDescent="0.25">
      <c r="B2562" s="416" t="s">
        <v>3878</v>
      </c>
      <c r="C2562" s="416" t="s">
        <v>3868</v>
      </c>
      <c r="D2562" s="417">
        <v>11500</v>
      </c>
    </row>
    <row r="2563" spans="2:4" x14ac:dyDescent="0.25">
      <c r="B2563" s="416" t="s">
        <v>3879</v>
      </c>
      <c r="C2563" s="416" t="s">
        <v>3868</v>
      </c>
      <c r="D2563" s="417">
        <v>11500</v>
      </c>
    </row>
    <row r="2564" spans="2:4" x14ac:dyDescent="0.25">
      <c r="B2564" s="416" t="s">
        <v>3880</v>
      </c>
      <c r="C2564" s="416" t="s">
        <v>3868</v>
      </c>
      <c r="D2564" s="417">
        <v>11500</v>
      </c>
    </row>
    <row r="2565" spans="2:4" x14ac:dyDescent="0.25">
      <c r="B2565" s="416" t="s">
        <v>3881</v>
      </c>
      <c r="C2565" s="416" t="s">
        <v>3868</v>
      </c>
      <c r="D2565" s="417">
        <v>11500</v>
      </c>
    </row>
    <row r="2566" spans="2:4" x14ac:dyDescent="0.25">
      <c r="B2566" s="416" t="s">
        <v>3882</v>
      </c>
      <c r="C2566" s="416" t="s">
        <v>3868</v>
      </c>
      <c r="D2566" s="417">
        <v>11500</v>
      </c>
    </row>
    <row r="2567" spans="2:4" x14ac:dyDescent="0.25">
      <c r="B2567" s="416" t="s">
        <v>3883</v>
      </c>
      <c r="C2567" s="416" t="s">
        <v>3868</v>
      </c>
      <c r="D2567" s="417">
        <v>15059.25</v>
      </c>
    </row>
    <row r="2568" spans="2:4" x14ac:dyDescent="0.25">
      <c r="B2568" s="416" t="s">
        <v>3884</v>
      </c>
      <c r="C2568" s="416" t="s">
        <v>3868</v>
      </c>
      <c r="D2568" s="417">
        <v>11500</v>
      </c>
    </row>
    <row r="2569" spans="2:4" x14ac:dyDescent="0.25">
      <c r="B2569" s="416" t="s">
        <v>3885</v>
      </c>
      <c r="C2569" s="416" t="s">
        <v>3868</v>
      </c>
      <c r="D2569" s="417">
        <v>11500</v>
      </c>
    </row>
    <row r="2570" spans="2:4" x14ac:dyDescent="0.25">
      <c r="B2570" s="416" t="s">
        <v>3886</v>
      </c>
      <c r="C2570" s="416" t="s">
        <v>3868</v>
      </c>
      <c r="D2570" s="417">
        <v>11500</v>
      </c>
    </row>
    <row r="2571" spans="2:4" x14ac:dyDescent="0.25">
      <c r="B2571" s="416" t="s">
        <v>3887</v>
      </c>
      <c r="C2571" s="416" t="s">
        <v>3868</v>
      </c>
      <c r="D2571" s="417">
        <v>11500</v>
      </c>
    </row>
    <row r="2572" spans="2:4" x14ac:dyDescent="0.25">
      <c r="B2572" s="416" t="s">
        <v>3888</v>
      </c>
      <c r="C2572" s="416" t="s">
        <v>3868</v>
      </c>
      <c r="D2572" s="417">
        <v>11500</v>
      </c>
    </row>
    <row r="2573" spans="2:4" x14ac:dyDescent="0.25">
      <c r="B2573" s="416" t="s">
        <v>3889</v>
      </c>
      <c r="C2573" s="416" t="s">
        <v>3868</v>
      </c>
      <c r="D2573" s="417">
        <v>11500</v>
      </c>
    </row>
    <row r="2574" spans="2:4" x14ac:dyDescent="0.25">
      <c r="B2574" s="416" t="s">
        <v>3890</v>
      </c>
      <c r="C2574" s="416" t="s">
        <v>3868</v>
      </c>
      <c r="D2574" s="417">
        <v>11500</v>
      </c>
    </row>
    <row r="2575" spans="2:4" x14ac:dyDescent="0.25">
      <c r="B2575" s="416" t="s">
        <v>3891</v>
      </c>
      <c r="C2575" s="416" t="s">
        <v>3868</v>
      </c>
      <c r="D2575" s="417">
        <v>11500</v>
      </c>
    </row>
    <row r="2576" spans="2:4" x14ac:dyDescent="0.25">
      <c r="B2576" s="416" t="s">
        <v>3892</v>
      </c>
      <c r="C2576" s="416" t="s">
        <v>3868</v>
      </c>
      <c r="D2576" s="417">
        <v>11500</v>
      </c>
    </row>
    <row r="2577" spans="2:4" x14ac:dyDescent="0.25">
      <c r="B2577" s="416" t="s">
        <v>3893</v>
      </c>
      <c r="C2577" s="416" t="s">
        <v>3868</v>
      </c>
      <c r="D2577" s="417">
        <v>11500</v>
      </c>
    </row>
    <row r="2578" spans="2:4" x14ac:dyDescent="0.25">
      <c r="B2578" s="416" t="s">
        <v>3894</v>
      </c>
      <c r="C2578" s="416" t="s">
        <v>3868</v>
      </c>
      <c r="D2578" s="417">
        <v>11500</v>
      </c>
    </row>
    <row r="2579" spans="2:4" x14ac:dyDescent="0.25">
      <c r="B2579" s="416" t="s">
        <v>3895</v>
      </c>
      <c r="C2579" s="416" t="s">
        <v>3868</v>
      </c>
      <c r="D2579" s="417">
        <v>11500</v>
      </c>
    </row>
    <row r="2580" spans="2:4" x14ac:dyDescent="0.25">
      <c r="B2580" s="416" t="s">
        <v>3896</v>
      </c>
      <c r="C2580" s="416" t="s">
        <v>3868</v>
      </c>
      <c r="D2580" s="417">
        <v>11500</v>
      </c>
    </row>
    <row r="2581" spans="2:4" x14ac:dyDescent="0.25">
      <c r="B2581" s="416" t="s">
        <v>3897</v>
      </c>
      <c r="C2581" s="416" t="s">
        <v>3868</v>
      </c>
      <c r="D2581" s="417">
        <v>15059.25</v>
      </c>
    </row>
    <row r="2582" spans="2:4" x14ac:dyDescent="0.25">
      <c r="B2582" s="416" t="s">
        <v>3898</v>
      </c>
      <c r="C2582" s="416" t="s">
        <v>3868</v>
      </c>
      <c r="D2582" s="417">
        <v>11500</v>
      </c>
    </row>
    <row r="2583" spans="2:4" x14ac:dyDescent="0.25">
      <c r="B2583" s="416" t="s">
        <v>3899</v>
      </c>
      <c r="C2583" s="416" t="s">
        <v>3868</v>
      </c>
      <c r="D2583" s="417">
        <v>11500</v>
      </c>
    </row>
    <row r="2584" spans="2:4" x14ac:dyDescent="0.25">
      <c r="B2584" s="416" t="s">
        <v>3900</v>
      </c>
      <c r="C2584" s="416" t="s">
        <v>3868</v>
      </c>
      <c r="D2584" s="417">
        <v>11500</v>
      </c>
    </row>
    <row r="2585" spans="2:4" x14ac:dyDescent="0.25">
      <c r="B2585" s="416" t="s">
        <v>3901</v>
      </c>
      <c r="C2585" s="416" t="s">
        <v>3868</v>
      </c>
      <c r="D2585" s="417">
        <v>11500</v>
      </c>
    </row>
    <row r="2586" spans="2:4" x14ac:dyDescent="0.25">
      <c r="B2586" s="416" t="s">
        <v>3902</v>
      </c>
      <c r="C2586" s="416" t="s">
        <v>3868</v>
      </c>
      <c r="D2586" s="417">
        <v>11500</v>
      </c>
    </row>
    <row r="2587" spans="2:4" x14ac:dyDescent="0.25">
      <c r="B2587" s="416" t="s">
        <v>3903</v>
      </c>
      <c r="C2587" s="416" t="s">
        <v>3868</v>
      </c>
      <c r="D2587" s="417">
        <v>11500</v>
      </c>
    </row>
    <row r="2588" spans="2:4" x14ac:dyDescent="0.25">
      <c r="B2588" s="416" t="s">
        <v>3904</v>
      </c>
      <c r="C2588" s="416" t="s">
        <v>3868</v>
      </c>
      <c r="D2588" s="417">
        <v>11500</v>
      </c>
    </row>
    <row r="2589" spans="2:4" x14ac:dyDescent="0.25">
      <c r="B2589" s="416" t="s">
        <v>3905</v>
      </c>
      <c r="C2589" s="416" t="s">
        <v>3868</v>
      </c>
      <c r="D2589" s="417">
        <v>11500</v>
      </c>
    </row>
    <row r="2590" spans="2:4" x14ac:dyDescent="0.25">
      <c r="B2590" s="416" t="s">
        <v>3906</v>
      </c>
      <c r="C2590" s="416" t="s">
        <v>3868</v>
      </c>
      <c r="D2590" s="417">
        <v>11500</v>
      </c>
    </row>
    <row r="2591" spans="2:4" x14ac:dyDescent="0.25">
      <c r="B2591" s="416" t="s">
        <v>3907</v>
      </c>
      <c r="C2591" s="416" t="s">
        <v>3868</v>
      </c>
      <c r="D2591" s="417">
        <v>11500</v>
      </c>
    </row>
    <row r="2592" spans="2:4" x14ac:dyDescent="0.25">
      <c r="B2592" s="416" t="s">
        <v>3908</v>
      </c>
      <c r="C2592" s="416" t="s">
        <v>3868</v>
      </c>
      <c r="D2592" s="417">
        <v>11500</v>
      </c>
    </row>
    <row r="2593" spans="2:4" x14ac:dyDescent="0.25">
      <c r="B2593" s="416" t="s">
        <v>3909</v>
      </c>
      <c r="C2593" s="416" t="s">
        <v>3868</v>
      </c>
      <c r="D2593" s="417">
        <v>11500</v>
      </c>
    </row>
    <row r="2594" spans="2:4" x14ac:dyDescent="0.25">
      <c r="B2594" s="416" t="s">
        <v>3910</v>
      </c>
      <c r="C2594" s="416" t="s">
        <v>3868</v>
      </c>
      <c r="D2594" s="417">
        <v>11500</v>
      </c>
    </row>
    <row r="2595" spans="2:4" x14ac:dyDescent="0.25">
      <c r="B2595" s="416" t="s">
        <v>3911</v>
      </c>
      <c r="C2595" s="416" t="s">
        <v>3868</v>
      </c>
      <c r="D2595" s="417">
        <v>11500</v>
      </c>
    </row>
    <row r="2596" spans="2:4" x14ac:dyDescent="0.25">
      <c r="B2596" s="416" t="s">
        <v>3912</v>
      </c>
      <c r="C2596" s="416" t="s">
        <v>3868</v>
      </c>
      <c r="D2596" s="417">
        <v>11500</v>
      </c>
    </row>
    <row r="2597" spans="2:4" x14ac:dyDescent="0.25">
      <c r="B2597" s="416" t="s">
        <v>3913</v>
      </c>
      <c r="C2597" s="416" t="s">
        <v>3868</v>
      </c>
      <c r="D2597" s="417">
        <v>11500</v>
      </c>
    </row>
    <row r="2598" spans="2:4" x14ac:dyDescent="0.25">
      <c r="B2598" s="416" t="s">
        <v>3914</v>
      </c>
      <c r="C2598" s="416" t="s">
        <v>3868</v>
      </c>
      <c r="D2598" s="417">
        <v>11500</v>
      </c>
    </row>
    <row r="2599" spans="2:4" x14ac:dyDescent="0.25">
      <c r="B2599" s="416" t="s">
        <v>3915</v>
      </c>
      <c r="C2599" s="416" t="s">
        <v>3868</v>
      </c>
      <c r="D2599" s="417">
        <v>11500</v>
      </c>
    </row>
    <row r="2600" spans="2:4" x14ac:dyDescent="0.25">
      <c r="B2600" s="416" t="s">
        <v>3916</v>
      </c>
      <c r="C2600" s="416" t="s">
        <v>3868</v>
      </c>
      <c r="D2600" s="417">
        <v>11500</v>
      </c>
    </row>
    <row r="2601" spans="2:4" x14ac:dyDescent="0.25">
      <c r="B2601" s="416" t="s">
        <v>3917</v>
      </c>
      <c r="C2601" s="416" t="s">
        <v>3868</v>
      </c>
      <c r="D2601" s="417">
        <v>11500</v>
      </c>
    </row>
    <row r="2602" spans="2:4" x14ac:dyDescent="0.25">
      <c r="B2602" s="416" t="s">
        <v>3918</v>
      </c>
      <c r="C2602" s="416" t="s">
        <v>3868</v>
      </c>
      <c r="D2602" s="417">
        <v>11500</v>
      </c>
    </row>
    <row r="2603" spans="2:4" x14ac:dyDescent="0.25">
      <c r="B2603" s="416" t="s">
        <v>3919</v>
      </c>
      <c r="C2603" s="416" t="s">
        <v>3868</v>
      </c>
      <c r="D2603" s="417">
        <v>11500</v>
      </c>
    </row>
    <row r="2604" spans="2:4" x14ac:dyDescent="0.25">
      <c r="B2604" s="416" t="s">
        <v>3920</v>
      </c>
      <c r="C2604" s="416" t="s">
        <v>3868</v>
      </c>
      <c r="D2604" s="417">
        <v>11500</v>
      </c>
    </row>
    <row r="2605" spans="2:4" x14ac:dyDescent="0.25">
      <c r="B2605" s="416" t="s">
        <v>3921</v>
      </c>
      <c r="C2605" s="416" t="s">
        <v>3868</v>
      </c>
      <c r="D2605" s="417">
        <v>15059.25</v>
      </c>
    </row>
    <row r="2606" spans="2:4" x14ac:dyDescent="0.25">
      <c r="B2606" s="416" t="s">
        <v>3922</v>
      </c>
      <c r="C2606" s="416" t="s">
        <v>3868</v>
      </c>
      <c r="D2606" s="417">
        <v>11500</v>
      </c>
    </row>
    <row r="2607" spans="2:4" x14ac:dyDescent="0.25">
      <c r="B2607" s="416" t="s">
        <v>3923</v>
      </c>
      <c r="C2607" s="416" t="s">
        <v>3868</v>
      </c>
      <c r="D2607" s="417">
        <v>11500</v>
      </c>
    </row>
    <row r="2608" spans="2:4" x14ac:dyDescent="0.25">
      <c r="B2608" s="416" t="s">
        <v>3924</v>
      </c>
      <c r="C2608" s="416" t="s">
        <v>3868</v>
      </c>
      <c r="D2608" s="417">
        <v>11500</v>
      </c>
    </row>
    <row r="2609" spans="2:4" x14ac:dyDescent="0.25">
      <c r="B2609" s="416" t="s">
        <v>3925</v>
      </c>
      <c r="C2609" s="416" t="s">
        <v>3868</v>
      </c>
      <c r="D2609" s="417">
        <v>11500</v>
      </c>
    </row>
    <row r="2610" spans="2:4" x14ac:dyDescent="0.25">
      <c r="B2610" s="416" t="s">
        <v>3926</v>
      </c>
      <c r="C2610" s="416" t="s">
        <v>3868</v>
      </c>
      <c r="D2610" s="417">
        <v>11500</v>
      </c>
    </row>
    <row r="2611" spans="2:4" x14ac:dyDescent="0.25">
      <c r="B2611" s="416" t="s">
        <v>3927</v>
      </c>
      <c r="C2611" s="416" t="s">
        <v>3868</v>
      </c>
      <c r="D2611" s="417">
        <v>11500</v>
      </c>
    </row>
    <row r="2612" spans="2:4" x14ac:dyDescent="0.25">
      <c r="B2612" s="416" t="s">
        <v>3928</v>
      </c>
      <c r="C2612" s="416" t="s">
        <v>3868</v>
      </c>
      <c r="D2612" s="417">
        <v>15059.25</v>
      </c>
    </row>
    <row r="2613" spans="2:4" x14ac:dyDescent="0.25">
      <c r="B2613" s="416" t="s">
        <v>3929</v>
      </c>
      <c r="C2613" s="416" t="s">
        <v>3868</v>
      </c>
      <c r="D2613" s="417">
        <v>11500</v>
      </c>
    </row>
    <row r="2614" spans="2:4" x14ac:dyDescent="0.25">
      <c r="B2614" s="416" t="s">
        <v>3930</v>
      </c>
      <c r="C2614" s="416" t="s">
        <v>3868</v>
      </c>
      <c r="D2614" s="417">
        <v>11500</v>
      </c>
    </row>
    <row r="2615" spans="2:4" x14ac:dyDescent="0.25">
      <c r="B2615" s="416" t="s">
        <v>3931</v>
      </c>
      <c r="C2615" s="416" t="s">
        <v>3868</v>
      </c>
      <c r="D2615" s="417">
        <v>11500</v>
      </c>
    </row>
    <row r="2616" spans="2:4" x14ac:dyDescent="0.25">
      <c r="B2616" s="416" t="s">
        <v>3932</v>
      </c>
      <c r="C2616" s="416" t="s">
        <v>3868</v>
      </c>
      <c r="D2616" s="417">
        <v>15059.25</v>
      </c>
    </row>
    <row r="2617" spans="2:4" x14ac:dyDescent="0.25">
      <c r="B2617" s="416" t="s">
        <v>3933</v>
      </c>
      <c r="C2617" s="416" t="s">
        <v>3868</v>
      </c>
      <c r="D2617" s="417">
        <v>11500</v>
      </c>
    </row>
    <row r="2618" spans="2:4" x14ac:dyDescent="0.25">
      <c r="B2618" s="416" t="s">
        <v>3934</v>
      </c>
      <c r="C2618" s="416" t="s">
        <v>3868</v>
      </c>
      <c r="D2618" s="417">
        <v>11500</v>
      </c>
    </row>
    <row r="2619" spans="2:4" x14ac:dyDescent="0.25">
      <c r="B2619" s="416" t="s">
        <v>3935</v>
      </c>
      <c r="C2619" s="416" t="s">
        <v>3868</v>
      </c>
      <c r="D2619" s="417">
        <v>11500</v>
      </c>
    </row>
    <row r="2620" spans="2:4" x14ac:dyDescent="0.25">
      <c r="B2620" s="416" t="s">
        <v>3936</v>
      </c>
      <c r="C2620" s="416" t="s">
        <v>3868</v>
      </c>
      <c r="D2620" s="417">
        <v>11500</v>
      </c>
    </row>
    <row r="2621" spans="2:4" x14ac:dyDescent="0.25">
      <c r="B2621" s="416" t="s">
        <v>3937</v>
      </c>
      <c r="C2621" s="416" t="s">
        <v>3868</v>
      </c>
      <c r="D2621" s="417">
        <v>11500</v>
      </c>
    </row>
    <row r="2622" spans="2:4" x14ac:dyDescent="0.25">
      <c r="B2622" s="416" t="s">
        <v>3938</v>
      </c>
      <c r="C2622" s="416" t="s">
        <v>3868</v>
      </c>
      <c r="D2622" s="417">
        <v>11500</v>
      </c>
    </row>
    <row r="2623" spans="2:4" x14ac:dyDescent="0.25">
      <c r="B2623" s="416" t="s">
        <v>3939</v>
      </c>
      <c r="C2623" s="416" t="s">
        <v>3868</v>
      </c>
      <c r="D2623" s="417">
        <v>11500</v>
      </c>
    </row>
    <row r="2624" spans="2:4" x14ac:dyDescent="0.25">
      <c r="B2624" s="416" t="s">
        <v>3940</v>
      </c>
      <c r="C2624" s="416" t="s">
        <v>3868</v>
      </c>
      <c r="D2624" s="417">
        <v>11500</v>
      </c>
    </row>
    <row r="2625" spans="2:4" x14ac:dyDescent="0.25">
      <c r="B2625" s="416" t="s">
        <v>3941</v>
      </c>
      <c r="C2625" s="416" t="s">
        <v>3868</v>
      </c>
      <c r="D2625" s="417">
        <v>11500</v>
      </c>
    </row>
    <row r="2626" spans="2:4" x14ac:dyDescent="0.25">
      <c r="B2626" s="416" t="s">
        <v>3942</v>
      </c>
      <c r="C2626" s="416" t="s">
        <v>3868</v>
      </c>
      <c r="D2626" s="417">
        <v>11500</v>
      </c>
    </row>
    <row r="2627" spans="2:4" x14ac:dyDescent="0.25">
      <c r="B2627" s="416" t="s">
        <v>3943</v>
      </c>
      <c r="C2627" s="416" t="s">
        <v>3868</v>
      </c>
      <c r="D2627" s="417">
        <v>11500</v>
      </c>
    </row>
    <row r="2628" spans="2:4" x14ac:dyDescent="0.25">
      <c r="B2628" s="416" t="s">
        <v>3944</v>
      </c>
      <c r="C2628" s="416" t="s">
        <v>3868</v>
      </c>
      <c r="D2628" s="417">
        <v>11500</v>
      </c>
    </row>
    <row r="2629" spans="2:4" x14ac:dyDescent="0.25">
      <c r="B2629" s="416" t="s">
        <v>3945</v>
      </c>
      <c r="C2629" s="416" t="s">
        <v>3868</v>
      </c>
      <c r="D2629" s="417">
        <v>11500</v>
      </c>
    </row>
    <row r="2630" spans="2:4" x14ac:dyDescent="0.25">
      <c r="B2630" s="416" t="s">
        <v>3946</v>
      </c>
      <c r="C2630" s="416" t="s">
        <v>3868</v>
      </c>
      <c r="D2630" s="417">
        <v>11500</v>
      </c>
    </row>
    <row r="2631" spans="2:4" x14ac:dyDescent="0.25">
      <c r="B2631" s="416" t="s">
        <v>3947</v>
      </c>
      <c r="C2631" s="416" t="s">
        <v>3948</v>
      </c>
      <c r="D2631" s="417">
        <v>14141.55</v>
      </c>
    </row>
    <row r="2632" spans="2:4" x14ac:dyDescent="0.25">
      <c r="B2632" s="416" t="s">
        <v>3949</v>
      </c>
      <c r="C2632" s="416" t="s">
        <v>3948</v>
      </c>
      <c r="D2632" s="417">
        <v>9306.9500000000007</v>
      </c>
    </row>
    <row r="2633" spans="2:4" x14ac:dyDescent="0.25">
      <c r="B2633" s="416" t="s">
        <v>3950</v>
      </c>
      <c r="C2633" s="416" t="s">
        <v>3948</v>
      </c>
      <c r="D2633" s="417">
        <v>9306.9500000000007</v>
      </c>
    </row>
    <row r="2634" spans="2:4" x14ac:dyDescent="0.25">
      <c r="B2634" s="416" t="s">
        <v>3951</v>
      </c>
      <c r="C2634" s="416" t="s">
        <v>3948</v>
      </c>
      <c r="D2634" s="417">
        <v>9306.9500000000007</v>
      </c>
    </row>
    <row r="2635" spans="2:4" x14ac:dyDescent="0.25">
      <c r="B2635" s="416" t="s">
        <v>3952</v>
      </c>
      <c r="C2635" s="416" t="s">
        <v>3948</v>
      </c>
      <c r="D2635" s="417">
        <v>9306.9500000000007</v>
      </c>
    </row>
    <row r="2636" spans="2:4" x14ac:dyDescent="0.25">
      <c r="B2636" s="416" t="s">
        <v>3953</v>
      </c>
      <c r="C2636" s="416" t="s">
        <v>3948</v>
      </c>
      <c r="D2636" s="417">
        <v>9306.9500000000007</v>
      </c>
    </row>
    <row r="2637" spans="2:4" x14ac:dyDescent="0.25">
      <c r="B2637" s="416" t="s">
        <v>3954</v>
      </c>
      <c r="C2637" s="416" t="s">
        <v>3948</v>
      </c>
      <c r="D2637" s="417">
        <v>9772.7000000000007</v>
      </c>
    </row>
    <row r="2638" spans="2:4" x14ac:dyDescent="0.25">
      <c r="B2638" s="416" t="s">
        <v>3955</v>
      </c>
      <c r="C2638" s="416" t="s">
        <v>3948</v>
      </c>
      <c r="D2638" s="417">
        <v>9772.7000000000007</v>
      </c>
    </row>
    <row r="2639" spans="2:4" x14ac:dyDescent="0.25">
      <c r="B2639" s="416" t="s">
        <v>3956</v>
      </c>
      <c r="C2639" s="416" t="s">
        <v>3948</v>
      </c>
      <c r="D2639" s="417">
        <v>14141.55</v>
      </c>
    </row>
    <row r="2640" spans="2:4" x14ac:dyDescent="0.25">
      <c r="B2640" s="416" t="s">
        <v>3957</v>
      </c>
      <c r="C2640" s="416" t="s">
        <v>3948</v>
      </c>
      <c r="D2640" s="417">
        <v>9772.7000000000007</v>
      </c>
    </row>
    <row r="2641" spans="2:4" x14ac:dyDescent="0.25">
      <c r="B2641" s="416" t="s">
        <v>3958</v>
      </c>
      <c r="C2641" s="416" t="s">
        <v>3948</v>
      </c>
      <c r="D2641" s="417">
        <v>14141.55</v>
      </c>
    </row>
    <row r="2642" spans="2:4" x14ac:dyDescent="0.25">
      <c r="B2642" s="416" t="s">
        <v>3959</v>
      </c>
      <c r="C2642" s="416" t="s">
        <v>3948</v>
      </c>
      <c r="D2642" s="417">
        <v>9772.7000000000007</v>
      </c>
    </row>
    <row r="2643" spans="2:4" x14ac:dyDescent="0.25">
      <c r="B2643" s="416" t="s">
        <v>3960</v>
      </c>
      <c r="C2643" s="416" t="s">
        <v>3948</v>
      </c>
      <c r="D2643" s="417">
        <v>9772.7000000000007</v>
      </c>
    </row>
    <row r="2644" spans="2:4" x14ac:dyDescent="0.25">
      <c r="B2644" s="416" t="s">
        <v>3961</v>
      </c>
      <c r="C2644" s="416" t="s">
        <v>3948</v>
      </c>
      <c r="D2644" s="417">
        <v>9772.7000000000007</v>
      </c>
    </row>
    <row r="2645" spans="2:4" x14ac:dyDescent="0.25">
      <c r="B2645" s="416" t="s">
        <v>3962</v>
      </c>
      <c r="C2645" s="416" t="s">
        <v>3948</v>
      </c>
      <c r="D2645" s="417">
        <v>9772.7000000000007</v>
      </c>
    </row>
    <row r="2646" spans="2:4" x14ac:dyDescent="0.25">
      <c r="B2646" s="416" t="s">
        <v>3963</v>
      </c>
      <c r="C2646" s="416" t="s">
        <v>3948</v>
      </c>
      <c r="D2646" s="417">
        <v>9772.7000000000007</v>
      </c>
    </row>
    <row r="2647" spans="2:4" x14ac:dyDescent="0.25">
      <c r="B2647" s="416" t="s">
        <v>3964</v>
      </c>
      <c r="C2647" s="416" t="s">
        <v>3948</v>
      </c>
      <c r="D2647" s="417">
        <v>9306.9500000000007</v>
      </c>
    </row>
    <row r="2648" spans="2:4" x14ac:dyDescent="0.25">
      <c r="B2648" s="416" t="s">
        <v>3965</v>
      </c>
      <c r="C2648" s="416" t="s">
        <v>3948</v>
      </c>
      <c r="D2648" s="417">
        <v>9772.7000000000007</v>
      </c>
    </row>
    <row r="2649" spans="2:4" x14ac:dyDescent="0.25">
      <c r="B2649" s="416" t="s">
        <v>3966</v>
      </c>
      <c r="C2649" s="416" t="s">
        <v>3948</v>
      </c>
      <c r="D2649" s="417">
        <v>9768.1</v>
      </c>
    </row>
    <row r="2650" spans="2:4" x14ac:dyDescent="0.25">
      <c r="B2650" s="416" t="s">
        <v>3967</v>
      </c>
      <c r="C2650" s="416" t="s">
        <v>3948</v>
      </c>
      <c r="D2650" s="417">
        <v>9772.7000000000007</v>
      </c>
    </row>
    <row r="2651" spans="2:4" x14ac:dyDescent="0.25">
      <c r="B2651" s="416" t="s">
        <v>3968</v>
      </c>
      <c r="C2651" s="416" t="s">
        <v>3948</v>
      </c>
      <c r="D2651" s="417">
        <v>9772.7000000000007</v>
      </c>
    </row>
    <row r="2652" spans="2:4" x14ac:dyDescent="0.25">
      <c r="B2652" s="416" t="s">
        <v>3969</v>
      </c>
      <c r="C2652" s="416" t="s">
        <v>3948</v>
      </c>
      <c r="D2652" s="417">
        <v>14141.55</v>
      </c>
    </row>
    <row r="2653" spans="2:4" x14ac:dyDescent="0.25">
      <c r="B2653" s="416" t="s">
        <v>3970</v>
      </c>
      <c r="C2653" s="416" t="s">
        <v>3948</v>
      </c>
      <c r="D2653" s="417">
        <v>9772.7000000000007</v>
      </c>
    </row>
    <row r="2654" spans="2:4" x14ac:dyDescent="0.25">
      <c r="B2654" s="416" t="s">
        <v>3971</v>
      </c>
      <c r="C2654" s="416" t="s">
        <v>3948</v>
      </c>
      <c r="D2654" s="417">
        <v>9772.7000000000007</v>
      </c>
    </row>
    <row r="2655" spans="2:4" x14ac:dyDescent="0.25">
      <c r="B2655" s="416" t="s">
        <v>3972</v>
      </c>
      <c r="C2655" s="416" t="s">
        <v>3948</v>
      </c>
      <c r="D2655" s="417">
        <v>9772.7000000000007</v>
      </c>
    </row>
    <row r="2656" spans="2:4" x14ac:dyDescent="0.25">
      <c r="B2656" s="416" t="s">
        <v>3973</v>
      </c>
      <c r="C2656" s="416" t="s">
        <v>3948</v>
      </c>
      <c r="D2656" s="417">
        <v>9772.7000000000007</v>
      </c>
    </row>
    <row r="2657" spans="2:4" x14ac:dyDescent="0.25">
      <c r="B2657" s="416" t="s">
        <v>3974</v>
      </c>
      <c r="C2657" s="416" t="s">
        <v>3948</v>
      </c>
      <c r="D2657" s="417">
        <v>9772.7000000000007</v>
      </c>
    </row>
    <row r="2658" spans="2:4" x14ac:dyDescent="0.25">
      <c r="B2658" s="416" t="s">
        <v>3975</v>
      </c>
      <c r="C2658" s="416" t="s">
        <v>3948</v>
      </c>
      <c r="D2658" s="417">
        <v>9772.7000000000007</v>
      </c>
    </row>
    <row r="2659" spans="2:4" x14ac:dyDescent="0.25">
      <c r="B2659" s="416" t="s">
        <v>3976</v>
      </c>
      <c r="C2659" s="416" t="s">
        <v>3948</v>
      </c>
      <c r="D2659" s="417">
        <v>9772.7000000000007</v>
      </c>
    </row>
    <row r="2660" spans="2:4" x14ac:dyDescent="0.25">
      <c r="B2660" s="416" t="s">
        <v>3977</v>
      </c>
      <c r="C2660" s="416" t="s">
        <v>3948</v>
      </c>
      <c r="D2660" s="417">
        <v>14141.55</v>
      </c>
    </row>
    <row r="2661" spans="2:4" x14ac:dyDescent="0.25">
      <c r="B2661" s="416" t="s">
        <v>3978</v>
      </c>
      <c r="C2661" s="416" t="s">
        <v>3948</v>
      </c>
      <c r="D2661" s="417">
        <v>9772.7000000000007</v>
      </c>
    </row>
    <row r="2662" spans="2:4" x14ac:dyDescent="0.25">
      <c r="B2662" s="416" t="s">
        <v>3979</v>
      </c>
      <c r="C2662" s="416" t="s">
        <v>3948</v>
      </c>
      <c r="D2662" s="417">
        <v>9772.7000000000007</v>
      </c>
    </row>
    <row r="2663" spans="2:4" x14ac:dyDescent="0.25">
      <c r="B2663" s="416" t="s">
        <v>3980</v>
      </c>
      <c r="C2663" s="416" t="s">
        <v>3948</v>
      </c>
      <c r="D2663" s="417">
        <v>9772.7000000000007</v>
      </c>
    </row>
    <row r="2664" spans="2:4" x14ac:dyDescent="0.25">
      <c r="B2664" s="416" t="s">
        <v>3981</v>
      </c>
      <c r="C2664" s="416" t="s">
        <v>3948</v>
      </c>
      <c r="D2664" s="417">
        <v>9772.7000000000007</v>
      </c>
    </row>
    <row r="2665" spans="2:4" x14ac:dyDescent="0.25">
      <c r="B2665" s="416" t="s">
        <v>3982</v>
      </c>
      <c r="C2665" s="416" t="s">
        <v>3948</v>
      </c>
      <c r="D2665" s="417">
        <v>9306.9500000000007</v>
      </c>
    </row>
    <row r="2666" spans="2:4" x14ac:dyDescent="0.25">
      <c r="B2666" s="416" t="s">
        <v>3983</v>
      </c>
      <c r="C2666" s="416" t="s">
        <v>3948</v>
      </c>
      <c r="D2666" s="417">
        <v>9306.9500000000007</v>
      </c>
    </row>
    <row r="2667" spans="2:4" x14ac:dyDescent="0.25">
      <c r="B2667" s="416" t="s">
        <v>3984</v>
      </c>
      <c r="C2667" s="416" t="s">
        <v>3948</v>
      </c>
      <c r="D2667" s="417">
        <v>9306.9500000000007</v>
      </c>
    </row>
    <row r="2668" spans="2:4" x14ac:dyDescent="0.25">
      <c r="B2668" s="416" t="s">
        <v>3985</v>
      </c>
      <c r="C2668" s="416" t="s">
        <v>3948</v>
      </c>
      <c r="D2668" s="417">
        <v>9306.9500000000007</v>
      </c>
    </row>
    <row r="2669" spans="2:4" x14ac:dyDescent="0.25">
      <c r="B2669" s="416" t="s">
        <v>3986</v>
      </c>
      <c r="C2669" s="416" t="s">
        <v>3948</v>
      </c>
      <c r="D2669" s="417">
        <v>9306.9500000000007</v>
      </c>
    </row>
    <row r="2670" spans="2:4" x14ac:dyDescent="0.25">
      <c r="B2670" s="416" t="s">
        <v>3987</v>
      </c>
      <c r="C2670" s="416" t="s">
        <v>3948</v>
      </c>
      <c r="D2670" s="417">
        <v>9306.9500000000007</v>
      </c>
    </row>
    <row r="2671" spans="2:4" x14ac:dyDescent="0.25">
      <c r="B2671" s="416" t="s">
        <v>3988</v>
      </c>
      <c r="C2671" s="416" t="s">
        <v>3948</v>
      </c>
      <c r="D2671" s="417">
        <v>9306.9500000000007</v>
      </c>
    </row>
    <row r="2672" spans="2:4" x14ac:dyDescent="0.25">
      <c r="B2672" s="416" t="s">
        <v>3989</v>
      </c>
      <c r="C2672" s="416" t="s">
        <v>3948</v>
      </c>
      <c r="D2672" s="417">
        <v>14141.55</v>
      </c>
    </row>
    <row r="2673" spans="2:4" x14ac:dyDescent="0.25">
      <c r="B2673" s="416" t="s">
        <v>3990</v>
      </c>
      <c r="C2673" s="416" t="s">
        <v>3991</v>
      </c>
      <c r="D2673" s="417">
        <v>9306.9500000000007</v>
      </c>
    </row>
    <row r="2674" spans="2:4" x14ac:dyDescent="0.25">
      <c r="B2674" s="416" t="s">
        <v>3992</v>
      </c>
      <c r="C2674" s="416" t="s">
        <v>3993</v>
      </c>
      <c r="D2674" s="417">
        <v>8999.02</v>
      </c>
    </row>
    <row r="2675" spans="2:4" x14ac:dyDescent="0.25">
      <c r="B2675" s="416" t="s">
        <v>3994</v>
      </c>
      <c r="C2675" s="416" t="s">
        <v>3995</v>
      </c>
      <c r="D2675" s="417">
        <v>11500</v>
      </c>
    </row>
    <row r="2676" spans="2:4" x14ac:dyDescent="0.25">
      <c r="B2676" s="416" t="s">
        <v>3996</v>
      </c>
      <c r="C2676" s="416" t="s">
        <v>3997</v>
      </c>
      <c r="D2676" s="417">
        <v>7177.48</v>
      </c>
    </row>
    <row r="2677" spans="2:4" x14ac:dyDescent="0.25">
      <c r="B2677" s="416" t="s">
        <v>3998</v>
      </c>
      <c r="C2677" s="416" t="s">
        <v>3999</v>
      </c>
      <c r="D2677" s="417">
        <v>17135</v>
      </c>
    </row>
    <row r="2678" spans="2:4" x14ac:dyDescent="0.25">
      <c r="B2678" s="416" t="s">
        <v>4000</v>
      </c>
      <c r="C2678" s="416" t="s">
        <v>4001</v>
      </c>
      <c r="D2678" s="416">
        <v>1.1599999999999999</v>
      </c>
    </row>
    <row r="2679" spans="2:4" x14ac:dyDescent="0.25">
      <c r="B2679" s="416" t="s">
        <v>4002</v>
      </c>
      <c r="C2679" s="416" t="s">
        <v>4003</v>
      </c>
      <c r="D2679" s="417">
        <v>16007.03</v>
      </c>
    </row>
    <row r="2680" spans="2:4" x14ac:dyDescent="0.25">
      <c r="B2680" s="416" t="s">
        <v>4004</v>
      </c>
      <c r="C2680" s="416" t="s">
        <v>4005</v>
      </c>
      <c r="D2680" s="417">
        <v>11652.38</v>
      </c>
    </row>
    <row r="2681" spans="2:4" x14ac:dyDescent="0.25">
      <c r="B2681" s="416" t="s">
        <v>4006</v>
      </c>
      <c r="C2681" s="416" t="s">
        <v>4007</v>
      </c>
      <c r="D2681" s="417">
        <v>16007.03</v>
      </c>
    </row>
    <row r="2682" spans="2:4" x14ac:dyDescent="0.25">
      <c r="B2682" s="416" t="s">
        <v>4008</v>
      </c>
      <c r="C2682" s="416" t="s">
        <v>4009</v>
      </c>
      <c r="D2682" s="417">
        <v>16007.03</v>
      </c>
    </row>
    <row r="2683" spans="2:4" x14ac:dyDescent="0.25">
      <c r="B2683" s="416" t="s">
        <v>4010</v>
      </c>
      <c r="C2683" s="416" t="s">
        <v>4009</v>
      </c>
      <c r="D2683" s="417">
        <v>16007.03</v>
      </c>
    </row>
    <row r="2684" spans="2:4" x14ac:dyDescent="0.25">
      <c r="B2684" s="416" t="s">
        <v>4011</v>
      </c>
      <c r="C2684" s="416" t="s">
        <v>4009</v>
      </c>
      <c r="D2684" s="417">
        <v>16007.03</v>
      </c>
    </row>
    <row r="2685" spans="2:4" x14ac:dyDescent="0.25">
      <c r="B2685" s="416" t="s">
        <v>4012</v>
      </c>
      <c r="C2685" s="416" t="s">
        <v>4009</v>
      </c>
      <c r="D2685" s="417">
        <v>16007.03</v>
      </c>
    </row>
    <row r="2686" spans="2:4" x14ac:dyDescent="0.25">
      <c r="B2686" s="416" t="s">
        <v>4013</v>
      </c>
      <c r="C2686" s="416" t="s">
        <v>4009</v>
      </c>
      <c r="D2686" s="417">
        <v>16007.03</v>
      </c>
    </row>
    <row r="2687" spans="2:4" x14ac:dyDescent="0.25">
      <c r="B2687" s="416" t="s">
        <v>4014</v>
      </c>
      <c r="C2687" s="416" t="s">
        <v>4009</v>
      </c>
      <c r="D2687" s="417">
        <v>16007.03</v>
      </c>
    </row>
    <row r="2688" spans="2:4" x14ac:dyDescent="0.25">
      <c r="B2688" s="416" t="s">
        <v>4015</v>
      </c>
      <c r="C2688" s="416" t="s">
        <v>4009</v>
      </c>
      <c r="D2688" s="417">
        <v>16007.03</v>
      </c>
    </row>
    <row r="2689" spans="2:4" x14ac:dyDescent="0.25">
      <c r="B2689" s="416" t="s">
        <v>4016</v>
      </c>
      <c r="C2689" s="416" t="s">
        <v>4009</v>
      </c>
      <c r="D2689" s="417">
        <v>16007.03</v>
      </c>
    </row>
    <row r="2690" spans="2:4" x14ac:dyDescent="0.25">
      <c r="B2690" s="416" t="s">
        <v>4017</v>
      </c>
      <c r="C2690" s="416" t="s">
        <v>4018</v>
      </c>
      <c r="D2690" s="417">
        <v>15927.5</v>
      </c>
    </row>
    <row r="2691" spans="2:4" x14ac:dyDescent="0.25">
      <c r="B2691" s="416" t="s">
        <v>4019</v>
      </c>
      <c r="C2691" s="416" t="s">
        <v>4018</v>
      </c>
      <c r="D2691" s="417">
        <v>15927.5</v>
      </c>
    </row>
    <row r="2692" spans="2:4" x14ac:dyDescent="0.25">
      <c r="B2692" s="416" t="s">
        <v>4020</v>
      </c>
      <c r="C2692" s="416" t="s">
        <v>4018</v>
      </c>
      <c r="D2692" s="417">
        <v>15927.5</v>
      </c>
    </row>
    <row r="2693" spans="2:4" x14ac:dyDescent="0.25">
      <c r="B2693" s="416" t="s">
        <v>4021</v>
      </c>
      <c r="C2693" s="416" t="s">
        <v>4018</v>
      </c>
      <c r="D2693" s="417">
        <v>15927.5</v>
      </c>
    </row>
    <row r="2694" spans="2:4" x14ac:dyDescent="0.25">
      <c r="B2694" s="416" t="s">
        <v>4022</v>
      </c>
      <c r="C2694" s="416" t="s">
        <v>4018</v>
      </c>
      <c r="D2694" s="417">
        <v>15927.5</v>
      </c>
    </row>
    <row r="2695" spans="2:4" x14ac:dyDescent="0.25">
      <c r="B2695" s="416" t="s">
        <v>4023</v>
      </c>
      <c r="C2695" s="416" t="s">
        <v>4018</v>
      </c>
      <c r="D2695" s="417">
        <v>15927.5</v>
      </c>
    </row>
    <row r="2696" spans="2:4" x14ac:dyDescent="0.25">
      <c r="B2696" s="416" t="s">
        <v>4024</v>
      </c>
      <c r="C2696" s="416" t="s">
        <v>4025</v>
      </c>
      <c r="D2696" s="417">
        <v>12119.29</v>
      </c>
    </row>
    <row r="2697" spans="2:4" x14ac:dyDescent="0.25">
      <c r="B2697" s="416" t="s">
        <v>4026</v>
      </c>
      <c r="C2697" s="416" t="s">
        <v>4025</v>
      </c>
      <c r="D2697" s="417">
        <v>12119.29</v>
      </c>
    </row>
    <row r="2698" spans="2:4" x14ac:dyDescent="0.25">
      <c r="B2698" s="416" t="s">
        <v>4027</v>
      </c>
      <c r="C2698" s="416" t="s">
        <v>4028</v>
      </c>
      <c r="D2698" s="417">
        <v>9078.74</v>
      </c>
    </row>
    <row r="2699" spans="2:4" x14ac:dyDescent="0.25">
      <c r="B2699" s="416" t="s">
        <v>4029</v>
      </c>
      <c r="C2699" s="416" t="s">
        <v>4030</v>
      </c>
      <c r="D2699" s="417">
        <v>11843.85</v>
      </c>
    </row>
    <row r="2700" spans="2:4" x14ac:dyDescent="0.25">
      <c r="B2700" s="416" t="s">
        <v>4031</v>
      </c>
      <c r="C2700" s="416" t="s">
        <v>4032</v>
      </c>
      <c r="D2700" s="417">
        <v>18557.68</v>
      </c>
    </row>
    <row r="2701" spans="2:4" x14ac:dyDescent="0.25">
      <c r="B2701" s="416" t="s">
        <v>4033</v>
      </c>
      <c r="C2701" s="416" t="s">
        <v>4034</v>
      </c>
      <c r="D2701" s="417">
        <v>7267.45</v>
      </c>
    </row>
    <row r="2702" spans="2:4" x14ac:dyDescent="0.25">
      <c r="B2702" s="416" t="s">
        <v>4035</v>
      </c>
      <c r="C2702" s="416" t="s">
        <v>4036</v>
      </c>
      <c r="D2702" s="417">
        <v>39493.879999999997</v>
      </c>
    </row>
    <row r="2703" spans="2:4" x14ac:dyDescent="0.25">
      <c r="B2703" s="416" t="s">
        <v>4037</v>
      </c>
      <c r="C2703" s="416" t="s">
        <v>4038</v>
      </c>
      <c r="D2703" s="417">
        <v>20999</v>
      </c>
    </row>
    <row r="2704" spans="2:4" x14ac:dyDescent="0.25">
      <c r="B2704" s="416" t="s">
        <v>4039</v>
      </c>
      <c r="C2704" s="416" t="s">
        <v>4040</v>
      </c>
      <c r="D2704" s="417">
        <v>29325</v>
      </c>
    </row>
    <row r="2705" spans="2:4" x14ac:dyDescent="0.25">
      <c r="B2705" s="416" t="s">
        <v>4041</v>
      </c>
      <c r="C2705" s="416" t="s">
        <v>4040</v>
      </c>
      <c r="D2705" s="417">
        <v>29325</v>
      </c>
    </row>
    <row r="2706" spans="2:4" x14ac:dyDescent="0.25">
      <c r="B2706" s="416" t="s">
        <v>4042</v>
      </c>
      <c r="C2706" s="416" t="s">
        <v>4040</v>
      </c>
      <c r="D2706" s="417">
        <v>29325</v>
      </c>
    </row>
    <row r="2707" spans="2:4" x14ac:dyDescent="0.25">
      <c r="B2707" s="416" t="s">
        <v>4043</v>
      </c>
      <c r="C2707" s="416" t="s">
        <v>4044</v>
      </c>
      <c r="D2707" s="417">
        <v>9268.4</v>
      </c>
    </row>
    <row r="2708" spans="2:4" x14ac:dyDescent="0.25">
      <c r="B2708" s="416" t="s">
        <v>4045</v>
      </c>
      <c r="C2708" s="416" t="s">
        <v>4044</v>
      </c>
      <c r="D2708" s="417">
        <v>9268.4</v>
      </c>
    </row>
    <row r="2709" spans="2:4" x14ac:dyDescent="0.25">
      <c r="B2709" s="416" t="s">
        <v>4046</v>
      </c>
      <c r="C2709" s="416" t="s">
        <v>4044</v>
      </c>
      <c r="D2709" s="417">
        <v>9268.4</v>
      </c>
    </row>
    <row r="2710" spans="2:4" x14ac:dyDescent="0.25">
      <c r="B2710" s="416" t="s">
        <v>4047</v>
      </c>
      <c r="C2710" s="416" t="s">
        <v>4044</v>
      </c>
      <c r="D2710" s="417">
        <v>9268.4</v>
      </c>
    </row>
    <row r="2711" spans="2:4" x14ac:dyDescent="0.25">
      <c r="B2711" s="416" t="s">
        <v>4048</v>
      </c>
      <c r="C2711" s="416" t="s">
        <v>4044</v>
      </c>
      <c r="D2711" s="417">
        <v>9268.4</v>
      </c>
    </row>
    <row r="2712" spans="2:4" x14ac:dyDescent="0.25">
      <c r="B2712" s="416" t="s">
        <v>4049</v>
      </c>
      <c r="C2712" s="416" t="s">
        <v>4044</v>
      </c>
      <c r="D2712" s="417">
        <v>9268.4</v>
      </c>
    </row>
    <row r="2713" spans="2:4" x14ac:dyDescent="0.25">
      <c r="B2713" s="416" t="s">
        <v>4050</v>
      </c>
      <c r="C2713" s="416" t="s">
        <v>4044</v>
      </c>
      <c r="D2713" s="417">
        <v>9268.4</v>
      </c>
    </row>
    <row r="2714" spans="2:4" x14ac:dyDescent="0.25">
      <c r="B2714" s="416" t="s">
        <v>4051</v>
      </c>
      <c r="C2714" s="416" t="s">
        <v>4044</v>
      </c>
      <c r="D2714" s="417">
        <v>9268.4</v>
      </c>
    </row>
    <row r="2715" spans="2:4" x14ac:dyDescent="0.25">
      <c r="B2715" s="416" t="s">
        <v>4052</v>
      </c>
      <c r="C2715" s="416" t="s">
        <v>4044</v>
      </c>
      <c r="D2715" s="417">
        <v>9268.4</v>
      </c>
    </row>
    <row r="2716" spans="2:4" x14ac:dyDescent="0.25">
      <c r="B2716" s="416" t="s">
        <v>4053</v>
      </c>
      <c r="C2716" s="416" t="s">
        <v>4044</v>
      </c>
      <c r="D2716" s="417">
        <v>9268.4</v>
      </c>
    </row>
    <row r="2717" spans="2:4" x14ac:dyDescent="0.25">
      <c r="B2717" s="416" t="s">
        <v>4054</v>
      </c>
      <c r="C2717" s="416" t="s">
        <v>4044</v>
      </c>
      <c r="D2717" s="417">
        <v>9268.4</v>
      </c>
    </row>
    <row r="2718" spans="2:4" x14ac:dyDescent="0.25">
      <c r="B2718" s="416" t="s">
        <v>4055</v>
      </c>
      <c r="C2718" s="416" t="s">
        <v>4044</v>
      </c>
      <c r="D2718" s="417">
        <v>9268.4</v>
      </c>
    </row>
    <row r="2719" spans="2:4" x14ac:dyDescent="0.25">
      <c r="B2719" s="416" t="s">
        <v>4056</v>
      </c>
      <c r="C2719" s="416" t="s">
        <v>4044</v>
      </c>
      <c r="D2719" s="417">
        <v>9268.4</v>
      </c>
    </row>
    <row r="2720" spans="2:4" x14ac:dyDescent="0.25">
      <c r="B2720" s="416" t="s">
        <v>4057</v>
      </c>
      <c r="C2720" s="416" t="s">
        <v>4044</v>
      </c>
      <c r="D2720" s="417">
        <v>9268.4</v>
      </c>
    </row>
    <row r="2721" spans="2:4" x14ac:dyDescent="0.25">
      <c r="B2721" s="416" t="s">
        <v>4058</v>
      </c>
      <c r="C2721" s="416" t="s">
        <v>4044</v>
      </c>
      <c r="D2721" s="417">
        <v>9268.4</v>
      </c>
    </row>
    <row r="2722" spans="2:4" x14ac:dyDescent="0.25">
      <c r="B2722" s="416" t="s">
        <v>4059</v>
      </c>
      <c r="C2722" s="416" t="s">
        <v>4044</v>
      </c>
      <c r="D2722" s="417">
        <v>9268.4</v>
      </c>
    </row>
    <row r="2723" spans="2:4" x14ac:dyDescent="0.25">
      <c r="B2723" s="416" t="s">
        <v>4060</v>
      </c>
      <c r="C2723" s="416" t="s">
        <v>4044</v>
      </c>
      <c r="D2723" s="417">
        <v>9268.4</v>
      </c>
    </row>
    <row r="2724" spans="2:4" x14ac:dyDescent="0.25">
      <c r="B2724" s="416" t="s">
        <v>4061</v>
      </c>
      <c r="C2724" s="416" t="s">
        <v>4044</v>
      </c>
      <c r="D2724" s="417">
        <v>9268.4</v>
      </c>
    </row>
    <row r="2725" spans="2:4" x14ac:dyDescent="0.25">
      <c r="B2725" s="416" t="s">
        <v>4062</v>
      </c>
      <c r="C2725" s="416" t="s">
        <v>4044</v>
      </c>
      <c r="D2725" s="417">
        <v>9268.4</v>
      </c>
    </row>
    <row r="2726" spans="2:4" x14ac:dyDescent="0.25">
      <c r="B2726" s="416" t="s">
        <v>4063</v>
      </c>
      <c r="C2726" s="416" t="s">
        <v>4044</v>
      </c>
      <c r="D2726" s="417">
        <v>9268.4</v>
      </c>
    </row>
    <row r="2727" spans="2:4" x14ac:dyDescent="0.25">
      <c r="B2727" s="416" t="s">
        <v>4064</v>
      </c>
      <c r="C2727" s="416" t="s">
        <v>4044</v>
      </c>
      <c r="D2727" s="417">
        <v>9268.4</v>
      </c>
    </row>
    <row r="2728" spans="2:4" x14ac:dyDescent="0.25">
      <c r="B2728" s="416" t="s">
        <v>4065</v>
      </c>
      <c r="C2728" s="416" t="s">
        <v>4044</v>
      </c>
      <c r="D2728" s="417">
        <v>9268.4</v>
      </c>
    </row>
    <row r="2729" spans="2:4" x14ac:dyDescent="0.25">
      <c r="B2729" s="416" t="s">
        <v>4066</v>
      </c>
      <c r="C2729" s="416" t="s">
        <v>4044</v>
      </c>
      <c r="D2729" s="417">
        <v>9268.4</v>
      </c>
    </row>
    <row r="2730" spans="2:4" x14ac:dyDescent="0.25">
      <c r="B2730" s="416" t="s">
        <v>4067</v>
      </c>
      <c r="C2730" s="416" t="s">
        <v>4044</v>
      </c>
      <c r="D2730" s="417">
        <v>9268.4</v>
      </c>
    </row>
    <row r="2731" spans="2:4" x14ac:dyDescent="0.25">
      <c r="B2731" s="416" t="s">
        <v>4068</v>
      </c>
      <c r="C2731" s="416" t="s">
        <v>4044</v>
      </c>
      <c r="D2731" s="417">
        <v>9268.4</v>
      </c>
    </row>
    <row r="2732" spans="2:4" x14ac:dyDescent="0.25">
      <c r="B2732" s="416" t="s">
        <v>4069</v>
      </c>
      <c r="C2732" s="416" t="s">
        <v>4044</v>
      </c>
      <c r="D2732" s="417">
        <v>9268.4</v>
      </c>
    </row>
    <row r="2733" spans="2:4" x14ac:dyDescent="0.25">
      <c r="B2733" s="416" t="s">
        <v>4070</v>
      </c>
      <c r="C2733" s="416" t="s">
        <v>4044</v>
      </c>
      <c r="D2733" s="417">
        <v>10190.6</v>
      </c>
    </row>
    <row r="2734" spans="2:4" x14ac:dyDescent="0.25">
      <c r="B2734" s="416" t="s">
        <v>4071</v>
      </c>
      <c r="C2734" s="416" t="s">
        <v>4044</v>
      </c>
      <c r="D2734" s="417">
        <v>9268.4</v>
      </c>
    </row>
    <row r="2735" spans="2:4" x14ac:dyDescent="0.25">
      <c r="B2735" s="416" t="s">
        <v>4072</v>
      </c>
      <c r="C2735" s="416" t="s">
        <v>4044</v>
      </c>
      <c r="D2735" s="417">
        <v>9268.4</v>
      </c>
    </row>
    <row r="2736" spans="2:4" x14ac:dyDescent="0.25">
      <c r="B2736" s="416" t="s">
        <v>4073</v>
      </c>
      <c r="C2736" s="416" t="s">
        <v>4044</v>
      </c>
      <c r="D2736" s="417">
        <v>9268.4</v>
      </c>
    </row>
    <row r="2737" spans="2:4" x14ac:dyDescent="0.25">
      <c r="B2737" s="416" t="s">
        <v>4074</v>
      </c>
      <c r="C2737" s="416" t="s">
        <v>4044</v>
      </c>
      <c r="D2737" s="417">
        <v>9268.4</v>
      </c>
    </row>
    <row r="2738" spans="2:4" x14ac:dyDescent="0.25">
      <c r="B2738" s="416" t="s">
        <v>4075</v>
      </c>
      <c r="C2738" s="416" t="s">
        <v>4044</v>
      </c>
      <c r="D2738" s="417">
        <v>9268.4</v>
      </c>
    </row>
    <row r="2739" spans="2:4" x14ac:dyDescent="0.25">
      <c r="B2739" s="416" t="s">
        <v>4076</v>
      </c>
      <c r="C2739" s="416" t="s">
        <v>4044</v>
      </c>
      <c r="D2739" s="417">
        <v>9268.4</v>
      </c>
    </row>
    <row r="2740" spans="2:4" x14ac:dyDescent="0.25">
      <c r="B2740" s="416" t="s">
        <v>4077</v>
      </c>
      <c r="C2740" s="416" t="s">
        <v>4044</v>
      </c>
      <c r="D2740" s="417">
        <v>9268.4</v>
      </c>
    </row>
    <row r="2741" spans="2:4" x14ac:dyDescent="0.25">
      <c r="B2741" s="416" t="s">
        <v>4078</v>
      </c>
      <c r="C2741" s="416" t="s">
        <v>4044</v>
      </c>
      <c r="D2741" s="417">
        <v>9268.4</v>
      </c>
    </row>
    <row r="2742" spans="2:4" x14ac:dyDescent="0.25">
      <c r="B2742" s="416" t="s">
        <v>4079</v>
      </c>
      <c r="C2742" s="416" t="s">
        <v>4044</v>
      </c>
      <c r="D2742" s="417">
        <v>9268.4</v>
      </c>
    </row>
    <row r="2743" spans="2:4" x14ac:dyDescent="0.25">
      <c r="B2743" s="416" t="s">
        <v>4080</v>
      </c>
      <c r="C2743" s="416" t="s">
        <v>4044</v>
      </c>
      <c r="D2743" s="417">
        <v>9268.4</v>
      </c>
    </row>
    <row r="2744" spans="2:4" x14ac:dyDescent="0.25">
      <c r="B2744" s="416" t="s">
        <v>4081</v>
      </c>
      <c r="C2744" s="416" t="s">
        <v>4044</v>
      </c>
      <c r="D2744" s="417">
        <v>9268.4</v>
      </c>
    </row>
    <row r="2745" spans="2:4" x14ac:dyDescent="0.25">
      <c r="B2745" s="416" t="s">
        <v>4082</v>
      </c>
      <c r="C2745" s="416" t="s">
        <v>4044</v>
      </c>
      <c r="D2745" s="417">
        <v>9268.4</v>
      </c>
    </row>
    <row r="2746" spans="2:4" x14ac:dyDescent="0.25">
      <c r="B2746" s="416" t="s">
        <v>4083</v>
      </c>
      <c r="C2746" s="416" t="s">
        <v>4044</v>
      </c>
      <c r="D2746" s="417">
        <v>9268.4</v>
      </c>
    </row>
    <row r="2747" spans="2:4" x14ac:dyDescent="0.25">
      <c r="B2747" s="416" t="s">
        <v>4084</v>
      </c>
      <c r="C2747" s="416" t="s">
        <v>4044</v>
      </c>
      <c r="D2747" s="417">
        <v>9268.4</v>
      </c>
    </row>
    <row r="2748" spans="2:4" x14ac:dyDescent="0.25">
      <c r="B2748" s="416" t="s">
        <v>4085</v>
      </c>
      <c r="C2748" s="416" t="s">
        <v>4044</v>
      </c>
      <c r="D2748" s="417">
        <v>9268.4</v>
      </c>
    </row>
    <row r="2749" spans="2:4" x14ac:dyDescent="0.25">
      <c r="B2749" s="416" t="s">
        <v>4086</v>
      </c>
      <c r="C2749" s="416" t="s">
        <v>4044</v>
      </c>
      <c r="D2749" s="417">
        <v>9268.4</v>
      </c>
    </row>
    <row r="2750" spans="2:4" x14ac:dyDescent="0.25">
      <c r="B2750" s="416" t="s">
        <v>4087</v>
      </c>
      <c r="C2750" s="416" t="s">
        <v>4044</v>
      </c>
      <c r="D2750" s="417">
        <v>9268.4</v>
      </c>
    </row>
    <row r="2751" spans="2:4" x14ac:dyDescent="0.25">
      <c r="B2751" s="416" t="s">
        <v>4088</v>
      </c>
      <c r="C2751" s="416" t="s">
        <v>4044</v>
      </c>
      <c r="D2751" s="417">
        <v>9268.4</v>
      </c>
    </row>
    <row r="2752" spans="2:4" x14ac:dyDescent="0.25">
      <c r="B2752" s="416" t="s">
        <v>4089</v>
      </c>
      <c r="C2752" s="416" t="s">
        <v>4044</v>
      </c>
      <c r="D2752" s="417">
        <v>9268.4</v>
      </c>
    </row>
    <row r="2753" spans="2:4" x14ac:dyDescent="0.25">
      <c r="B2753" s="416" t="s">
        <v>4090</v>
      </c>
      <c r="C2753" s="416" t="s">
        <v>4044</v>
      </c>
      <c r="D2753" s="417">
        <v>9268.4</v>
      </c>
    </row>
    <row r="2754" spans="2:4" x14ac:dyDescent="0.25">
      <c r="B2754" s="416" t="s">
        <v>4091</v>
      </c>
      <c r="C2754" s="416" t="s">
        <v>4044</v>
      </c>
      <c r="D2754" s="417">
        <v>9268.4</v>
      </c>
    </row>
    <row r="2755" spans="2:4" x14ac:dyDescent="0.25">
      <c r="B2755" s="416" t="s">
        <v>4092</v>
      </c>
      <c r="C2755" s="416" t="s">
        <v>4044</v>
      </c>
      <c r="D2755" s="417">
        <v>9268.4</v>
      </c>
    </row>
    <row r="2756" spans="2:4" x14ac:dyDescent="0.25">
      <c r="B2756" s="416" t="s">
        <v>4093</v>
      </c>
      <c r="C2756" s="416" t="s">
        <v>4044</v>
      </c>
      <c r="D2756" s="417">
        <v>9268.4</v>
      </c>
    </row>
    <row r="2757" spans="2:4" x14ac:dyDescent="0.25">
      <c r="B2757" s="416" t="s">
        <v>4094</v>
      </c>
      <c r="C2757" s="416" t="s">
        <v>4044</v>
      </c>
      <c r="D2757" s="417">
        <v>9268.4</v>
      </c>
    </row>
    <row r="2758" spans="2:4" x14ac:dyDescent="0.25">
      <c r="B2758" s="416" t="s">
        <v>4095</v>
      </c>
      <c r="C2758" s="416" t="s">
        <v>4044</v>
      </c>
      <c r="D2758" s="417">
        <v>9268.4</v>
      </c>
    </row>
    <row r="2759" spans="2:4" x14ac:dyDescent="0.25">
      <c r="B2759" s="416" t="s">
        <v>4096</v>
      </c>
      <c r="C2759" s="416" t="s">
        <v>4044</v>
      </c>
      <c r="D2759" s="417">
        <v>9268.4</v>
      </c>
    </row>
    <row r="2760" spans="2:4" x14ac:dyDescent="0.25">
      <c r="B2760" s="416" t="s">
        <v>4097</v>
      </c>
      <c r="C2760" s="416" t="s">
        <v>4044</v>
      </c>
      <c r="D2760" s="417">
        <v>9268.4</v>
      </c>
    </row>
    <row r="2761" spans="2:4" x14ac:dyDescent="0.25">
      <c r="B2761" s="416" t="s">
        <v>4098</v>
      </c>
      <c r="C2761" s="416" t="s">
        <v>4044</v>
      </c>
      <c r="D2761" s="417">
        <v>9268.4</v>
      </c>
    </row>
    <row r="2762" spans="2:4" x14ac:dyDescent="0.25">
      <c r="B2762" s="416" t="s">
        <v>4099</v>
      </c>
      <c r="C2762" s="416" t="s">
        <v>4044</v>
      </c>
      <c r="D2762" s="417">
        <v>10190.6</v>
      </c>
    </row>
    <row r="2763" spans="2:4" x14ac:dyDescent="0.25">
      <c r="B2763" s="416" t="s">
        <v>4100</v>
      </c>
      <c r="C2763" s="416" t="s">
        <v>4044</v>
      </c>
      <c r="D2763" s="417">
        <v>10190.6</v>
      </c>
    </row>
    <row r="2764" spans="2:4" x14ac:dyDescent="0.25">
      <c r="B2764" s="416" t="s">
        <v>4101</v>
      </c>
      <c r="C2764" s="416" t="s">
        <v>4044</v>
      </c>
      <c r="D2764" s="417">
        <v>10190.6</v>
      </c>
    </row>
    <row r="2765" spans="2:4" x14ac:dyDescent="0.25">
      <c r="B2765" s="416" t="s">
        <v>4102</v>
      </c>
      <c r="C2765" s="416" t="s">
        <v>4044</v>
      </c>
      <c r="D2765" s="417">
        <v>10190.6</v>
      </c>
    </row>
    <row r="2766" spans="2:4" x14ac:dyDescent="0.25">
      <c r="B2766" s="416" t="s">
        <v>4103</v>
      </c>
      <c r="C2766" s="416" t="s">
        <v>4044</v>
      </c>
      <c r="D2766" s="417">
        <v>10190.6</v>
      </c>
    </row>
    <row r="2767" spans="2:4" x14ac:dyDescent="0.25">
      <c r="B2767" s="416" t="s">
        <v>4104</v>
      </c>
      <c r="C2767" s="416" t="s">
        <v>4044</v>
      </c>
      <c r="D2767" s="417">
        <v>10190.6</v>
      </c>
    </row>
    <row r="2768" spans="2:4" x14ac:dyDescent="0.25">
      <c r="B2768" s="416" t="s">
        <v>4105</v>
      </c>
      <c r="C2768" s="416" t="s">
        <v>4044</v>
      </c>
      <c r="D2768" s="417">
        <v>10190.6</v>
      </c>
    </row>
    <row r="2769" spans="2:4" x14ac:dyDescent="0.25">
      <c r="B2769" s="416" t="s">
        <v>4106</v>
      </c>
      <c r="C2769" s="416" t="s">
        <v>4044</v>
      </c>
      <c r="D2769" s="417">
        <v>10190.6</v>
      </c>
    </row>
    <row r="2770" spans="2:4" x14ac:dyDescent="0.25">
      <c r="B2770" s="416" t="s">
        <v>4107</v>
      </c>
      <c r="C2770" s="416" t="s">
        <v>4044</v>
      </c>
      <c r="D2770" s="417">
        <v>10190.6</v>
      </c>
    </row>
    <row r="2771" spans="2:4" x14ac:dyDescent="0.25">
      <c r="B2771" s="416" t="s">
        <v>4108</v>
      </c>
      <c r="C2771" s="416" t="s">
        <v>4044</v>
      </c>
      <c r="D2771" s="417">
        <v>10190.6</v>
      </c>
    </row>
    <row r="2772" spans="2:4" x14ac:dyDescent="0.25">
      <c r="B2772" s="416" t="s">
        <v>4109</v>
      </c>
      <c r="C2772" s="416" t="s">
        <v>4044</v>
      </c>
      <c r="D2772" s="417">
        <v>10190.6</v>
      </c>
    </row>
    <row r="2773" spans="2:4" x14ac:dyDescent="0.25">
      <c r="B2773" s="416" t="s">
        <v>4110</v>
      </c>
      <c r="C2773" s="416" t="s">
        <v>4044</v>
      </c>
      <c r="D2773" s="417">
        <v>10190.6</v>
      </c>
    </row>
    <row r="2774" spans="2:4" x14ac:dyDescent="0.25">
      <c r="B2774" s="416" t="s">
        <v>4111</v>
      </c>
      <c r="C2774" s="416" t="s">
        <v>4044</v>
      </c>
      <c r="D2774" s="417">
        <v>10190.6</v>
      </c>
    </row>
    <row r="2775" spans="2:4" x14ac:dyDescent="0.25">
      <c r="B2775" s="416" t="s">
        <v>4112</v>
      </c>
      <c r="C2775" s="416" t="s">
        <v>4044</v>
      </c>
      <c r="D2775" s="417">
        <v>10190.6</v>
      </c>
    </row>
    <row r="2776" spans="2:4" x14ac:dyDescent="0.25">
      <c r="B2776" s="416" t="s">
        <v>4113</v>
      </c>
      <c r="C2776" s="416" t="s">
        <v>4044</v>
      </c>
      <c r="D2776" s="417">
        <v>10190.6</v>
      </c>
    </row>
    <row r="2777" spans="2:4" x14ac:dyDescent="0.25">
      <c r="B2777" s="416" t="s">
        <v>4114</v>
      </c>
      <c r="C2777" s="416" t="s">
        <v>4044</v>
      </c>
      <c r="D2777" s="417">
        <v>10190.6</v>
      </c>
    </row>
    <row r="2778" spans="2:4" x14ac:dyDescent="0.25">
      <c r="B2778" s="416" t="s">
        <v>4115</v>
      </c>
      <c r="C2778" s="416" t="s">
        <v>4044</v>
      </c>
      <c r="D2778" s="417">
        <v>10190.6</v>
      </c>
    </row>
    <row r="2779" spans="2:4" x14ac:dyDescent="0.25">
      <c r="B2779" s="416" t="s">
        <v>4116</v>
      </c>
      <c r="C2779" s="416" t="s">
        <v>4044</v>
      </c>
      <c r="D2779" s="417">
        <v>10190.6</v>
      </c>
    </row>
    <row r="2780" spans="2:4" x14ac:dyDescent="0.25">
      <c r="B2780" s="416" t="s">
        <v>4117</v>
      </c>
      <c r="C2780" s="416" t="s">
        <v>4044</v>
      </c>
      <c r="D2780" s="417">
        <v>10190.6</v>
      </c>
    </row>
    <row r="2781" spans="2:4" x14ac:dyDescent="0.25">
      <c r="B2781" s="416" t="s">
        <v>4118</v>
      </c>
      <c r="C2781" s="416" t="s">
        <v>4044</v>
      </c>
      <c r="D2781" s="417">
        <v>10190.6</v>
      </c>
    </row>
    <row r="2782" spans="2:4" x14ac:dyDescent="0.25">
      <c r="B2782" s="416" t="s">
        <v>4119</v>
      </c>
      <c r="C2782" s="416" t="s">
        <v>4044</v>
      </c>
      <c r="D2782" s="417">
        <v>10190.6</v>
      </c>
    </row>
    <row r="2783" spans="2:4" x14ac:dyDescent="0.25">
      <c r="B2783" s="416" t="s">
        <v>4120</v>
      </c>
      <c r="C2783" s="416" t="s">
        <v>4044</v>
      </c>
      <c r="D2783" s="417">
        <v>10190.6</v>
      </c>
    </row>
    <row r="2784" spans="2:4" x14ac:dyDescent="0.25">
      <c r="B2784" s="416" t="s">
        <v>4121</v>
      </c>
      <c r="C2784" s="416" t="s">
        <v>4044</v>
      </c>
      <c r="D2784" s="417">
        <v>10190.6</v>
      </c>
    </row>
    <row r="2785" spans="2:4" x14ac:dyDescent="0.25">
      <c r="B2785" s="416" t="s">
        <v>4122</v>
      </c>
      <c r="C2785" s="416" t="s">
        <v>4044</v>
      </c>
      <c r="D2785" s="417">
        <v>10190.6</v>
      </c>
    </row>
    <row r="2786" spans="2:4" x14ac:dyDescent="0.25">
      <c r="B2786" s="416" t="s">
        <v>4123</v>
      </c>
      <c r="C2786" s="416" t="s">
        <v>4044</v>
      </c>
      <c r="D2786" s="417">
        <v>10190.6</v>
      </c>
    </row>
    <row r="2787" spans="2:4" x14ac:dyDescent="0.25">
      <c r="B2787" s="416" t="s">
        <v>4124</v>
      </c>
      <c r="C2787" s="416" t="s">
        <v>4044</v>
      </c>
      <c r="D2787" s="417">
        <v>10190.6</v>
      </c>
    </row>
    <row r="2788" spans="2:4" x14ac:dyDescent="0.25">
      <c r="B2788" s="416" t="s">
        <v>4125</v>
      </c>
      <c r="C2788" s="416" t="s">
        <v>4044</v>
      </c>
      <c r="D2788" s="417">
        <v>10190.6</v>
      </c>
    </row>
    <row r="2789" spans="2:4" x14ac:dyDescent="0.25">
      <c r="B2789" s="416" t="s">
        <v>4126</v>
      </c>
      <c r="C2789" s="416" t="s">
        <v>4044</v>
      </c>
      <c r="D2789" s="417">
        <v>10190.6</v>
      </c>
    </row>
    <row r="2790" spans="2:4" x14ac:dyDescent="0.25">
      <c r="B2790" s="416" t="s">
        <v>4127</v>
      </c>
      <c r="C2790" s="416" t="s">
        <v>4044</v>
      </c>
      <c r="D2790" s="417">
        <v>10190.6</v>
      </c>
    </row>
    <row r="2791" spans="2:4" x14ac:dyDescent="0.25">
      <c r="B2791" s="416" t="s">
        <v>4128</v>
      </c>
      <c r="C2791" s="416" t="s">
        <v>4044</v>
      </c>
      <c r="D2791" s="417">
        <v>10190.6</v>
      </c>
    </row>
    <row r="2792" spans="2:4" x14ac:dyDescent="0.25">
      <c r="B2792" s="416" t="s">
        <v>4129</v>
      </c>
      <c r="C2792" s="416" t="s">
        <v>4044</v>
      </c>
      <c r="D2792" s="417">
        <v>10190.6</v>
      </c>
    </row>
    <row r="2793" spans="2:4" x14ac:dyDescent="0.25">
      <c r="B2793" s="416" t="s">
        <v>4130</v>
      </c>
      <c r="C2793" s="416" t="s">
        <v>4044</v>
      </c>
      <c r="D2793" s="417">
        <v>10190.6</v>
      </c>
    </row>
    <row r="2794" spans="2:4" x14ac:dyDescent="0.25">
      <c r="B2794" s="416" t="s">
        <v>4131</v>
      </c>
      <c r="C2794" s="416" t="s">
        <v>4044</v>
      </c>
      <c r="D2794" s="417">
        <v>9268.4</v>
      </c>
    </row>
    <row r="2795" spans="2:4" x14ac:dyDescent="0.25">
      <c r="B2795" s="416" t="s">
        <v>4132</v>
      </c>
      <c r="C2795" s="416" t="s">
        <v>4044</v>
      </c>
      <c r="D2795" s="417">
        <v>10190.6</v>
      </c>
    </row>
    <row r="2796" spans="2:4" x14ac:dyDescent="0.25">
      <c r="B2796" s="416" t="s">
        <v>4133</v>
      </c>
      <c r="C2796" s="416" t="s">
        <v>4044</v>
      </c>
      <c r="D2796" s="417">
        <v>10190.6</v>
      </c>
    </row>
    <row r="2797" spans="2:4" x14ac:dyDescent="0.25">
      <c r="B2797" s="416" t="s">
        <v>4134</v>
      </c>
      <c r="C2797" s="416" t="s">
        <v>4044</v>
      </c>
      <c r="D2797" s="417">
        <v>10190.6</v>
      </c>
    </row>
    <row r="2798" spans="2:4" x14ac:dyDescent="0.25">
      <c r="B2798" s="416" t="s">
        <v>4135</v>
      </c>
      <c r="C2798" s="416" t="s">
        <v>4044</v>
      </c>
      <c r="D2798" s="417">
        <v>10190.6</v>
      </c>
    </row>
    <row r="2799" spans="2:4" x14ac:dyDescent="0.25">
      <c r="B2799" s="416" t="s">
        <v>4136</v>
      </c>
      <c r="C2799" s="416" t="s">
        <v>4044</v>
      </c>
      <c r="D2799" s="417">
        <v>10190.6</v>
      </c>
    </row>
    <row r="2800" spans="2:4" x14ac:dyDescent="0.25">
      <c r="B2800" s="416" t="s">
        <v>4137</v>
      </c>
      <c r="C2800" s="416" t="s">
        <v>4044</v>
      </c>
      <c r="D2800" s="417">
        <v>10190.6</v>
      </c>
    </row>
    <row r="2801" spans="2:4" x14ac:dyDescent="0.25">
      <c r="B2801" s="416" t="s">
        <v>4138</v>
      </c>
      <c r="C2801" s="416" t="s">
        <v>4044</v>
      </c>
      <c r="D2801" s="417">
        <v>10190.6</v>
      </c>
    </row>
    <row r="2802" spans="2:4" x14ac:dyDescent="0.25">
      <c r="B2802" s="416" t="s">
        <v>4139</v>
      </c>
      <c r="C2802" s="416" t="s">
        <v>4044</v>
      </c>
      <c r="D2802" s="417">
        <v>10190.6</v>
      </c>
    </row>
    <row r="2803" spans="2:4" x14ac:dyDescent="0.25">
      <c r="B2803" s="416" t="s">
        <v>4140</v>
      </c>
      <c r="C2803" s="416" t="s">
        <v>4044</v>
      </c>
      <c r="D2803" s="417">
        <v>10190.6</v>
      </c>
    </row>
    <row r="2804" spans="2:4" x14ac:dyDescent="0.25">
      <c r="B2804" s="416" t="s">
        <v>4141</v>
      </c>
      <c r="C2804" s="416" t="s">
        <v>4044</v>
      </c>
      <c r="D2804" s="417">
        <v>10190.6</v>
      </c>
    </row>
    <row r="2805" spans="2:4" x14ac:dyDescent="0.25">
      <c r="B2805" s="416" t="s">
        <v>4142</v>
      </c>
      <c r="C2805" s="416" t="s">
        <v>4044</v>
      </c>
      <c r="D2805" s="417">
        <v>10190.6</v>
      </c>
    </row>
    <row r="2806" spans="2:4" x14ac:dyDescent="0.25">
      <c r="B2806" s="416" t="s">
        <v>4143</v>
      </c>
      <c r="C2806" s="416" t="s">
        <v>4044</v>
      </c>
      <c r="D2806" s="417">
        <v>10190.6</v>
      </c>
    </row>
    <row r="2807" spans="2:4" x14ac:dyDescent="0.25">
      <c r="B2807" s="416" t="s">
        <v>4144</v>
      </c>
      <c r="C2807" s="416" t="s">
        <v>4044</v>
      </c>
      <c r="D2807" s="417">
        <v>10190.6</v>
      </c>
    </row>
    <row r="2808" spans="2:4" x14ac:dyDescent="0.25">
      <c r="B2808" s="416" t="s">
        <v>4145</v>
      </c>
      <c r="C2808" s="416" t="s">
        <v>4044</v>
      </c>
      <c r="D2808" s="417">
        <v>10190.6</v>
      </c>
    </row>
    <row r="2809" spans="2:4" x14ac:dyDescent="0.25">
      <c r="B2809" s="416" t="s">
        <v>4146</v>
      </c>
      <c r="C2809" s="416" t="s">
        <v>4044</v>
      </c>
      <c r="D2809" s="417">
        <v>10190.6</v>
      </c>
    </row>
    <row r="2810" spans="2:4" x14ac:dyDescent="0.25">
      <c r="B2810" s="416" t="s">
        <v>4147</v>
      </c>
      <c r="C2810" s="416" t="s">
        <v>4044</v>
      </c>
      <c r="D2810" s="417">
        <v>10190.6</v>
      </c>
    </row>
    <row r="2811" spans="2:4" x14ac:dyDescent="0.25">
      <c r="B2811" s="416" t="s">
        <v>4148</v>
      </c>
      <c r="C2811" s="416" t="s">
        <v>4044</v>
      </c>
      <c r="D2811" s="417">
        <v>10190.6</v>
      </c>
    </row>
    <row r="2812" spans="2:4" x14ac:dyDescent="0.25">
      <c r="B2812" s="416" t="s">
        <v>4149</v>
      </c>
      <c r="C2812" s="416" t="s">
        <v>4044</v>
      </c>
      <c r="D2812" s="417">
        <v>10190.6</v>
      </c>
    </row>
    <row r="2813" spans="2:4" x14ac:dyDescent="0.25">
      <c r="B2813" s="416" t="s">
        <v>4150</v>
      </c>
      <c r="C2813" s="416" t="s">
        <v>4044</v>
      </c>
      <c r="D2813" s="417">
        <v>10190.6</v>
      </c>
    </row>
    <row r="2814" spans="2:4" x14ac:dyDescent="0.25">
      <c r="B2814" s="416" t="s">
        <v>4151</v>
      </c>
      <c r="C2814" s="416" t="s">
        <v>4044</v>
      </c>
      <c r="D2814" s="417">
        <v>10190.6</v>
      </c>
    </row>
    <row r="2815" spans="2:4" x14ac:dyDescent="0.25">
      <c r="B2815" s="416" t="s">
        <v>4152</v>
      </c>
      <c r="C2815" s="416" t="s">
        <v>4044</v>
      </c>
      <c r="D2815" s="417">
        <v>10190.6</v>
      </c>
    </row>
    <row r="2816" spans="2:4" x14ac:dyDescent="0.25">
      <c r="B2816" s="416" t="s">
        <v>4153</v>
      </c>
      <c r="C2816" s="416" t="s">
        <v>4044</v>
      </c>
      <c r="D2816" s="417">
        <v>10190.6</v>
      </c>
    </row>
    <row r="2817" spans="2:4" x14ac:dyDescent="0.25">
      <c r="B2817" s="416" t="s">
        <v>4154</v>
      </c>
      <c r="C2817" s="416" t="s">
        <v>4044</v>
      </c>
      <c r="D2817" s="417">
        <v>10190.6</v>
      </c>
    </row>
    <row r="2818" spans="2:4" x14ac:dyDescent="0.25">
      <c r="B2818" s="416" t="s">
        <v>4155</v>
      </c>
      <c r="C2818" s="416" t="s">
        <v>4044</v>
      </c>
      <c r="D2818" s="417">
        <v>10190.6</v>
      </c>
    </row>
    <row r="2819" spans="2:4" x14ac:dyDescent="0.25">
      <c r="B2819" s="416" t="s">
        <v>4156</v>
      </c>
      <c r="C2819" s="416" t="s">
        <v>4044</v>
      </c>
      <c r="D2819" s="417">
        <v>9268.4</v>
      </c>
    </row>
    <row r="2820" spans="2:4" x14ac:dyDescent="0.25">
      <c r="B2820" s="416" t="s">
        <v>4157</v>
      </c>
      <c r="C2820" s="416" t="s">
        <v>4044</v>
      </c>
      <c r="D2820" s="417">
        <v>10190.6</v>
      </c>
    </row>
    <row r="2821" spans="2:4" x14ac:dyDescent="0.25">
      <c r="B2821" s="416" t="s">
        <v>4158</v>
      </c>
      <c r="C2821" s="416" t="s">
        <v>4044</v>
      </c>
      <c r="D2821" s="417">
        <v>10190.6</v>
      </c>
    </row>
    <row r="2822" spans="2:4" x14ac:dyDescent="0.25">
      <c r="B2822" s="416" t="s">
        <v>4159</v>
      </c>
      <c r="C2822" s="416" t="s">
        <v>4160</v>
      </c>
      <c r="D2822" s="417">
        <v>10522.5</v>
      </c>
    </row>
    <row r="2823" spans="2:4" x14ac:dyDescent="0.25">
      <c r="B2823" s="416" t="s">
        <v>4161</v>
      </c>
      <c r="C2823" s="416" t="s">
        <v>4162</v>
      </c>
      <c r="D2823" s="417">
        <v>11017.68</v>
      </c>
    </row>
    <row r="2824" spans="2:4" x14ac:dyDescent="0.25">
      <c r="B2824" s="416" t="s">
        <v>4163</v>
      </c>
      <c r="C2824" s="416" t="s">
        <v>4162</v>
      </c>
      <c r="D2824" s="417">
        <v>11017.68</v>
      </c>
    </row>
    <row r="2825" spans="2:4" x14ac:dyDescent="0.25">
      <c r="B2825" s="416" t="s">
        <v>4164</v>
      </c>
      <c r="C2825" s="416" t="s">
        <v>4162</v>
      </c>
      <c r="D2825" s="417">
        <v>11017.68</v>
      </c>
    </row>
    <row r="2826" spans="2:4" x14ac:dyDescent="0.25">
      <c r="B2826" s="416" t="s">
        <v>4165</v>
      </c>
      <c r="C2826" s="416" t="s">
        <v>4162</v>
      </c>
      <c r="D2826" s="417">
        <v>11017.68</v>
      </c>
    </row>
    <row r="2827" spans="2:4" x14ac:dyDescent="0.25">
      <c r="B2827" s="416" t="s">
        <v>4166</v>
      </c>
      <c r="C2827" s="416" t="s">
        <v>4162</v>
      </c>
      <c r="D2827" s="417">
        <v>11017.68</v>
      </c>
    </row>
    <row r="2828" spans="2:4" x14ac:dyDescent="0.25">
      <c r="B2828" s="416" t="s">
        <v>4167</v>
      </c>
      <c r="C2828" s="416" t="s">
        <v>4162</v>
      </c>
      <c r="D2828" s="417">
        <v>11017.68</v>
      </c>
    </row>
    <row r="2829" spans="2:4" x14ac:dyDescent="0.25">
      <c r="B2829" s="416" t="s">
        <v>4168</v>
      </c>
      <c r="C2829" s="416" t="s">
        <v>4162</v>
      </c>
      <c r="D2829" s="417">
        <v>11017.68</v>
      </c>
    </row>
    <row r="2830" spans="2:4" x14ac:dyDescent="0.25">
      <c r="B2830" s="416" t="s">
        <v>4169</v>
      </c>
      <c r="C2830" s="416" t="s">
        <v>4162</v>
      </c>
      <c r="D2830" s="417">
        <v>11017.68</v>
      </c>
    </row>
    <row r="2831" spans="2:4" x14ac:dyDescent="0.25">
      <c r="B2831" s="416" t="s">
        <v>4170</v>
      </c>
      <c r="C2831" s="416" t="s">
        <v>4162</v>
      </c>
      <c r="D2831" s="417">
        <v>11017.68</v>
      </c>
    </row>
    <row r="2832" spans="2:4" x14ac:dyDescent="0.25">
      <c r="B2832" s="416" t="s">
        <v>4171</v>
      </c>
      <c r="C2832" s="416" t="s">
        <v>4162</v>
      </c>
      <c r="D2832" s="417">
        <v>11017.68</v>
      </c>
    </row>
    <row r="2833" spans="2:4" x14ac:dyDescent="0.25">
      <c r="B2833" s="416" t="s">
        <v>4172</v>
      </c>
      <c r="C2833" s="416" t="s">
        <v>4162</v>
      </c>
      <c r="D2833" s="417">
        <v>11017.68</v>
      </c>
    </row>
    <row r="2834" spans="2:4" x14ac:dyDescent="0.25">
      <c r="B2834" s="416" t="s">
        <v>4173</v>
      </c>
      <c r="C2834" s="416" t="s">
        <v>4162</v>
      </c>
      <c r="D2834" s="417">
        <v>11017.68</v>
      </c>
    </row>
    <row r="2835" spans="2:4" x14ac:dyDescent="0.25">
      <c r="B2835" s="416" t="s">
        <v>4174</v>
      </c>
      <c r="C2835" s="416" t="s">
        <v>4162</v>
      </c>
      <c r="D2835" s="417">
        <v>11017.68</v>
      </c>
    </row>
    <row r="2836" spans="2:4" x14ac:dyDescent="0.25">
      <c r="B2836" s="416" t="s">
        <v>4175</v>
      </c>
      <c r="C2836" s="416" t="s">
        <v>4162</v>
      </c>
      <c r="D2836" s="417">
        <v>11017.68</v>
      </c>
    </row>
    <row r="2837" spans="2:4" x14ac:dyDescent="0.25">
      <c r="B2837" s="416" t="s">
        <v>4176</v>
      </c>
      <c r="C2837" s="416" t="s">
        <v>4162</v>
      </c>
      <c r="D2837" s="417">
        <v>11017.68</v>
      </c>
    </row>
    <row r="2838" spans="2:4" x14ac:dyDescent="0.25">
      <c r="B2838" s="416" t="s">
        <v>4177</v>
      </c>
      <c r="C2838" s="416" t="s">
        <v>4162</v>
      </c>
      <c r="D2838" s="417">
        <v>11017.68</v>
      </c>
    </row>
    <row r="2839" spans="2:4" x14ac:dyDescent="0.25">
      <c r="B2839" s="416" t="s">
        <v>4178</v>
      </c>
      <c r="C2839" s="416" t="s">
        <v>4162</v>
      </c>
      <c r="D2839" s="417">
        <v>11017.68</v>
      </c>
    </row>
    <row r="2840" spans="2:4" x14ac:dyDescent="0.25">
      <c r="B2840" s="416" t="s">
        <v>4179</v>
      </c>
      <c r="C2840" s="416" t="s">
        <v>4162</v>
      </c>
      <c r="D2840" s="417">
        <v>11017.68</v>
      </c>
    </row>
    <row r="2841" spans="2:4" x14ac:dyDescent="0.25">
      <c r="B2841" s="416" t="s">
        <v>4180</v>
      </c>
      <c r="C2841" s="416" t="s">
        <v>4162</v>
      </c>
      <c r="D2841" s="417">
        <v>11017.68</v>
      </c>
    </row>
    <row r="2842" spans="2:4" x14ac:dyDescent="0.25">
      <c r="B2842" s="416" t="s">
        <v>4181</v>
      </c>
      <c r="C2842" s="416" t="s">
        <v>4162</v>
      </c>
      <c r="D2842" s="417">
        <v>11017.68</v>
      </c>
    </row>
    <row r="2843" spans="2:4" x14ac:dyDescent="0.25">
      <c r="B2843" s="416" t="s">
        <v>4182</v>
      </c>
      <c r="C2843" s="416" t="s">
        <v>4162</v>
      </c>
      <c r="D2843" s="417">
        <v>11017.68</v>
      </c>
    </row>
    <row r="2844" spans="2:4" x14ac:dyDescent="0.25">
      <c r="B2844" s="416" t="s">
        <v>4183</v>
      </c>
      <c r="C2844" s="416" t="s">
        <v>4162</v>
      </c>
      <c r="D2844" s="417">
        <v>11017.68</v>
      </c>
    </row>
    <row r="2845" spans="2:4" x14ac:dyDescent="0.25">
      <c r="B2845" s="416" t="s">
        <v>4184</v>
      </c>
      <c r="C2845" s="416" t="s">
        <v>4162</v>
      </c>
      <c r="D2845" s="417">
        <v>11017.68</v>
      </c>
    </row>
    <row r="2846" spans="2:4" x14ac:dyDescent="0.25">
      <c r="B2846" s="416" t="s">
        <v>4185</v>
      </c>
      <c r="C2846" s="416" t="s">
        <v>4162</v>
      </c>
      <c r="D2846" s="417">
        <v>11017.68</v>
      </c>
    </row>
    <row r="2847" spans="2:4" x14ac:dyDescent="0.25">
      <c r="B2847" s="416" t="s">
        <v>4186</v>
      </c>
      <c r="C2847" s="416" t="s">
        <v>4162</v>
      </c>
      <c r="D2847" s="417">
        <v>11017.68</v>
      </c>
    </row>
    <row r="2848" spans="2:4" x14ac:dyDescent="0.25">
      <c r="B2848" s="416" t="s">
        <v>4187</v>
      </c>
      <c r="C2848" s="416" t="s">
        <v>4162</v>
      </c>
      <c r="D2848" s="417">
        <v>11017.68</v>
      </c>
    </row>
    <row r="2849" spans="2:4" x14ac:dyDescent="0.25">
      <c r="B2849" s="416" t="s">
        <v>4188</v>
      </c>
      <c r="C2849" s="416" t="s">
        <v>4162</v>
      </c>
      <c r="D2849" s="417">
        <v>11017.68</v>
      </c>
    </row>
    <row r="2850" spans="2:4" x14ac:dyDescent="0.25">
      <c r="B2850" s="416" t="s">
        <v>4189</v>
      </c>
      <c r="C2850" s="416" t="s">
        <v>4162</v>
      </c>
      <c r="D2850" s="417">
        <v>11017.68</v>
      </c>
    </row>
    <row r="2851" spans="2:4" x14ac:dyDescent="0.25">
      <c r="B2851" s="416" t="s">
        <v>4190</v>
      </c>
      <c r="C2851" s="416" t="s">
        <v>4162</v>
      </c>
      <c r="D2851" s="417">
        <v>11017.68</v>
      </c>
    </row>
    <row r="2852" spans="2:4" x14ac:dyDescent="0.25">
      <c r="B2852" s="416" t="s">
        <v>4191</v>
      </c>
      <c r="C2852" s="416" t="s">
        <v>4162</v>
      </c>
      <c r="D2852" s="417">
        <v>11017.68</v>
      </c>
    </row>
    <row r="2853" spans="2:4" x14ac:dyDescent="0.25">
      <c r="B2853" s="416" t="s">
        <v>4192</v>
      </c>
      <c r="C2853" s="416" t="s">
        <v>4162</v>
      </c>
      <c r="D2853" s="417">
        <v>11017.68</v>
      </c>
    </row>
    <row r="2854" spans="2:4" x14ac:dyDescent="0.25">
      <c r="B2854" s="416" t="s">
        <v>4193</v>
      </c>
      <c r="C2854" s="416" t="s">
        <v>4162</v>
      </c>
      <c r="D2854" s="417">
        <v>11017.68</v>
      </c>
    </row>
    <row r="2855" spans="2:4" x14ac:dyDescent="0.25">
      <c r="B2855" s="416" t="s">
        <v>4194</v>
      </c>
      <c r="C2855" s="416" t="s">
        <v>4162</v>
      </c>
      <c r="D2855" s="417">
        <v>11017.68</v>
      </c>
    </row>
    <row r="2856" spans="2:4" x14ac:dyDescent="0.25">
      <c r="B2856" s="416" t="s">
        <v>4195</v>
      </c>
      <c r="C2856" s="416" t="s">
        <v>4162</v>
      </c>
      <c r="D2856" s="417">
        <v>11017.68</v>
      </c>
    </row>
    <row r="2857" spans="2:4" x14ac:dyDescent="0.25">
      <c r="B2857" s="416" t="s">
        <v>4196</v>
      </c>
      <c r="C2857" s="416" t="s">
        <v>4162</v>
      </c>
      <c r="D2857" s="417">
        <v>11017.68</v>
      </c>
    </row>
    <row r="2858" spans="2:4" x14ac:dyDescent="0.25">
      <c r="B2858" s="416" t="s">
        <v>4197</v>
      </c>
      <c r="C2858" s="416" t="s">
        <v>4162</v>
      </c>
      <c r="D2858" s="417">
        <v>11017.68</v>
      </c>
    </row>
    <row r="2859" spans="2:4" x14ac:dyDescent="0.25">
      <c r="B2859" s="416" t="s">
        <v>4198</v>
      </c>
      <c r="C2859" s="416" t="s">
        <v>4162</v>
      </c>
      <c r="D2859" s="417">
        <v>11017.68</v>
      </c>
    </row>
    <row r="2860" spans="2:4" x14ac:dyDescent="0.25">
      <c r="B2860" s="416" t="s">
        <v>4199</v>
      </c>
      <c r="C2860" s="416" t="s">
        <v>4162</v>
      </c>
      <c r="D2860" s="417">
        <v>11017.68</v>
      </c>
    </row>
    <row r="2861" spans="2:4" x14ac:dyDescent="0.25">
      <c r="B2861" s="416" t="s">
        <v>4200</v>
      </c>
      <c r="C2861" s="416" t="s">
        <v>4162</v>
      </c>
      <c r="D2861" s="417">
        <v>11017.68</v>
      </c>
    </row>
    <row r="2862" spans="2:4" x14ac:dyDescent="0.25">
      <c r="B2862" s="416" t="s">
        <v>4201</v>
      </c>
      <c r="C2862" s="416" t="s">
        <v>4162</v>
      </c>
      <c r="D2862" s="417">
        <v>11017.68</v>
      </c>
    </row>
    <row r="2863" spans="2:4" x14ac:dyDescent="0.25">
      <c r="B2863" s="416" t="s">
        <v>4202</v>
      </c>
      <c r="C2863" s="416" t="s">
        <v>4162</v>
      </c>
      <c r="D2863" s="417">
        <v>11017.68</v>
      </c>
    </row>
    <row r="2864" spans="2:4" x14ac:dyDescent="0.25">
      <c r="B2864" s="416" t="s">
        <v>4203</v>
      </c>
      <c r="C2864" s="416" t="s">
        <v>4162</v>
      </c>
      <c r="D2864" s="417">
        <v>11017.68</v>
      </c>
    </row>
    <row r="2865" spans="2:4" x14ac:dyDescent="0.25">
      <c r="B2865" s="416" t="s">
        <v>4204</v>
      </c>
      <c r="C2865" s="416" t="s">
        <v>4162</v>
      </c>
      <c r="D2865" s="417">
        <v>11017.68</v>
      </c>
    </row>
    <row r="2866" spans="2:4" x14ac:dyDescent="0.25">
      <c r="B2866" s="416" t="s">
        <v>4205</v>
      </c>
      <c r="C2866" s="416" t="s">
        <v>4162</v>
      </c>
      <c r="D2866" s="417">
        <v>11017.68</v>
      </c>
    </row>
    <row r="2867" spans="2:4" x14ac:dyDescent="0.25">
      <c r="B2867" s="416" t="s">
        <v>4206</v>
      </c>
      <c r="C2867" s="416" t="s">
        <v>4162</v>
      </c>
      <c r="D2867" s="417">
        <v>11017.68</v>
      </c>
    </row>
    <row r="2868" spans="2:4" x14ac:dyDescent="0.25">
      <c r="B2868" s="416" t="s">
        <v>4207</v>
      </c>
      <c r="C2868" s="416" t="s">
        <v>4162</v>
      </c>
      <c r="D2868" s="417">
        <v>11017.68</v>
      </c>
    </row>
    <row r="2869" spans="2:4" x14ac:dyDescent="0.25">
      <c r="B2869" s="416" t="s">
        <v>4208</v>
      </c>
      <c r="C2869" s="416" t="s">
        <v>4162</v>
      </c>
      <c r="D2869" s="417">
        <v>11017.68</v>
      </c>
    </row>
    <row r="2870" spans="2:4" x14ac:dyDescent="0.25">
      <c r="B2870" s="416" t="s">
        <v>4209</v>
      </c>
      <c r="C2870" s="416" t="s">
        <v>4162</v>
      </c>
      <c r="D2870" s="417">
        <v>11017.68</v>
      </c>
    </row>
    <row r="2871" spans="2:4" x14ac:dyDescent="0.25">
      <c r="B2871" s="416" t="s">
        <v>4210</v>
      </c>
      <c r="C2871" s="416" t="s">
        <v>4162</v>
      </c>
      <c r="D2871" s="417">
        <v>11017.68</v>
      </c>
    </row>
    <row r="2872" spans="2:4" x14ac:dyDescent="0.25">
      <c r="B2872" s="416" t="s">
        <v>4211</v>
      </c>
      <c r="C2872" s="416" t="s">
        <v>4162</v>
      </c>
      <c r="D2872" s="417">
        <v>11017.68</v>
      </c>
    </row>
    <row r="2873" spans="2:4" x14ac:dyDescent="0.25">
      <c r="B2873" s="416" t="s">
        <v>4212</v>
      </c>
      <c r="C2873" s="416" t="s">
        <v>4162</v>
      </c>
      <c r="D2873" s="417">
        <v>11017.68</v>
      </c>
    </row>
    <row r="2874" spans="2:4" x14ac:dyDescent="0.25">
      <c r="B2874" s="416" t="s">
        <v>4213</v>
      </c>
      <c r="C2874" s="416" t="s">
        <v>4162</v>
      </c>
      <c r="D2874" s="417">
        <v>11017.68</v>
      </c>
    </row>
    <row r="2875" spans="2:4" x14ac:dyDescent="0.25">
      <c r="B2875" s="416" t="s">
        <v>4214</v>
      </c>
      <c r="C2875" s="416" t="s">
        <v>4162</v>
      </c>
      <c r="D2875" s="417">
        <v>11017.68</v>
      </c>
    </row>
    <row r="2876" spans="2:4" x14ac:dyDescent="0.25">
      <c r="B2876" s="416" t="s">
        <v>4215</v>
      </c>
      <c r="C2876" s="416" t="s">
        <v>4162</v>
      </c>
      <c r="D2876" s="417">
        <v>11017.68</v>
      </c>
    </row>
    <row r="2877" spans="2:4" x14ac:dyDescent="0.25">
      <c r="B2877" s="416" t="s">
        <v>4216</v>
      </c>
      <c r="C2877" s="416" t="s">
        <v>4162</v>
      </c>
      <c r="D2877" s="417">
        <v>11017.68</v>
      </c>
    </row>
    <row r="2878" spans="2:4" x14ac:dyDescent="0.25">
      <c r="B2878" s="416" t="s">
        <v>4217</v>
      </c>
      <c r="C2878" s="416" t="s">
        <v>4162</v>
      </c>
      <c r="D2878" s="417">
        <v>11017.68</v>
      </c>
    </row>
    <row r="2879" spans="2:4" x14ac:dyDescent="0.25">
      <c r="B2879" s="416" t="s">
        <v>4218</v>
      </c>
      <c r="C2879" s="416" t="s">
        <v>4162</v>
      </c>
      <c r="D2879" s="417">
        <v>11017.68</v>
      </c>
    </row>
    <row r="2880" spans="2:4" x14ac:dyDescent="0.25">
      <c r="B2880" s="416" t="s">
        <v>4219</v>
      </c>
      <c r="C2880" s="416" t="s">
        <v>4162</v>
      </c>
      <c r="D2880" s="417">
        <v>11017.68</v>
      </c>
    </row>
    <row r="2881" spans="2:4" x14ac:dyDescent="0.25">
      <c r="B2881" s="416" t="s">
        <v>4220</v>
      </c>
      <c r="C2881" s="416" t="s">
        <v>4162</v>
      </c>
      <c r="D2881" s="417">
        <v>11017.68</v>
      </c>
    </row>
    <row r="2882" spans="2:4" x14ac:dyDescent="0.25">
      <c r="B2882" s="416" t="s">
        <v>4221</v>
      </c>
      <c r="C2882" s="416" t="s">
        <v>4162</v>
      </c>
      <c r="D2882" s="417">
        <v>11017.68</v>
      </c>
    </row>
    <row r="2883" spans="2:4" x14ac:dyDescent="0.25">
      <c r="B2883" s="416" t="s">
        <v>4222</v>
      </c>
      <c r="C2883" s="416" t="s">
        <v>4162</v>
      </c>
      <c r="D2883" s="417">
        <v>11017.68</v>
      </c>
    </row>
    <row r="2884" spans="2:4" x14ac:dyDescent="0.25">
      <c r="B2884" s="416" t="s">
        <v>4223</v>
      </c>
      <c r="C2884" s="416" t="s">
        <v>4162</v>
      </c>
      <c r="D2884" s="417">
        <v>11017.68</v>
      </c>
    </row>
    <row r="2885" spans="2:4" x14ac:dyDescent="0.25">
      <c r="B2885" s="416" t="s">
        <v>4224</v>
      </c>
      <c r="C2885" s="416" t="s">
        <v>4162</v>
      </c>
      <c r="D2885" s="417">
        <v>11017.68</v>
      </c>
    </row>
    <row r="2886" spans="2:4" x14ac:dyDescent="0.25">
      <c r="B2886" s="416" t="s">
        <v>4225</v>
      </c>
      <c r="C2886" s="416" t="s">
        <v>4162</v>
      </c>
      <c r="D2886" s="417">
        <v>11017.68</v>
      </c>
    </row>
    <row r="2887" spans="2:4" x14ac:dyDescent="0.25">
      <c r="B2887" s="416" t="s">
        <v>4226</v>
      </c>
      <c r="C2887" s="416" t="s">
        <v>4162</v>
      </c>
      <c r="D2887" s="417">
        <v>11017.68</v>
      </c>
    </row>
    <row r="2888" spans="2:4" x14ac:dyDescent="0.25">
      <c r="B2888" s="416" t="s">
        <v>4227</v>
      </c>
      <c r="C2888" s="416" t="s">
        <v>4162</v>
      </c>
      <c r="D2888" s="417">
        <v>11017.68</v>
      </c>
    </row>
    <row r="2889" spans="2:4" x14ac:dyDescent="0.25">
      <c r="B2889" s="416" t="s">
        <v>4228</v>
      </c>
      <c r="C2889" s="416" t="s">
        <v>4162</v>
      </c>
      <c r="D2889" s="417">
        <v>11017.68</v>
      </c>
    </row>
    <row r="2890" spans="2:4" x14ac:dyDescent="0.25">
      <c r="B2890" s="416" t="s">
        <v>4229</v>
      </c>
      <c r="C2890" s="416" t="s">
        <v>4162</v>
      </c>
      <c r="D2890" s="417">
        <v>11017.68</v>
      </c>
    </row>
    <row r="2891" spans="2:4" x14ac:dyDescent="0.25">
      <c r="B2891" s="416" t="s">
        <v>4230</v>
      </c>
      <c r="C2891" s="416" t="s">
        <v>4162</v>
      </c>
      <c r="D2891" s="417">
        <v>11017.68</v>
      </c>
    </row>
    <row r="2892" spans="2:4" x14ac:dyDescent="0.25">
      <c r="B2892" s="416" t="s">
        <v>4231</v>
      </c>
      <c r="C2892" s="416" t="s">
        <v>4162</v>
      </c>
      <c r="D2892" s="417">
        <v>11017.68</v>
      </c>
    </row>
    <row r="2893" spans="2:4" x14ac:dyDescent="0.25">
      <c r="B2893" s="416" t="s">
        <v>4232</v>
      </c>
      <c r="C2893" s="416" t="s">
        <v>4162</v>
      </c>
      <c r="D2893" s="417">
        <v>11017.68</v>
      </c>
    </row>
    <row r="2894" spans="2:4" x14ac:dyDescent="0.25">
      <c r="B2894" s="416" t="s">
        <v>4233</v>
      </c>
      <c r="C2894" s="416" t="s">
        <v>4162</v>
      </c>
      <c r="D2894" s="417">
        <v>11017.68</v>
      </c>
    </row>
    <row r="2895" spans="2:4" x14ac:dyDescent="0.25">
      <c r="B2895" s="416" t="s">
        <v>4234</v>
      </c>
      <c r="C2895" s="416" t="s">
        <v>4162</v>
      </c>
      <c r="D2895" s="417">
        <v>11017.68</v>
      </c>
    </row>
    <row r="2896" spans="2:4" x14ac:dyDescent="0.25">
      <c r="B2896" s="416" t="s">
        <v>4235</v>
      </c>
      <c r="C2896" s="416" t="s">
        <v>4162</v>
      </c>
      <c r="D2896" s="417">
        <v>11017.68</v>
      </c>
    </row>
    <row r="2897" spans="2:4" x14ac:dyDescent="0.25">
      <c r="B2897" s="416" t="s">
        <v>4236</v>
      </c>
      <c r="C2897" s="416" t="s">
        <v>4162</v>
      </c>
      <c r="D2897" s="417">
        <v>11017.68</v>
      </c>
    </row>
    <row r="2898" spans="2:4" x14ac:dyDescent="0.25">
      <c r="B2898" s="416" t="s">
        <v>4237</v>
      </c>
      <c r="C2898" s="416" t="s">
        <v>4162</v>
      </c>
      <c r="D2898" s="417">
        <v>11017.68</v>
      </c>
    </row>
    <row r="2899" spans="2:4" x14ac:dyDescent="0.25">
      <c r="B2899" s="416" t="s">
        <v>4238</v>
      </c>
      <c r="C2899" s="416" t="s">
        <v>4162</v>
      </c>
      <c r="D2899" s="417">
        <v>11017.68</v>
      </c>
    </row>
    <row r="2900" spans="2:4" x14ac:dyDescent="0.25">
      <c r="B2900" s="416" t="s">
        <v>4239</v>
      </c>
      <c r="C2900" s="416" t="s">
        <v>4162</v>
      </c>
      <c r="D2900" s="417">
        <v>11017.68</v>
      </c>
    </row>
    <row r="2901" spans="2:4" x14ac:dyDescent="0.25">
      <c r="B2901" s="416" t="s">
        <v>4240</v>
      </c>
      <c r="C2901" s="416" t="s">
        <v>4162</v>
      </c>
      <c r="D2901" s="417">
        <v>11017.68</v>
      </c>
    </row>
    <row r="2902" spans="2:4" x14ac:dyDescent="0.25">
      <c r="B2902" s="416" t="s">
        <v>4241</v>
      </c>
      <c r="C2902" s="416" t="s">
        <v>4162</v>
      </c>
      <c r="D2902" s="417">
        <v>11017.68</v>
      </c>
    </row>
    <row r="2903" spans="2:4" x14ac:dyDescent="0.25">
      <c r="B2903" s="416" t="s">
        <v>4242</v>
      </c>
      <c r="C2903" s="416" t="s">
        <v>4162</v>
      </c>
      <c r="D2903" s="417">
        <v>11017.68</v>
      </c>
    </row>
    <row r="2904" spans="2:4" x14ac:dyDescent="0.25">
      <c r="B2904" s="416" t="s">
        <v>4243</v>
      </c>
      <c r="C2904" s="416" t="s">
        <v>4162</v>
      </c>
      <c r="D2904" s="417">
        <v>11017.68</v>
      </c>
    </row>
    <row r="2905" spans="2:4" x14ac:dyDescent="0.25">
      <c r="B2905" s="416" t="s">
        <v>4244</v>
      </c>
      <c r="C2905" s="416" t="s">
        <v>4162</v>
      </c>
      <c r="D2905" s="417">
        <v>11017.68</v>
      </c>
    </row>
    <row r="2906" spans="2:4" x14ac:dyDescent="0.25">
      <c r="B2906" s="416" t="s">
        <v>4245</v>
      </c>
      <c r="C2906" s="416" t="s">
        <v>4162</v>
      </c>
      <c r="D2906" s="417">
        <v>11017.68</v>
      </c>
    </row>
    <row r="2907" spans="2:4" x14ac:dyDescent="0.25">
      <c r="B2907" s="416" t="s">
        <v>4246</v>
      </c>
      <c r="C2907" s="416" t="s">
        <v>4162</v>
      </c>
      <c r="D2907" s="417">
        <v>11017.68</v>
      </c>
    </row>
    <row r="2908" spans="2:4" x14ac:dyDescent="0.25">
      <c r="B2908" s="416" t="s">
        <v>4247</v>
      </c>
      <c r="C2908" s="416" t="s">
        <v>4162</v>
      </c>
      <c r="D2908" s="417">
        <v>11017.68</v>
      </c>
    </row>
    <row r="2909" spans="2:4" x14ac:dyDescent="0.25">
      <c r="B2909" s="416" t="s">
        <v>4248</v>
      </c>
      <c r="C2909" s="416" t="s">
        <v>4162</v>
      </c>
      <c r="D2909" s="417">
        <v>11017.68</v>
      </c>
    </row>
    <row r="2910" spans="2:4" x14ac:dyDescent="0.25">
      <c r="B2910" s="416" t="s">
        <v>4249</v>
      </c>
      <c r="C2910" s="416" t="s">
        <v>4162</v>
      </c>
      <c r="D2910" s="417">
        <v>11017.68</v>
      </c>
    </row>
    <row r="2911" spans="2:4" x14ac:dyDescent="0.25">
      <c r="B2911" s="416" t="s">
        <v>4250</v>
      </c>
      <c r="C2911" s="416" t="s">
        <v>4162</v>
      </c>
      <c r="D2911" s="417">
        <v>11017.68</v>
      </c>
    </row>
    <row r="2912" spans="2:4" x14ac:dyDescent="0.25">
      <c r="B2912" s="416" t="s">
        <v>4251</v>
      </c>
      <c r="C2912" s="416" t="s">
        <v>4162</v>
      </c>
      <c r="D2912" s="417">
        <v>11017.68</v>
      </c>
    </row>
    <row r="2913" spans="2:4" x14ac:dyDescent="0.25">
      <c r="B2913" s="416" t="s">
        <v>4252</v>
      </c>
      <c r="C2913" s="416" t="s">
        <v>4162</v>
      </c>
      <c r="D2913" s="417">
        <v>11017.68</v>
      </c>
    </row>
    <row r="2914" spans="2:4" x14ac:dyDescent="0.25">
      <c r="B2914" s="416" t="s">
        <v>4253</v>
      </c>
      <c r="C2914" s="416" t="s">
        <v>4162</v>
      </c>
      <c r="D2914" s="417">
        <v>11017.68</v>
      </c>
    </row>
    <row r="2915" spans="2:4" x14ac:dyDescent="0.25">
      <c r="B2915" s="416" t="s">
        <v>4254</v>
      </c>
      <c r="C2915" s="416" t="s">
        <v>4162</v>
      </c>
      <c r="D2915" s="417">
        <v>11017.68</v>
      </c>
    </row>
    <row r="2916" spans="2:4" x14ac:dyDescent="0.25">
      <c r="B2916" s="416" t="s">
        <v>4255</v>
      </c>
      <c r="C2916" s="416" t="s">
        <v>4162</v>
      </c>
      <c r="D2916" s="417">
        <v>11017.68</v>
      </c>
    </row>
    <row r="2917" spans="2:4" x14ac:dyDescent="0.25">
      <c r="B2917" s="416" t="s">
        <v>4256</v>
      </c>
      <c r="C2917" s="416" t="s">
        <v>4162</v>
      </c>
      <c r="D2917" s="417">
        <v>11017.68</v>
      </c>
    </row>
    <row r="2918" spans="2:4" x14ac:dyDescent="0.25">
      <c r="B2918" s="416" t="s">
        <v>4257</v>
      </c>
      <c r="C2918" s="416" t="s">
        <v>4162</v>
      </c>
      <c r="D2918" s="417">
        <v>11017.68</v>
      </c>
    </row>
    <row r="2919" spans="2:4" x14ac:dyDescent="0.25">
      <c r="B2919" s="416" t="s">
        <v>4258</v>
      </c>
      <c r="C2919" s="416" t="s">
        <v>4162</v>
      </c>
      <c r="D2919" s="417">
        <v>11017.68</v>
      </c>
    </row>
    <row r="2920" spans="2:4" x14ac:dyDescent="0.25">
      <c r="B2920" s="416" t="s">
        <v>4259</v>
      </c>
      <c r="C2920" s="416" t="s">
        <v>4162</v>
      </c>
      <c r="D2920" s="417">
        <v>11017.68</v>
      </c>
    </row>
    <row r="2921" spans="2:4" x14ac:dyDescent="0.25">
      <c r="B2921" s="416" t="s">
        <v>4260</v>
      </c>
      <c r="C2921" s="416" t="s">
        <v>4162</v>
      </c>
      <c r="D2921" s="417">
        <v>11017.68</v>
      </c>
    </row>
    <row r="2922" spans="2:4" x14ac:dyDescent="0.25">
      <c r="B2922" s="416" t="s">
        <v>4261</v>
      </c>
      <c r="C2922" s="416" t="s">
        <v>4162</v>
      </c>
      <c r="D2922" s="417">
        <v>11017.68</v>
      </c>
    </row>
    <row r="2923" spans="2:4" x14ac:dyDescent="0.25">
      <c r="B2923" s="416" t="s">
        <v>4262</v>
      </c>
      <c r="C2923" s="416" t="s">
        <v>4263</v>
      </c>
      <c r="D2923" s="417">
        <v>48416.87</v>
      </c>
    </row>
    <row r="2924" spans="2:4" x14ac:dyDescent="0.25">
      <c r="B2924" s="416" t="s">
        <v>4264</v>
      </c>
      <c r="C2924" s="416" t="s">
        <v>4265</v>
      </c>
      <c r="D2924" s="416">
        <v>0.12</v>
      </c>
    </row>
    <row r="2925" spans="2:4" x14ac:dyDescent="0.25">
      <c r="B2925" s="416" t="s">
        <v>4266</v>
      </c>
      <c r="C2925" s="416" t="s">
        <v>4265</v>
      </c>
      <c r="D2925" s="416">
        <v>0.12</v>
      </c>
    </row>
    <row r="2926" spans="2:4" x14ac:dyDescent="0.25">
      <c r="B2926" s="416" t="s">
        <v>4267</v>
      </c>
      <c r="C2926" s="416" t="s">
        <v>4268</v>
      </c>
      <c r="D2926" s="417">
        <v>10190.6</v>
      </c>
    </row>
    <row r="2927" spans="2:4" x14ac:dyDescent="0.25">
      <c r="B2927" s="416" t="s">
        <v>4269</v>
      </c>
      <c r="C2927" s="416" t="s">
        <v>4268</v>
      </c>
      <c r="D2927" s="417">
        <v>10190.6</v>
      </c>
    </row>
    <row r="2928" spans="2:4" x14ac:dyDescent="0.25">
      <c r="B2928" s="416" t="s">
        <v>4270</v>
      </c>
      <c r="C2928" s="416" t="s">
        <v>4268</v>
      </c>
      <c r="D2928" s="417">
        <v>10190.6</v>
      </c>
    </row>
    <row r="2929" spans="2:4" x14ac:dyDescent="0.25">
      <c r="B2929" s="416" t="s">
        <v>4271</v>
      </c>
      <c r="C2929" s="416" t="s">
        <v>4268</v>
      </c>
      <c r="D2929" s="417">
        <v>10190.6</v>
      </c>
    </row>
    <row r="2930" spans="2:4" x14ac:dyDescent="0.25">
      <c r="B2930" s="416" t="s">
        <v>4272</v>
      </c>
      <c r="C2930" s="416" t="s">
        <v>4268</v>
      </c>
      <c r="D2930" s="417">
        <v>10190.6</v>
      </c>
    </row>
    <row r="2931" spans="2:4" x14ac:dyDescent="0.25">
      <c r="B2931" s="416" t="s">
        <v>4273</v>
      </c>
      <c r="C2931" s="416" t="s">
        <v>4268</v>
      </c>
      <c r="D2931" s="417">
        <v>10190.6</v>
      </c>
    </row>
    <row r="2932" spans="2:4" x14ac:dyDescent="0.25">
      <c r="B2932" s="416" t="s">
        <v>4274</v>
      </c>
      <c r="C2932" s="416" t="s">
        <v>4268</v>
      </c>
      <c r="D2932" s="417">
        <v>10190.6</v>
      </c>
    </row>
    <row r="2933" spans="2:4" x14ac:dyDescent="0.25">
      <c r="B2933" s="416" t="s">
        <v>4275</v>
      </c>
      <c r="C2933" s="416" t="s">
        <v>4268</v>
      </c>
      <c r="D2933" s="417">
        <v>10190.6</v>
      </c>
    </row>
    <row r="2934" spans="2:4" x14ac:dyDescent="0.25">
      <c r="B2934" s="416" t="s">
        <v>4276</v>
      </c>
      <c r="C2934" s="416" t="s">
        <v>4268</v>
      </c>
      <c r="D2934" s="417">
        <v>10190.6</v>
      </c>
    </row>
    <row r="2935" spans="2:4" x14ac:dyDescent="0.25">
      <c r="B2935" s="416" t="s">
        <v>4277</v>
      </c>
      <c r="C2935" s="416" t="s">
        <v>4268</v>
      </c>
      <c r="D2935" s="417">
        <v>10190.6</v>
      </c>
    </row>
    <row r="2936" spans="2:4" x14ac:dyDescent="0.25">
      <c r="B2936" s="416" t="s">
        <v>4278</v>
      </c>
      <c r="C2936" s="416" t="s">
        <v>4268</v>
      </c>
      <c r="D2936" s="417">
        <v>10190.6</v>
      </c>
    </row>
    <row r="2937" spans="2:4" x14ac:dyDescent="0.25">
      <c r="B2937" s="416" t="s">
        <v>4279</v>
      </c>
      <c r="C2937" s="416" t="s">
        <v>4280</v>
      </c>
      <c r="D2937" s="417">
        <v>12505.01</v>
      </c>
    </row>
    <row r="2938" spans="2:4" x14ac:dyDescent="0.25">
      <c r="B2938" s="416" t="s">
        <v>4281</v>
      </c>
      <c r="C2938" s="416" t="s">
        <v>4280</v>
      </c>
      <c r="D2938" s="417">
        <v>10827.25</v>
      </c>
    </row>
    <row r="2939" spans="2:4" x14ac:dyDescent="0.25">
      <c r="B2939" s="416" t="s">
        <v>4282</v>
      </c>
      <c r="C2939" s="416" t="s">
        <v>4280</v>
      </c>
      <c r="D2939" s="417">
        <v>10827.25</v>
      </c>
    </row>
    <row r="2940" spans="2:4" x14ac:dyDescent="0.25">
      <c r="B2940" s="416" t="s">
        <v>4283</v>
      </c>
      <c r="C2940" s="416" t="s">
        <v>4280</v>
      </c>
      <c r="D2940" s="417">
        <v>10827.25</v>
      </c>
    </row>
    <row r="2941" spans="2:4" x14ac:dyDescent="0.25">
      <c r="B2941" s="416" t="s">
        <v>4284</v>
      </c>
      <c r="C2941" s="416" t="s">
        <v>4280</v>
      </c>
      <c r="D2941" s="417">
        <v>10827.25</v>
      </c>
    </row>
    <row r="2942" spans="2:4" x14ac:dyDescent="0.25">
      <c r="B2942" s="416" t="s">
        <v>4285</v>
      </c>
      <c r="C2942" s="416" t="s">
        <v>4280</v>
      </c>
      <c r="D2942" s="417">
        <v>10827.25</v>
      </c>
    </row>
    <row r="2943" spans="2:4" x14ac:dyDescent="0.25">
      <c r="B2943" s="416" t="s">
        <v>4286</v>
      </c>
      <c r="C2943" s="416" t="s">
        <v>4280</v>
      </c>
      <c r="D2943" s="417">
        <v>10827.25</v>
      </c>
    </row>
    <row r="2944" spans="2:4" x14ac:dyDescent="0.25">
      <c r="B2944" s="416" t="s">
        <v>4287</v>
      </c>
      <c r="C2944" s="416" t="s">
        <v>4280</v>
      </c>
      <c r="D2944" s="417">
        <v>10827.25</v>
      </c>
    </row>
    <row r="2945" spans="2:4" x14ac:dyDescent="0.25">
      <c r="B2945" s="416" t="s">
        <v>4288</v>
      </c>
      <c r="C2945" s="416" t="s">
        <v>4280</v>
      </c>
      <c r="D2945" s="417">
        <v>10827.25</v>
      </c>
    </row>
    <row r="2946" spans="2:4" x14ac:dyDescent="0.25">
      <c r="B2946" s="416" t="s">
        <v>4289</v>
      </c>
      <c r="C2946" s="416" t="s">
        <v>4280</v>
      </c>
      <c r="D2946" s="417">
        <v>10827.25</v>
      </c>
    </row>
    <row r="2947" spans="2:4" x14ac:dyDescent="0.25">
      <c r="B2947" s="416" t="s">
        <v>4290</v>
      </c>
      <c r="C2947" s="416" t="s">
        <v>4280</v>
      </c>
      <c r="D2947" s="417">
        <v>10827.25</v>
      </c>
    </row>
    <row r="2948" spans="2:4" x14ac:dyDescent="0.25">
      <c r="B2948" s="416" t="s">
        <v>4291</v>
      </c>
      <c r="C2948" s="416" t="s">
        <v>4280</v>
      </c>
      <c r="D2948" s="417">
        <v>10827.25</v>
      </c>
    </row>
    <row r="2949" spans="2:4" x14ac:dyDescent="0.25">
      <c r="B2949" s="416" t="s">
        <v>4292</v>
      </c>
      <c r="C2949" s="416" t="s">
        <v>4280</v>
      </c>
      <c r="D2949" s="417">
        <v>10827.25</v>
      </c>
    </row>
    <row r="2950" spans="2:4" x14ac:dyDescent="0.25">
      <c r="B2950" s="416" t="s">
        <v>4293</v>
      </c>
      <c r="C2950" s="416" t="s">
        <v>4280</v>
      </c>
      <c r="D2950" s="417">
        <v>10827.25</v>
      </c>
    </row>
    <row r="2951" spans="2:4" x14ac:dyDescent="0.25">
      <c r="B2951" s="416" t="s">
        <v>4294</v>
      </c>
      <c r="C2951" s="416" t="s">
        <v>4280</v>
      </c>
      <c r="D2951" s="417">
        <v>10827.25</v>
      </c>
    </row>
    <row r="2952" spans="2:4" x14ac:dyDescent="0.25">
      <c r="B2952" s="416" t="s">
        <v>4295</v>
      </c>
      <c r="C2952" s="416" t="s">
        <v>4280</v>
      </c>
      <c r="D2952" s="417">
        <v>10827.25</v>
      </c>
    </row>
    <row r="2953" spans="2:4" x14ac:dyDescent="0.25">
      <c r="B2953" s="416" t="s">
        <v>4296</v>
      </c>
      <c r="C2953" s="416" t="s">
        <v>4280</v>
      </c>
      <c r="D2953" s="417">
        <v>10827.25</v>
      </c>
    </row>
    <row r="2954" spans="2:4" x14ac:dyDescent="0.25">
      <c r="B2954" s="416" t="s">
        <v>4297</v>
      </c>
      <c r="C2954" s="416" t="s">
        <v>4280</v>
      </c>
      <c r="D2954" s="417">
        <v>10827.25</v>
      </c>
    </row>
    <row r="2955" spans="2:4" x14ac:dyDescent="0.25">
      <c r="B2955" s="416" t="s">
        <v>4298</v>
      </c>
      <c r="C2955" s="416" t="s">
        <v>4280</v>
      </c>
      <c r="D2955" s="417">
        <v>10827.25</v>
      </c>
    </row>
    <row r="2956" spans="2:4" x14ac:dyDescent="0.25">
      <c r="B2956" s="416" t="s">
        <v>4299</v>
      </c>
      <c r="C2956" s="416" t="s">
        <v>4280</v>
      </c>
      <c r="D2956" s="417">
        <v>10827.25</v>
      </c>
    </row>
    <row r="2957" spans="2:4" x14ac:dyDescent="0.25">
      <c r="B2957" s="416" t="s">
        <v>4300</v>
      </c>
      <c r="C2957" s="416" t="s">
        <v>4280</v>
      </c>
      <c r="D2957" s="417">
        <v>10827.25</v>
      </c>
    </row>
    <row r="2958" spans="2:4" x14ac:dyDescent="0.25">
      <c r="B2958" s="416" t="s">
        <v>4301</v>
      </c>
      <c r="C2958" s="416" t="s">
        <v>4280</v>
      </c>
      <c r="D2958" s="417">
        <v>10827.25</v>
      </c>
    </row>
    <row r="2959" spans="2:4" x14ac:dyDescent="0.25">
      <c r="B2959" s="416" t="s">
        <v>4302</v>
      </c>
      <c r="C2959" s="416" t="s">
        <v>4280</v>
      </c>
      <c r="D2959" s="417">
        <v>10827.25</v>
      </c>
    </row>
    <row r="2960" spans="2:4" x14ac:dyDescent="0.25">
      <c r="B2960" s="416" t="s">
        <v>4303</v>
      </c>
      <c r="C2960" s="416" t="s">
        <v>4280</v>
      </c>
      <c r="D2960" s="417">
        <v>10827.25</v>
      </c>
    </row>
    <row r="2961" spans="2:4" x14ac:dyDescent="0.25">
      <c r="B2961" s="416" t="s">
        <v>4304</v>
      </c>
      <c r="C2961" s="416" t="s">
        <v>4305</v>
      </c>
      <c r="D2961" s="417">
        <v>12000</v>
      </c>
    </row>
    <row r="2962" spans="2:4" x14ac:dyDescent="0.25">
      <c r="B2962" s="416" t="s">
        <v>4306</v>
      </c>
      <c r="C2962" s="416" t="s">
        <v>4307</v>
      </c>
      <c r="D2962" s="417">
        <v>23905.279999999999</v>
      </c>
    </row>
    <row r="2963" spans="2:4" x14ac:dyDescent="0.25">
      <c r="B2963" s="416" t="s">
        <v>4308</v>
      </c>
      <c r="C2963" s="416" t="s">
        <v>4307</v>
      </c>
      <c r="D2963" s="417">
        <v>23905.279999999999</v>
      </c>
    </row>
    <row r="2964" spans="2:4" x14ac:dyDescent="0.25">
      <c r="B2964" s="416" t="s">
        <v>4309</v>
      </c>
      <c r="C2964" s="416" t="s">
        <v>4307</v>
      </c>
      <c r="D2964" s="417">
        <v>23905.279999999999</v>
      </c>
    </row>
    <row r="2965" spans="2:4" x14ac:dyDescent="0.25">
      <c r="B2965" s="416" t="s">
        <v>4310</v>
      </c>
      <c r="C2965" s="416" t="s">
        <v>4307</v>
      </c>
      <c r="D2965" s="417">
        <v>23905.279999999999</v>
      </c>
    </row>
    <row r="2966" spans="2:4" x14ac:dyDescent="0.25">
      <c r="B2966" s="416" t="s">
        <v>4311</v>
      </c>
      <c r="C2966" s="416" t="s">
        <v>4307</v>
      </c>
      <c r="D2966" s="417">
        <v>23905.279999999999</v>
      </c>
    </row>
    <row r="2967" spans="2:4" x14ac:dyDescent="0.25">
      <c r="B2967" s="416" t="s">
        <v>4312</v>
      </c>
      <c r="C2967" s="416" t="s">
        <v>4307</v>
      </c>
      <c r="D2967" s="417">
        <v>23905.279999999999</v>
      </c>
    </row>
    <row r="2968" spans="2:4" x14ac:dyDescent="0.25">
      <c r="B2968" s="416" t="s">
        <v>4313</v>
      </c>
      <c r="C2968" s="416" t="s">
        <v>4307</v>
      </c>
      <c r="D2968" s="417">
        <v>23905.279999999999</v>
      </c>
    </row>
    <row r="2969" spans="2:4" x14ac:dyDescent="0.25">
      <c r="B2969" s="416" t="s">
        <v>4314</v>
      </c>
      <c r="C2969" s="416" t="s">
        <v>4307</v>
      </c>
      <c r="D2969" s="417">
        <v>23905.279999999999</v>
      </c>
    </row>
    <row r="2970" spans="2:4" x14ac:dyDescent="0.25">
      <c r="B2970" s="416" t="s">
        <v>4315</v>
      </c>
      <c r="C2970" s="416" t="s">
        <v>4307</v>
      </c>
      <c r="D2970" s="417">
        <v>23905.279999999999</v>
      </c>
    </row>
    <row r="2971" spans="2:4" x14ac:dyDescent="0.25">
      <c r="B2971" s="416" t="s">
        <v>4316</v>
      </c>
      <c r="C2971" s="416" t="s">
        <v>4307</v>
      </c>
      <c r="D2971" s="417">
        <v>23905.279999999999</v>
      </c>
    </row>
    <row r="2972" spans="2:4" x14ac:dyDescent="0.25">
      <c r="B2972" s="416" t="s">
        <v>4317</v>
      </c>
      <c r="C2972" s="416" t="s">
        <v>4307</v>
      </c>
      <c r="D2972" s="417">
        <v>23905.279999999999</v>
      </c>
    </row>
    <row r="2973" spans="2:4" x14ac:dyDescent="0.25">
      <c r="B2973" s="416" t="s">
        <v>4318</v>
      </c>
      <c r="C2973" s="416" t="s">
        <v>4307</v>
      </c>
      <c r="D2973" s="417">
        <v>23905.279999999999</v>
      </c>
    </row>
    <row r="2974" spans="2:4" x14ac:dyDescent="0.25">
      <c r="B2974" s="416" t="s">
        <v>4319</v>
      </c>
      <c r="C2974" s="416" t="s">
        <v>4307</v>
      </c>
      <c r="D2974" s="417">
        <v>23905.279999999999</v>
      </c>
    </row>
    <row r="2975" spans="2:4" x14ac:dyDescent="0.25">
      <c r="B2975" s="416" t="s">
        <v>4320</v>
      </c>
      <c r="C2975" s="416" t="s">
        <v>4307</v>
      </c>
      <c r="D2975" s="417">
        <v>23905.279999999999</v>
      </c>
    </row>
    <row r="2976" spans="2:4" x14ac:dyDescent="0.25">
      <c r="B2976" s="416" t="s">
        <v>4321</v>
      </c>
      <c r="C2976" s="416" t="s">
        <v>4307</v>
      </c>
      <c r="D2976" s="417">
        <v>23905.279999999999</v>
      </c>
    </row>
    <row r="2977" spans="2:4" x14ac:dyDescent="0.25">
      <c r="B2977" s="416" t="s">
        <v>4322</v>
      </c>
      <c r="C2977" s="416" t="s">
        <v>4307</v>
      </c>
      <c r="D2977" s="417">
        <v>23905.279999999999</v>
      </c>
    </row>
    <row r="2978" spans="2:4" x14ac:dyDescent="0.25">
      <c r="B2978" s="416" t="s">
        <v>4323</v>
      </c>
      <c r="C2978" s="416" t="s">
        <v>4307</v>
      </c>
      <c r="D2978" s="417">
        <v>23905.279999999999</v>
      </c>
    </row>
    <row r="2979" spans="2:4" x14ac:dyDescent="0.25">
      <c r="B2979" s="416" t="s">
        <v>4324</v>
      </c>
      <c r="C2979" s="416" t="s">
        <v>4307</v>
      </c>
      <c r="D2979" s="417">
        <v>23905.279999999999</v>
      </c>
    </row>
    <row r="2980" spans="2:4" x14ac:dyDescent="0.25">
      <c r="B2980" s="416" t="s">
        <v>4325</v>
      </c>
      <c r="C2980" s="416" t="s">
        <v>4307</v>
      </c>
      <c r="D2980" s="417">
        <v>23905.279999999999</v>
      </c>
    </row>
    <row r="2981" spans="2:4" x14ac:dyDescent="0.25">
      <c r="B2981" s="416" t="s">
        <v>4326</v>
      </c>
      <c r="C2981" s="416" t="s">
        <v>4307</v>
      </c>
      <c r="D2981" s="417">
        <v>23905.279999999999</v>
      </c>
    </row>
    <row r="2982" spans="2:4" x14ac:dyDescent="0.25">
      <c r="B2982" s="416" t="s">
        <v>4327</v>
      </c>
      <c r="C2982" s="416" t="s">
        <v>4307</v>
      </c>
      <c r="D2982" s="417">
        <v>23905.279999999999</v>
      </c>
    </row>
    <row r="2983" spans="2:4" x14ac:dyDescent="0.25">
      <c r="B2983" s="416" t="s">
        <v>4328</v>
      </c>
      <c r="C2983" s="416" t="s">
        <v>4307</v>
      </c>
      <c r="D2983" s="417">
        <v>23905.279999999999</v>
      </c>
    </row>
    <row r="2984" spans="2:4" x14ac:dyDescent="0.25">
      <c r="B2984" s="416" t="s">
        <v>4329</v>
      </c>
      <c r="C2984" s="416" t="s">
        <v>4307</v>
      </c>
      <c r="D2984" s="417">
        <v>23905.279999999999</v>
      </c>
    </row>
    <row r="2985" spans="2:4" x14ac:dyDescent="0.25">
      <c r="B2985" s="416" t="s">
        <v>4330</v>
      </c>
      <c r="C2985" s="416" t="s">
        <v>4307</v>
      </c>
      <c r="D2985" s="417">
        <v>23905.279999999999</v>
      </c>
    </row>
    <row r="2986" spans="2:4" x14ac:dyDescent="0.25">
      <c r="B2986" s="416" t="s">
        <v>4331</v>
      </c>
      <c r="C2986" s="416" t="s">
        <v>4307</v>
      </c>
      <c r="D2986" s="417">
        <v>23905.279999999999</v>
      </c>
    </row>
    <row r="2987" spans="2:4" x14ac:dyDescent="0.25">
      <c r="B2987" s="416" t="s">
        <v>4332</v>
      </c>
      <c r="C2987" s="416" t="s">
        <v>4307</v>
      </c>
      <c r="D2987" s="417">
        <v>23905.279999999999</v>
      </c>
    </row>
    <row r="2988" spans="2:4" x14ac:dyDescent="0.25">
      <c r="B2988" s="416" t="s">
        <v>4333</v>
      </c>
      <c r="C2988" s="416" t="s">
        <v>4307</v>
      </c>
      <c r="D2988" s="417">
        <v>23905.279999999999</v>
      </c>
    </row>
    <row r="2989" spans="2:4" x14ac:dyDescent="0.25">
      <c r="B2989" s="416" t="s">
        <v>4334</v>
      </c>
      <c r="C2989" s="416" t="s">
        <v>4307</v>
      </c>
      <c r="D2989" s="417">
        <v>23905.279999999999</v>
      </c>
    </row>
    <row r="2990" spans="2:4" x14ac:dyDescent="0.25">
      <c r="B2990" s="416" t="s">
        <v>4335</v>
      </c>
      <c r="C2990" s="416" t="s">
        <v>4307</v>
      </c>
      <c r="D2990" s="417">
        <v>23905.279999999999</v>
      </c>
    </row>
    <row r="2991" spans="2:4" x14ac:dyDescent="0.25">
      <c r="B2991" s="416" t="s">
        <v>4336</v>
      </c>
      <c r="C2991" s="416" t="s">
        <v>4307</v>
      </c>
      <c r="D2991" s="417">
        <v>23905.279999999999</v>
      </c>
    </row>
    <row r="2992" spans="2:4" x14ac:dyDescent="0.25">
      <c r="B2992" s="416" t="s">
        <v>4337</v>
      </c>
      <c r="C2992" s="416" t="s">
        <v>4338</v>
      </c>
      <c r="D2992" s="417">
        <v>10923.85</v>
      </c>
    </row>
    <row r="2993" spans="2:4" x14ac:dyDescent="0.25">
      <c r="B2993" s="416" t="s">
        <v>4339</v>
      </c>
      <c r="C2993" s="416" t="s">
        <v>4338</v>
      </c>
      <c r="D2993" s="417">
        <v>12460.25</v>
      </c>
    </row>
    <row r="2994" spans="2:4" x14ac:dyDescent="0.25">
      <c r="B2994" s="416" t="s">
        <v>4340</v>
      </c>
      <c r="C2994" s="416" t="s">
        <v>4338</v>
      </c>
      <c r="D2994" s="417">
        <v>10923.85</v>
      </c>
    </row>
    <row r="2995" spans="2:4" x14ac:dyDescent="0.25">
      <c r="B2995" s="416" t="s">
        <v>4341</v>
      </c>
      <c r="C2995" s="416" t="s">
        <v>4338</v>
      </c>
      <c r="D2995" s="417">
        <v>10923.85</v>
      </c>
    </row>
    <row r="2996" spans="2:4" x14ac:dyDescent="0.25">
      <c r="B2996" s="416" t="s">
        <v>4342</v>
      </c>
      <c r="C2996" s="416" t="s">
        <v>4338</v>
      </c>
      <c r="D2996" s="417">
        <v>10923.85</v>
      </c>
    </row>
    <row r="2997" spans="2:4" x14ac:dyDescent="0.25">
      <c r="B2997" s="416" t="s">
        <v>4343</v>
      </c>
      <c r="C2997" s="416" t="s">
        <v>4338</v>
      </c>
      <c r="D2997" s="417">
        <v>10923.85</v>
      </c>
    </row>
    <row r="2998" spans="2:4" x14ac:dyDescent="0.25">
      <c r="B2998" s="416" t="s">
        <v>4344</v>
      </c>
      <c r="C2998" s="416" t="s">
        <v>4338</v>
      </c>
      <c r="D2998" s="417">
        <v>9838.25</v>
      </c>
    </row>
    <row r="2999" spans="2:4" x14ac:dyDescent="0.25">
      <c r="B2999" s="416" t="s">
        <v>4345</v>
      </c>
      <c r="C2999" s="416" t="s">
        <v>4338</v>
      </c>
      <c r="D2999" s="417">
        <v>12460.25</v>
      </c>
    </row>
    <row r="3000" spans="2:4" x14ac:dyDescent="0.25">
      <c r="B3000" s="416" t="s">
        <v>4346</v>
      </c>
      <c r="C3000" s="416" t="s">
        <v>4338</v>
      </c>
      <c r="D3000" s="417">
        <v>10923.85</v>
      </c>
    </row>
    <row r="3001" spans="2:4" x14ac:dyDescent="0.25">
      <c r="B3001" s="416" t="s">
        <v>4347</v>
      </c>
      <c r="C3001" s="416" t="s">
        <v>4338</v>
      </c>
      <c r="D3001" s="417">
        <v>10923.85</v>
      </c>
    </row>
    <row r="3002" spans="2:4" x14ac:dyDescent="0.25">
      <c r="B3002" s="416" t="s">
        <v>4348</v>
      </c>
      <c r="C3002" s="416" t="s">
        <v>4338</v>
      </c>
      <c r="D3002" s="417">
        <v>10923.85</v>
      </c>
    </row>
    <row r="3003" spans="2:4" x14ac:dyDescent="0.25">
      <c r="B3003" s="416" t="s">
        <v>4349</v>
      </c>
      <c r="C3003" s="416" t="s">
        <v>4338</v>
      </c>
      <c r="D3003" s="417">
        <v>10923.85</v>
      </c>
    </row>
    <row r="3004" spans="2:4" x14ac:dyDescent="0.25">
      <c r="B3004" s="416" t="s">
        <v>4350</v>
      </c>
      <c r="C3004" s="416" t="s">
        <v>4338</v>
      </c>
      <c r="D3004" s="417">
        <v>10923.85</v>
      </c>
    </row>
    <row r="3005" spans="2:4" x14ac:dyDescent="0.25">
      <c r="B3005" s="416" t="s">
        <v>4351</v>
      </c>
      <c r="C3005" s="416" t="s">
        <v>4352</v>
      </c>
      <c r="D3005" s="417">
        <v>13223.85</v>
      </c>
    </row>
    <row r="3006" spans="2:4" x14ac:dyDescent="0.25">
      <c r="B3006" s="416" t="s">
        <v>4353</v>
      </c>
      <c r="C3006" s="416" t="s">
        <v>4352</v>
      </c>
      <c r="D3006" s="417">
        <v>13223.85</v>
      </c>
    </row>
    <row r="3007" spans="2:4" x14ac:dyDescent="0.25">
      <c r="B3007" s="416" t="s">
        <v>4354</v>
      </c>
      <c r="C3007" s="416" t="s">
        <v>4352</v>
      </c>
      <c r="D3007" s="417">
        <v>13223.85</v>
      </c>
    </row>
    <row r="3008" spans="2:4" x14ac:dyDescent="0.25">
      <c r="B3008" s="416" t="s">
        <v>4355</v>
      </c>
      <c r="C3008" s="416" t="s">
        <v>4352</v>
      </c>
      <c r="D3008" s="417">
        <v>13223.85</v>
      </c>
    </row>
    <row r="3009" spans="2:4" x14ac:dyDescent="0.25">
      <c r="B3009" s="416" t="s">
        <v>4356</v>
      </c>
      <c r="C3009" s="416" t="s">
        <v>4352</v>
      </c>
      <c r="D3009" s="417">
        <v>13223.85</v>
      </c>
    </row>
    <row r="3010" spans="2:4" x14ac:dyDescent="0.25">
      <c r="B3010" s="416" t="s">
        <v>4357</v>
      </c>
      <c r="C3010" s="416" t="s">
        <v>4352</v>
      </c>
      <c r="D3010" s="417">
        <v>13223.85</v>
      </c>
    </row>
    <row r="3011" spans="2:4" x14ac:dyDescent="0.25">
      <c r="B3011" s="416" t="s">
        <v>4358</v>
      </c>
      <c r="C3011" s="416" t="s">
        <v>4359</v>
      </c>
      <c r="D3011" s="417">
        <v>12093.4</v>
      </c>
    </row>
    <row r="3012" spans="2:4" x14ac:dyDescent="0.25">
      <c r="B3012" s="416" t="s">
        <v>4360</v>
      </c>
      <c r="C3012" s="416" t="s">
        <v>4359</v>
      </c>
      <c r="D3012" s="417">
        <v>12093.4</v>
      </c>
    </row>
    <row r="3013" spans="2:4" x14ac:dyDescent="0.25">
      <c r="B3013" s="416" t="s">
        <v>4361</v>
      </c>
      <c r="C3013" s="416" t="s">
        <v>4359</v>
      </c>
      <c r="D3013" s="417">
        <v>12093.4</v>
      </c>
    </row>
    <row r="3014" spans="2:4" x14ac:dyDescent="0.25">
      <c r="B3014" s="416" t="s">
        <v>4362</v>
      </c>
      <c r="C3014" s="416" t="s">
        <v>4359</v>
      </c>
      <c r="D3014" s="417">
        <v>12093.4</v>
      </c>
    </row>
    <row r="3015" spans="2:4" x14ac:dyDescent="0.25">
      <c r="B3015" s="416" t="s">
        <v>4363</v>
      </c>
      <c r="C3015" s="416" t="s">
        <v>4359</v>
      </c>
      <c r="D3015" s="417">
        <v>12093.4</v>
      </c>
    </row>
    <row r="3016" spans="2:4" x14ac:dyDescent="0.25">
      <c r="B3016" s="416" t="s">
        <v>4364</v>
      </c>
      <c r="C3016" s="416" t="s">
        <v>4359</v>
      </c>
      <c r="D3016" s="417">
        <v>12093.4</v>
      </c>
    </row>
    <row r="3017" spans="2:4" x14ac:dyDescent="0.25">
      <c r="B3017" s="416" t="s">
        <v>4365</v>
      </c>
      <c r="C3017" s="416" t="s">
        <v>4359</v>
      </c>
      <c r="D3017" s="417">
        <v>12093.4</v>
      </c>
    </row>
    <row r="3018" spans="2:4" x14ac:dyDescent="0.25">
      <c r="B3018" s="416" t="s">
        <v>4366</v>
      </c>
      <c r="C3018" s="416" t="s">
        <v>4359</v>
      </c>
      <c r="D3018" s="417">
        <v>12093.4</v>
      </c>
    </row>
    <row r="3019" spans="2:4" x14ac:dyDescent="0.25">
      <c r="B3019" s="416" t="s">
        <v>4367</v>
      </c>
      <c r="C3019" s="416" t="s">
        <v>4359</v>
      </c>
      <c r="D3019" s="417">
        <v>12093.4</v>
      </c>
    </row>
    <row r="3020" spans="2:4" x14ac:dyDescent="0.25">
      <c r="B3020" s="416" t="s">
        <v>4368</v>
      </c>
      <c r="C3020" s="416" t="s">
        <v>4359</v>
      </c>
      <c r="D3020" s="417">
        <v>12093.4</v>
      </c>
    </row>
    <row r="3021" spans="2:4" x14ac:dyDescent="0.25">
      <c r="B3021" s="416" t="s">
        <v>4369</v>
      </c>
      <c r="C3021" s="416" t="s">
        <v>4359</v>
      </c>
      <c r="D3021" s="417">
        <v>12093.4</v>
      </c>
    </row>
    <row r="3022" spans="2:4" x14ac:dyDescent="0.25">
      <c r="B3022" s="416" t="s">
        <v>4370</v>
      </c>
      <c r="C3022" s="416" t="s">
        <v>4359</v>
      </c>
      <c r="D3022" s="417">
        <v>12093.4</v>
      </c>
    </row>
    <row r="3023" spans="2:4" x14ac:dyDescent="0.25">
      <c r="B3023" s="416" t="s">
        <v>4371</v>
      </c>
      <c r="C3023" s="416" t="s">
        <v>4372</v>
      </c>
      <c r="D3023" s="417">
        <v>14385.35</v>
      </c>
    </row>
    <row r="3024" spans="2:4" x14ac:dyDescent="0.25">
      <c r="B3024" s="416" t="s">
        <v>4373</v>
      </c>
      <c r="C3024" s="416" t="s">
        <v>4372</v>
      </c>
      <c r="D3024" s="417">
        <v>14698.15</v>
      </c>
    </row>
    <row r="3025" spans="2:4" x14ac:dyDescent="0.25">
      <c r="B3025" s="416" t="s">
        <v>4374</v>
      </c>
      <c r="C3025" s="416" t="s">
        <v>4372</v>
      </c>
      <c r="D3025" s="417">
        <v>14385.35</v>
      </c>
    </row>
    <row r="3026" spans="2:4" x14ac:dyDescent="0.25">
      <c r="B3026" s="416" t="s">
        <v>4375</v>
      </c>
      <c r="C3026" s="416" t="s">
        <v>4372</v>
      </c>
      <c r="D3026" s="417">
        <v>14385.35</v>
      </c>
    </row>
    <row r="3027" spans="2:4" x14ac:dyDescent="0.25">
      <c r="B3027" s="416" t="s">
        <v>4376</v>
      </c>
      <c r="C3027" s="416" t="s">
        <v>4372</v>
      </c>
      <c r="D3027" s="417">
        <v>14385.35</v>
      </c>
    </row>
    <row r="3028" spans="2:4" x14ac:dyDescent="0.25">
      <c r="B3028" s="416" t="s">
        <v>4377</v>
      </c>
      <c r="C3028" s="416" t="s">
        <v>4372</v>
      </c>
      <c r="D3028" s="417">
        <v>14385.35</v>
      </c>
    </row>
    <row r="3029" spans="2:4" x14ac:dyDescent="0.25">
      <c r="B3029" s="416" t="s">
        <v>4378</v>
      </c>
      <c r="C3029" s="416" t="s">
        <v>4372</v>
      </c>
      <c r="D3029" s="417">
        <v>14385.35</v>
      </c>
    </row>
    <row r="3030" spans="2:4" x14ac:dyDescent="0.25">
      <c r="B3030" s="416" t="s">
        <v>4379</v>
      </c>
      <c r="C3030" s="416" t="s">
        <v>4372</v>
      </c>
      <c r="D3030" s="417">
        <v>14385.35</v>
      </c>
    </row>
    <row r="3031" spans="2:4" x14ac:dyDescent="0.25">
      <c r="B3031" s="416" t="s">
        <v>4380</v>
      </c>
      <c r="C3031" s="416" t="s">
        <v>4372</v>
      </c>
      <c r="D3031" s="417">
        <v>14698.15</v>
      </c>
    </row>
    <row r="3032" spans="2:4" x14ac:dyDescent="0.25">
      <c r="B3032" s="416" t="s">
        <v>4381</v>
      </c>
      <c r="C3032" s="416" t="s">
        <v>4372</v>
      </c>
      <c r="D3032" s="417">
        <v>14385.35</v>
      </c>
    </row>
    <row r="3033" spans="2:4" x14ac:dyDescent="0.25">
      <c r="B3033" s="416" t="s">
        <v>4382</v>
      </c>
      <c r="C3033" s="416" t="s">
        <v>4372</v>
      </c>
      <c r="D3033" s="417">
        <v>14385.35</v>
      </c>
    </row>
    <row r="3034" spans="2:4" x14ac:dyDescent="0.25">
      <c r="B3034" s="416" t="s">
        <v>4383</v>
      </c>
      <c r="C3034" s="416" t="s">
        <v>4372</v>
      </c>
      <c r="D3034" s="417">
        <v>14385.35</v>
      </c>
    </row>
    <row r="3035" spans="2:4" x14ac:dyDescent="0.25">
      <c r="B3035" s="416" t="s">
        <v>4384</v>
      </c>
      <c r="C3035" s="416" t="s">
        <v>4372</v>
      </c>
      <c r="D3035" s="417">
        <v>14385.35</v>
      </c>
    </row>
    <row r="3036" spans="2:4" x14ac:dyDescent="0.25">
      <c r="B3036" s="416" t="s">
        <v>4385</v>
      </c>
      <c r="C3036" s="416" t="s">
        <v>4372</v>
      </c>
      <c r="D3036" s="417">
        <v>14385.35</v>
      </c>
    </row>
    <row r="3037" spans="2:4" x14ac:dyDescent="0.25">
      <c r="B3037" s="416" t="s">
        <v>4386</v>
      </c>
      <c r="C3037" s="416" t="s">
        <v>4372</v>
      </c>
      <c r="D3037" s="417">
        <v>14385.35</v>
      </c>
    </row>
    <row r="3038" spans="2:4" x14ac:dyDescent="0.25">
      <c r="B3038" s="416" t="s">
        <v>4387</v>
      </c>
      <c r="C3038" s="416" t="s">
        <v>4372</v>
      </c>
      <c r="D3038" s="417">
        <v>14385.35</v>
      </c>
    </row>
    <row r="3039" spans="2:4" x14ac:dyDescent="0.25">
      <c r="B3039" s="416" t="s">
        <v>4388</v>
      </c>
      <c r="C3039" s="416" t="s">
        <v>4372</v>
      </c>
      <c r="D3039" s="417">
        <v>14385.35</v>
      </c>
    </row>
    <row r="3040" spans="2:4" x14ac:dyDescent="0.25">
      <c r="B3040" s="416" t="s">
        <v>4389</v>
      </c>
      <c r="C3040" s="416" t="s">
        <v>4372</v>
      </c>
      <c r="D3040" s="417">
        <v>14385.35</v>
      </c>
    </row>
    <row r="3041" spans="2:4" x14ac:dyDescent="0.25">
      <c r="B3041" s="416" t="s">
        <v>4390</v>
      </c>
      <c r="C3041" s="416" t="s">
        <v>4372</v>
      </c>
      <c r="D3041" s="417">
        <v>14385.35</v>
      </c>
    </row>
    <row r="3042" spans="2:4" x14ac:dyDescent="0.25">
      <c r="B3042" s="416" t="s">
        <v>4391</v>
      </c>
      <c r="C3042" s="416" t="s">
        <v>4372</v>
      </c>
      <c r="D3042" s="417">
        <v>14385.35</v>
      </c>
    </row>
    <row r="3043" spans="2:4" x14ac:dyDescent="0.25">
      <c r="B3043" s="416" t="s">
        <v>4392</v>
      </c>
      <c r="C3043" s="416" t="s">
        <v>4372</v>
      </c>
      <c r="D3043" s="417">
        <v>14385.35</v>
      </c>
    </row>
    <row r="3044" spans="2:4" x14ac:dyDescent="0.25">
      <c r="B3044" s="416" t="s">
        <v>4393</v>
      </c>
      <c r="C3044" s="416" t="s">
        <v>4372</v>
      </c>
      <c r="D3044" s="417">
        <v>14385.35</v>
      </c>
    </row>
    <row r="3045" spans="2:4" x14ac:dyDescent="0.25">
      <c r="B3045" s="416" t="s">
        <v>4394</v>
      </c>
      <c r="C3045" s="416" t="s">
        <v>4372</v>
      </c>
      <c r="D3045" s="417">
        <v>14385.35</v>
      </c>
    </row>
    <row r="3046" spans="2:4" x14ac:dyDescent="0.25">
      <c r="B3046" s="416" t="s">
        <v>4395</v>
      </c>
      <c r="C3046" s="416" t="s">
        <v>4372</v>
      </c>
      <c r="D3046" s="417">
        <v>14385.35</v>
      </c>
    </row>
    <row r="3047" spans="2:4" x14ac:dyDescent="0.25">
      <c r="B3047" s="416" t="s">
        <v>4396</v>
      </c>
      <c r="C3047" s="416" t="s">
        <v>4372</v>
      </c>
      <c r="D3047" s="417">
        <v>14385.35</v>
      </c>
    </row>
    <row r="3048" spans="2:4" x14ac:dyDescent="0.25">
      <c r="B3048" s="416" t="s">
        <v>4397</v>
      </c>
      <c r="C3048" s="416" t="s">
        <v>4372</v>
      </c>
      <c r="D3048" s="417">
        <v>14698.15</v>
      </c>
    </row>
    <row r="3049" spans="2:4" x14ac:dyDescent="0.25">
      <c r="B3049" s="416" t="s">
        <v>4398</v>
      </c>
      <c r="C3049" s="416" t="s">
        <v>4372</v>
      </c>
      <c r="D3049" s="417">
        <v>14385.35</v>
      </c>
    </row>
    <row r="3050" spans="2:4" x14ac:dyDescent="0.25">
      <c r="B3050" s="416" t="s">
        <v>4399</v>
      </c>
      <c r="C3050" s="416" t="s">
        <v>4372</v>
      </c>
      <c r="D3050" s="417">
        <v>14385.35</v>
      </c>
    </row>
    <row r="3051" spans="2:4" x14ac:dyDescent="0.25">
      <c r="B3051" s="416" t="s">
        <v>4400</v>
      </c>
      <c r="C3051" s="416" t="s">
        <v>4401</v>
      </c>
      <c r="D3051" s="417">
        <v>13384.85</v>
      </c>
    </row>
    <row r="3052" spans="2:4" x14ac:dyDescent="0.25">
      <c r="B3052" s="416" t="s">
        <v>4402</v>
      </c>
      <c r="C3052" s="416" t="s">
        <v>4401</v>
      </c>
      <c r="D3052" s="417">
        <v>13384.85</v>
      </c>
    </row>
    <row r="3053" spans="2:4" x14ac:dyDescent="0.25">
      <c r="B3053" s="416" t="s">
        <v>4403</v>
      </c>
      <c r="C3053" s="416" t="s">
        <v>4401</v>
      </c>
      <c r="D3053" s="417">
        <v>13384.85</v>
      </c>
    </row>
    <row r="3054" spans="2:4" x14ac:dyDescent="0.25">
      <c r="B3054" s="416" t="s">
        <v>4404</v>
      </c>
      <c r="C3054" s="416" t="s">
        <v>4401</v>
      </c>
      <c r="D3054" s="417">
        <v>13384.85</v>
      </c>
    </row>
    <row r="3055" spans="2:4" x14ac:dyDescent="0.25">
      <c r="B3055" s="416" t="s">
        <v>4405</v>
      </c>
      <c r="C3055" s="416" t="s">
        <v>4401</v>
      </c>
      <c r="D3055" s="417">
        <v>13384.85</v>
      </c>
    </row>
    <row r="3056" spans="2:4" x14ac:dyDescent="0.25">
      <c r="B3056" s="416" t="s">
        <v>4406</v>
      </c>
      <c r="C3056" s="416" t="s">
        <v>4407</v>
      </c>
      <c r="D3056" s="417">
        <v>12093.4</v>
      </c>
    </row>
    <row r="3057" spans="2:4" x14ac:dyDescent="0.25">
      <c r="B3057" s="416" t="s">
        <v>4408</v>
      </c>
      <c r="C3057" s="416" t="s">
        <v>4409</v>
      </c>
      <c r="D3057" s="417">
        <v>13384.85</v>
      </c>
    </row>
    <row r="3058" spans="2:4" x14ac:dyDescent="0.25">
      <c r="B3058" s="416" t="s">
        <v>4410</v>
      </c>
      <c r="C3058" s="416" t="s">
        <v>4409</v>
      </c>
      <c r="D3058" s="417">
        <v>13384.85</v>
      </c>
    </row>
    <row r="3059" spans="2:4" x14ac:dyDescent="0.25">
      <c r="B3059" s="416" t="s">
        <v>4411</v>
      </c>
      <c r="C3059" s="416" t="s">
        <v>4412</v>
      </c>
      <c r="D3059" s="417">
        <v>16997</v>
      </c>
    </row>
    <row r="3060" spans="2:4" x14ac:dyDescent="0.25">
      <c r="B3060" s="416" t="s">
        <v>4413</v>
      </c>
      <c r="C3060" s="416" t="s">
        <v>4414</v>
      </c>
      <c r="D3060" s="417">
        <v>18630</v>
      </c>
    </row>
    <row r="3061" spans="2:4" x14ac:dyDescent="0.25">
      <c r="B3061" s="416" t="s">
        <v>4415</v>
      </c>
      <c r="C3061" s="416" t="s">
        <v>4416</v>
      </c>
      <c r="D3061" s="417">
        <v>23999.01</v>
      </c>
    </row>
    <row r="3062" spans="2:4" x14ac:dyDescent="0.25">
      <c r="B3062" s="416" t="s">
        <v>4417</v>
      </c>
      <c r="C3062" s="416" t="s">
        <v>4418</v>
      </c>
      <c r="D3062" s="417">
        <v>16098.85</v>
      </c>
    </row>
    <row r="3063" spans="2:4" x14ac:dyDescent="0.25">
      <c r="B3063" s="416" t="s">
        <v>4419</v>
      </c>
      <c r="C3063" s="416" t="s">
        <v>4418</v>
      </c>
      <c r="D3063" s="417">
        <v>16098.85</v>
      </c>
    </row>
    <row r="3064" spans="2:4" x14ac:dyDescent="0.25">
      <c r="B3064" s="416" t="s">
        <v>4420</v>
      </c>
      <c r="C3064" s="416" t="s">
        <v>4418</v>
      </c>
      <c r="D3064" s="417">
        <v>16098.85</v>
      </c>
    </row>
    <row r="3065" spans="2:4" x14ac:dyDescent="0.25">
      <c r="B3065" s="416" t="s">
        <v>4421</v>
      </c>
      <c r="C3065" s="416" t="s">
        <v>4418</v>
      </c>
      <c r="D3065" s="417">
        <v>16098.85</v>
      </c>
    </row>
    <row r="3066" spans="2:4" x14ac:dyDescent="0.25">
      <c r="B3066" s="416" t="s">
        <v>4422</v>
      </c>
      <c r="C3066" s="416" t="s">
        <v>4418</v>
      </c>
      <c r="D3066" s="417">
        <v>16098.85</v>
      </c>
    </row>
    <row r="3067" spans="2:4" x14ac:dyDescent="0.25">
      <c r="B3067" s="416" t="s">
        <v>4423</v>
      </c>
      <c r="C3067" s="416" t="s">
        <v>4418</v>
      </c>
      <c r="D3067" s="417">
        <v>16098.85</v>
      </c>
    </row>
    <row r="3068" spans="2:4" x14ac:dyDescent="0.25">
      <c r="B3068" s="416" t="s">
        <v>4424</v>
      </c>
      <c r="C3068" s="416" t="s">
        <v>4418</v>
      </c>
      <c r="D3068" s="417">
        <v>16098.85</v>
      </c>
    </row>
    <row r="3069" spans="2:4" x14ac:dyDescent="0.25">
      <c r="B3069" s="416" t="s">
        <v>4425</v>
      </c>
      <c r="C3069" s="416" t="s">
        <v>4418</v>
      </c>
      <c r="D3069" s="417">
        <v>16098.85</v>
      </c>
    </row>
    <row r="3070" spans="2:4" x14ac:dyDescent="0.25">
      <c r="B3070" s="416" t="s">
        <v>4426</v>
      </c>
      <c r="C3070" s="416" t="s">
        <v>4418</v>
      </c>
      <c r="D3070" s="417">
        <v>16098.85</v>
      </c>
    </row>
    <row r="3071" spans="2:4" x14ac:dyDescent="0.25">
      <c r="B3071" s="416" t="s">
        <v>4427</v>
      </c>
      <c r="C3071" s="416" t="s">
        <v>4418</v>
      </c>
      <c r="D3071" s="417">
        <v>16098.85</v>
      </c>
    </row>
    <row r="3072" spans="2:4" x14ac:dyDescent="0.25">
      <c r="B3072" s="416" t="s">
        <v>4428</v>
      </c>
      <c r="C3072" s="416" t="s">
        <v>4418</v>
      </c>
      <c r="D3072" s="417">
        <v>16098.85</v>
      </c>
    </row>
    <row r="3073" spans="2:4" x14ac:dyDescent="0.25">
      <c r="B3073" s="416" t="s">
        <v>4429</v>
      </c>
      <c r="C3073" s="416" t="s">
        <v>4430</v>
      </c>
      <c r="D3073" s="417">
        <v>13393.15</v>
      </c>
    </row>
    <row r="3074" spans="2:4" x14ac:dyDescent="0.25">
      <c r="B3074" s="416" t="s">
        <v>4431</v>
      </c>
      <c r="C3074" s="416" t="s">
        <v>4432</v>
      </c>
      <c r="D3074" s="417">
        <v>9085</v>
      </c>
    </row>
    <row r="3075" spans="2:4" x14ac:dyDescent="0.25">
      <c r="B3075" s="416" t="s">
        <v>4433</v>
      </c>
      <c r="C3075" s="416" t="s">
        <v>4432</v>
      </c>
      <c r="D3075" s="417">
        <v>9085</v>
      </c>
    </row>
    <row r="3076" spans="2:4" x14ac:dyDescent="0.25">
      <c r="B3076" s="416" t="s">
        <v>4434</v>
      </c>
      <c r="C3076" s="416" t="s">
        <v>4432</v>
      </c>
      <c r="D3076" s="417">
        <v>9085</v>
      </c>
    </row>
    <row r="3077" spans="2:4" x14ac:dyDescent="0.25">
      <c r="B3077" s="416" t="s">
        <v>4435</v>
      </c>
      <c r="C3077" s="416" t="s">
        <v>4432</v>
      </c>
      <c r="D3077" s="417">
        <v>9085</v>
      </c>
    </row>
    <row r="3078" spans="2:4" x14ac:dyDescent="0.25">
      <c r="B3078" s="416" t="s">
        <v>4436</v>
      </c>
      <c r="C3078" s="416" t="s">
        <v>4432</v>
      </c>
      <c r="D3078" s="417">
        <v>9085</v>
      </c>
    </row>
    <row r="3079" spans="2:4" x14ac:dyDescent="0.25">
      <c r="B3079" s="416" t="s">
        <v>4437</v>
      </c>
      <c r="C3079" s="416" t="s">
        <v>4432</v>
      </c>
      <c r="D3079" s="417">
        <v>9085</v>
      </c>
    </row>
    <row r="3080" spans="2:4" x14ac:dyDescent="0.25">
      <c r="B3080" s="416" t="s">
        <v>4438</v>
      </c>
      <c r="C3080" s="416" t="s">
        <v>4439</v>
      </c>
      <c r="D3080" s="417">
        <v>21106.07</v>
      </c>
    </row>
    <row r="3081" spans="2:4" x14ac:dyDescent="0.25">
      <c r="B3081" s="416" t="s">
        <v>4440</v>
      </c>
      <c r="C3081" s="416" t="s">
        <v>4439</v>
      </c>
      <c r="D3081" s="417">
        <v>21105.95</v>
      </c>
    </row>
    <row r="3082" spans="2:4" x14ac:dyDescent="0.25">
      <c r="B3082" s="416" t="s">
        <v>4441</v>
      </c>
      <c r="C3082" s="416" t="s">
        <v>4439</v>
      </c>
      <c r="D3082" s="417">
        <v>21105.95</v>
      </c>
    </row>
    <row r="3083" spans="2:4" x14ac:dyDescent="0.25">
      <c r="B3083" s="416" t="s">
        <v>4442</v>
      </c>
      <c r="C3083" s="416" t="s">
        <v>4443</v>
      </c>
      <c r="D3083" s="417">
        <v>18739.25</v>
      </c>
    </row>
    <row r="3084" spans="2:4" x14ac:dyDescent="0.25">
      <c r="B3084" s="416" t="s">
        <v>4444</v>
      </c>
      <c r="C3084" s="416" t="s">
        <v>4443</v>
      </c>
      <c r="D3084" s="417">
        <v>18739.25</v>
      </c>
    </row>
    <row r="3085" spans="2:4" x14ac:dyDescent="0.25">
      <c r="B3085" s="416" t="s">
        <v>4445</v>
      </c>
      <c r="C3085" s="416" t="s">
        <v>4443</v>
      </c>
      <c r="D3085" s="417">
        <v>18739.25</v>
      </c>
    </row>
    <row r="3086" spans="2:4" x14ac:dyDescent="0.25">
      <c r="B3086" s="416" t="s">
        <v>4446</v>
      </c>
      <c r="C3086" s="416" t="s">
        <v>4443</v>
      </c>
      <c r="D3086" s="417">
        <v>18739.25</v>
      </c>
    </row>
    <row r="3087" spans="2:4" x14ac:dyDescent="0.25">
      <c r="B3087" s="416" t="s">
        <v>4447</v>
      </c>
      <c r="C3087" s="416" t="s">
        <v>4448</v>
      </c>
      <c r="D3087" s="417">
        <v>18799</v>
      </c>
    </row>
    <row r="3088" spans="2:4" x14ac:dyDescent="0.25">
      <c r="B3088" s="416" t="s">
        <v>4449</v>
      </c>
      <c r="C3088" s="416" t="s">
        <v>4450</v>
      </c>
      <c r="D3088" s="417">
        <v>22279.919999999998</v>
      </c>
    </row>
    <row r="3089" spans="2:4" x14ac:dyDescent="0.25">
      <c r="B3089" s="416" t="s">
        <v>4451</v>
      </c>
      <c r="C3089" s="416" t="s">
        <v>4452</v>
      </c>
      <c r="D3089" s="417">
        <v>15627</v>
      </c>
    </row>
    <row r="3090" spans="2:4" x14ac:dyDescent="0.25">
      <c r="B3090" s="416" t="s">
        <v>4453</v>
      </c>
      <c r="C3090" s="416" t="s">
        <v>4454</v>
      </c>
      <c r="D3090" s="417">
        <v>17999.11</v>
      </c>
    </row>
    <row r="3091" spans="2:4" x14ac:dyDescent="0.25">
      <c r="B3091" s="416" t="s">
        <v>4455</v>
      </c>
      <c r="C3091" s="416" t="s">
        <v>4456</v>
      </c>
      <c r="D3091" s="417">
        <v>8999.09</v>
      </c>
    </row>
    <row r="3092" spans="2:4" x14ac:dyDescent="0.25">
      <c r="B3092" s="416" t="s">
        <v>4457</v>
      </c>
      <c r="C3092" s="416" t="s">
        <v>4458</v>
      </c>
      <c r="D3092" s="417">
        <v>18842.75</v>
      </c>
    </row>
    <row r="3093" spans="2:4" x14ac:dyDescent="0.25">
      <c r="B3093" s="416" t="s">
        <v>4459</v>
      </c>
      <c r="C3093" s="416" t="s">
        <v>4458</v>
      </c>
      <c r="D3093" s="417">
        <v>18842.75</v>
      </c>
    </row>
    <row r="3094" spans="2:4" x14ac:dyDescent="0.25">
      <c r="B3094" s="416" t="s">
        <v>4460</v>
      </c>
      <c r="C3094" s="416" t="s">
        <v>4461</v>
      </c>
      <c r="D3094" s="417">
        <v>14020.47</v>
      </c>
    </row>
    <row r="3095" spans="2:4" x14ac:dyDescent="0.25">
      <c r="B3095" s="416" t="s">
        <v>4462</v>
      </c>
      <c r="C3095" s="416" t="s">
        <v>4463</v>
      </c>
      <c r="D3095" s="417">
        <v>9999</v>
      </c>
    </row>
    <row r="3096" spans="2:4" x14ac:dyDescent="0.25">
      <c r="B3096" s="416" t="s">
        <v>4464</v>
      </c>
      <c r="C3096" s="416" t="s">
        <v>4465</v>
      </c>
      <c r="D3096" s="417">
        <v>25859.53</v>
      </c>
    </row>
    <row r="3097" spans="2:4" x14ac:dyDescent="0.25">
      <c r="B3097" s="416" t="s">
        <v>4466</v>
      </c>
      <c r="C3097" s="416" t="s">
        <v>4465</v>
      </c>
      <c r="D3097" s="417">
        <v>25859.53</v>
      </c>
    </row>
    <row r="3098" spans="2:4" x14ac:dyDescent="0.25">
      <c r="B3098" s="416" t="s">
        <v>4467</v>
      </c>
      <c r="C3098" s="416" t="s">
        <v>4465</v>
      </c>
      <c r="D3098" s="417">
        <v>25859.53</v>
      </c>
    </row>
    <row r="3099" spans="2:4" x14ac:dyDescent="0.25">
      <c r="B3099" s="416" t="s">
        <v>4468</v>
      </c>
      <c r="C3099" s="416" t="s">
        <v>4465</v>
      </c>
      <c r="D3099" s="417">
        <v>25859.53</v>
      </c>
    </row>
    <row r="3100" spans="2:4" x14ac:dyDescent="0.25">
      <c r="B3100" s="416" t="s">
        <v>4469</v>
      </c>
      <c r="C3100" s="416" t="s">
        <v>4465</v>
      </c>
      <c r="D3100" s="417">
        <v>25859.53</v>
      </c>
    </row>
    <row r="3101" spans="2:4" x14ac:dyDescent="0.25">
      <c r="B3101" s="416" t="s">
        <v>4470</v>
      </c>
      <c r="C3101" s="416" t="s">
        <v>4465</v>
      </c>
      <c r="D3101" s="417">
        <v>25859.53</v>
      </c>
    </row>
    <row r="3102" spans="2:4" x14ac:dyDescent="0.25">
      <c r="B3102" s="416" t="s">
        <v>4471</v>
      </c>
      <c r="C3102" s="416" t="s">
        <v>4465</v>
      </c>
      <c r="D3102" s="417">
        <v>25859.53</v>
      </c>
    </row>
    <row r="3103" spans="2:4" x14ac:dyDescent="0.25">
      <c r="B3103" s="416" t="s">
        <v>4472</v>
      </c>
      <c r="C3103" s="416" t="s">
        <v>4465</v>
      </c>
      <c r="D3103" s="417">
        <v>25859.53</v>
      </c>
    </row>
    <row r="3104" spans="2:4" x14ac:dyDescent="0.25">
      <c r="B3104" s="416" t="s">
        <v>4473</v>
      </c>
      <c r="C3104" s="416" t="s">
        <v>4465</v>
      </c>
      <c r="D3104" s="417">
        <v>25859.53</v>
      </c>
    </row>
    <row r="3105" spans="2:4" x14ac:dyDescent="0.25">
      <c r="B3105" s="416" t="s">
        <v>4474</v>
      </c>
      <c r="C3105" s="416" t="s">
        <v>4465</v>
      </c>
      <c r="D3105" s="417">
        <v>25859.53</v>
      </c>
    </row>
    <row r="3106" spans="2:4" x14ac:dyDescent="0.25">
      <c r="B3106" s="416" t="s">
        <v>4475</v>
      </c>
      <c r="C3106" s="416" t="s">
        <v>4465</v>
      </c>
      <c r="D3106" s="417">
        <v>25859.53</v>
      </c>
    </row>
    <row r="3107" spans="2:4" x14ac:dyDescent="0.25">
      <c r="B3107" s="416" t="s">
        <v>4476</v>
      </c>
      <c r="C3107" s="416" t="s">
        <v>4465</v>
      </c>
      <c r="D3107" s="417">
        <v>25859.53</v>
      </c>
    </row>
    <row r="3108" spans="2:4" x14ac:dyDescent="0.25">
      <c r="B3108" s="416" t="s">
        <v>4477</v>
      </c>
      <c r="C3108" s="416" t="s">
        <v>4465</v>
      </c>
      <c r="D3108" s="417">
        <v>25859.53</v>
      </c>
    </row>
    <row r="3109" spans="2:4" x14ac:dyDescent="0.25">
      <c r="B3109" s="416" t="s">
        <v>4478</v>
      </c>
      <c r="C3109" s="416" t="s">
        <v>4465</v>
      </c>
      <c r="D3109" s="417">
        <v>25859.53</v>
      </c>
    </row>
    <row r="3110" spans="2:4" x14ac:dyDescent="0.25">
      <c r="B3110" s="416" t="s">
        <v>4479</v>
      </c>
      <c r="C3110" s="416" t="s">
        <v>4465</v>
      </c>
      <c r="D3110" s="417">
        <v>25859.53</v>
      </c>
    </row>
    <row r="3111" spans="2:4" x14ac:dyDescent="0.25">
      <c r="B3111" s="416" t="s">
        <v>4480</v>
      </c>
      <c r="C3111" s="416" t="s">
        <v>4465</v>
      </c>
      <c r="D3111" s="417">
        <v>25859.53</v>
      </c>
    </row>
    <row r="3112" spans="2:4" x14ac:dyDescent="0.25">
      <c r="B3112" s="416" t="s">
        <v>4481</v>
      </c>
      <c r="C3112" s="416" t="s">
        <v>4465</v>
      </c>
      <c r="D3112" s="417">
        <v>25859.53</v>
      </c>
    </row>
    <row r="3113" spans="2:4" x14ac:dyDescent="0.25">
      <c r="B3113" s="416" t="s">
        <v>4482</v>
      </c>
      <c r="C3113" s="416" t="s">
        <v>4465</v>
      </c>
      <c r="D3113" s="417">
        <v>25859.53</v>
      </c>
    </row>
    <row r="3114" spans="2:4" x14ac:dyDescent="0.25">
      <c r="B3114" s="416" t="s">
        <v>4483</v>
      </c>
      <c r="C3114" s="416" t="s">
        <v>4465</v>
      </c>
      <c r="D3114" s="417">
        <v>25859.53</v>
      </c>
    </row>
    <row r="3115" spans="2:4" x14ac:dyDescent="0.25">
      <c r="B3115" s="416" t="s">
        <v>4484</v>
      </c>
      <c r="C3115" s="416" t="s">
        <v>4465</v>
      </c>
      <c r="D3115" s="417">
        <v>25859.53</v>
      </c>
    </row>
    <row r="3116" spans="2:4" x14ac:dyDescent="0.25">
      <c r="B3116" s="416" t="s">
        <v>4485</v>
      </c>
      <c r="C3116" s="416" t="s">
        <v>4465</v>
      </c>
      <c r="D3116" s="417">
        <v>25859.53</v>
      </c>
    </row>
    <row r="3117" spans="2:4" x14ac:dyDescent="0.25">
      <c r="B3117" s="416" t="s">
        <v>4486</v>
      </c>
      <c r="C3117" s="416" t="s">
        <v>4465</v>
      </c>
      <c r="D3117" s="417">
        <v>25859.53</v>
      </c>
    </row>
    <row r="3118" spans="2:4" x14ac:dyDescent="0.25">
      <c r="B3118" s="416" t="s">
        <v>4487</v>
      </c>
      <c r="C3118" s="416" t="s">
        <v>4465</v>
      </c>
      <c r="D3118" s="417">
        <v>25859.53</v>
      </c>
    </row>
    <row r="3119" spans="2:4" x14ac:dyDescent="0.25">
      <c r="B3119" s="416" t="s">
        <v>4488</v>
      </c>
      <c r="C3119" s="416" t="s">
        <v>4465</v>
      </c>
      <c r="D3119" s="417">
        <v>25859.53</v>
      </c>
    </row>
    <row r="3120" spans="2:4" x14ac:dyDescent="0.25">
      <c r="B3120" s="416" t="s">
        <v>4489</v>
      </c>
      <c r="C3120" s="416" t="s">
        <v>4465</v>
      </c>
      <c r="D3120" s="417">
        <v>25859.53</v>
      </c>
    </row>
    <row r="3121" spans="2:4" x14ac:dyDescent="0.25">
      <c r="B3121" s="416" t="s">
        <v>4490</v>
      </c>
      <c r="C3121" s="416" t="s">
        <v>4465</v>
      </c>
      <c r="D3121" s="417">
        <v>25859.53</v>
      </c>
    </row>
    <row r="3122" spans="2:4" x14ac:dyDescent="0.25">
      <c r="B3122" s="416" t="s">
        <v>4491</v>
      </c>
      <c r="C3122" s="416" t="s">
        <v>4465</v>
      </c>
      <c r="D3122" s="417">
        <v>25859.53</v>
      </c>
    </row>
    <row r="3123" spans="2:4" x14ac:dyDescent="0.25">
      <c r="B3123" s="416" t="s">
        <v>4492</v>
      </c>
      <c r="C3123" s="416" t="s">
        <v>4465</v>
      </c>
      <c r="D3123" s="417">
        <v>25859.53</v>
      </c>
    </row>
    <row r="3124" spans="2:4" x14ac:dyDescent="0.25">
      <c r="B3124" s="416" t="s">
        <v>4493</v>
      </c>
      <c r="C3124" s="416" t="s">
        <v>4465</v>
      </c>
      <c r="D3124" s="417">
        <v>25859.53</v>
      </c>
    </row>
    <row r="3125" spans="2:4" x14ac:dyDescent="0.25">
      <c r="B3125" s="416" t="s">
        <v>4494</v>
      </c>
      <c r="C3125" s="416" t="s">
        <v>4465</v>
      </c>
      <c r="D3125" s="417">
        <v>25859.53</v>
      </c>
    </row>
    <row r="3126" spans="2:4" x14ac:dyDescent="0.25">
      <c r="B3126" s="416" t="s">
        <v>4495</v>
      </c>
      <c r="C3126" s="416" t="s">
        <v>4465</v>
      </c>
      <c r="D3126" s="417">
        <v>25859.53</v>
      </c>
    </row>
    <row r="3127" spans="2:4" x14ac:dyDescent="0.25">
      <c r="B3127" s="416" t="s">
        <v>4496</v>
      </c>
      <c r="C3127" s="416" t="s">
        <v>4497</v>
      </c>
      <c r="D3127" s="417">
        <v>9268.4</v>
      </c>
    </row>
    <row r="3128" spans="2:4" x14ac:dyDescent="0.25">
      <c r="B3128" s="416" t="s">
        <v>4498</v>
      </c>
      <c r="C3128" s="416" t="s">
        <v>4497</v>
      </c>
      <c r="D3128" s="417">
        <v>9268.4</v>
      </c>
    </row>
    <row r="3129" spans="2:4" x14ac:dyDescent="0.25">
      <c r="B3129" s="416" t="s">
        <v>4499</v>
      </c>
      <c r="C3129" s="416" t="s">
        <v>4497</v>
      </c>
      <c r="D3129" s="417">
        <v>9268.4</v>
      </c>
    </row>
    <row r="3130" spans="2:4" x14ac:dyDescent="0.25">
      <c r="B3130" s="416" t="s">
        <v>4500</v>
      </c>
      <c r="C3130" s="416" t="s">
        <v>4501</v>
      </c>
      <c r="D3130" s="417">
        <v>11362.23</v>
      </c>
    </row>
    <row r="3131" spans="2:4" x14ac:dyDescent="0.25">
      <c r="B3131" s="416" t="s">
        <v>4502</v>
      </c>
      <c r="C3131" s="416" t="s">
        <v>4503</v>
      </c>
      <c r="D3131" s="417">
        <v>3967.5</v>
      </c>
    </row>
    <row r="3132" spans="2:4" x14ac:dyDescent="0.25">
      <c r="B3132" s="416" t="s">
        <v>4504</v>
      </c>
      <c r="C3132" s="416" t="s">
        <v>4505</v>
      </c>
      <c r="D3132" s="417">
        <v>1448.19</v>
      </c>
    </row>
    <row r="3133" spans="2:4" x14ac:dyDescent="0.25">
      <c r="B3133" s="416" t="s">
        <v>4506</v>
      </c>
      <c r="C3133" s="416" t="s">
        <v>4505</v>
      </c>
      <c r="D3133" s="417">
        <v>1448.19</v>
      </c>
    </row>
    <row r="3134" spans="2:4" x14ac:dyDescent="0.25">
      <c r="B3134" s="416" t="s">
        <v>4507</v>
      </c>
      <c r="C3134" s="416" t="s">
        <v>4508</v>
      </c>
      <c r="D3134" s="417">
        <v>3113.25</v>
      </c>
    </row>
    <row r="3135" spans="2:4" x14ac:dyDescent="0.25">
      <c r="B3135" s="416" t="s">
        <v>4509</v>
      </c>
      <c r="C3135" s="416" t="s">
        <v>4510</v>
      </c>
      <c r="D3135" s="417">
        <v>1518.33</v>
      </c>
    </row>
    <row r="3136" spans="2:4" x14ac:dyDescent="0.25">
      <c r="B3136" s="416" t="s">
        <v>4511</v>
      </c>
      <c r="C3136" s="416" t="s">
        <v>4510</v>
      </c>
      <c r="D3136" s="417">
        <v>1518.33</v>
      </c>
    </row>
    <row r="3137" spans="2:4" x14ac:dyDescent="0.25">
      <c r="B3137" s="416" t="s">
        <v>4512</v>
      </c>
      <c r="C3137" s="416" t="s">
        <v>4510</v>
      </c>
      <c r="D3137" s="417">
        <v>1518.33</v>
      </c>
    </row>
    <row r="3138" spans="2:4" x14ac:dyDescent="0.25">
      <c r="B3138" s="416" t="s">
        <v>4513</v>
      </c>
      <c r="C3138" s="416" t="s">
        <v>4514</v>
      </c>
      <c r="D3138" s="417">
        <v>1518.33</v>
      </c>
    </row>
    <row r="3139" spans="2:4" x14ac:dyDescent="0.25">
      <c r="B3139" s="416" t="s">
        <v>4515</v>
      </c>
      <c r="C3139" s="416" t="s">
        <v>4516</v>
      </c>
      <c r="D3139" s="417">
        <v>5271.6</v>
      </c>
    </row>
    <row r="3140" spans="2:4" x14ac:dyDescent="0.25">
      <c r="B3140" s="416" t="s">
        <v>4517</v>
      </c>
      <c r="C3140" s="416" t="s">
        <v>4518</v>
      </c>
      <c r="D3140" s="417">
        <v>34530</v>
      </c>
    </row>
    <row r="3141" spans="2:4" x14ac:dyDescent="0.25">
      <c r="B3141" s="416" t="s">
        <v>4519</v>
      </c>
      <c r="C3141" s="416" t="s">
        <v>4520</v>
      </c>
      <c r="D3141" s="417">
        <v>5104.8500000000004</v>
      </c>
    </row>
    <row r="3142" spans="2:4" x14ac:dyDescent="0.25">
      <c r="B3142" s="416" t="s">
        <v>4521</v>
      </c>
      <c r="C3142" s="416" t="s">
        <v>4520</v>
      </c>
      <c r="D3142" s="417">
        <v>5104.8500000000004</v>
      </c>
    </row>
    <row r="3143" spans="2:4" x14ac:dyDescent="0.25">
      <c r="B3143" s="416" t="s">
        <v>4522</v>
      </c>
      <c r="C3143" s="416" t="s">
        <v>4520</v>
      </c>
      <c r="D3143" s="417">
        <v>5104.8500000000004</v>
      </c>
    </row>
    <row r="3144" spans="2:4" x14ac:dyDescent="0.25">
      <c r="B3144" s="416" t="s">
        <v>4523</v>
      </c>
      <c r="C3144" s="416" t="s">
        <v>4520</v>
      </c>
      <c r="D3144" s="417">
        <v>5104.8500000000004</v>
      </c>
    </row>
    <row r="3145" spans="2:4" x14ac:dyDescent="0.25">
      <c r="B3145" s="416" t="s">
        <v>4524</v>
      </c>
      <c r="C3145" s="416" t="s">
        <v>4520</v>
      </c>
      <c r="D3145" s="417">
        <v>5104.8500000000004</v>
      </c>
    </row>
    <row r="3146" spans="2:4" x14ac:dyDescent="0.25">
      <c r="B3146" s="416" t="s">
        <v>4525</v>
      </c>
      <c r="C3146" s="416" t="s">
        <v>4520</v>
      </c>
      <c r="D3146" s="417">
        <v>5104.8500000000004</v>
      </c>
    </row>
    <row r="3147" spans="2:4" x14ac:dyDescent="0.25">
      <c r="B3147" s="416" t="s">
        <v>4526</v>
      </c>
      <c r="C3147" s="416" t="s">
        <v>4520</v>
      </c>
      <c r="D3147" s="417">
        <v>5104.8500000000004</v>
      </c>
    </row>
    <row r="3148" spans="2:4" x14ac:dyDescent="0.25">
      <c r="B3148" s="416" t="s">
        <v>4527</v>
      </c>
      <c r="C3148" s="416" t="s">
        <v>4520</v>
      </c>
      <c r="D3148" s="417">
        <v>5104.8500000000004</v>
      </c>
    </row>
    <row r="3149" spans="2:4" x14ac:dyDescent="0.25">
      <c r="B3149" s="416" t="s">
        <v>4528</v>
      </c>
      <c r="C3149" s="416" t="s">
        <v>4520</v>
      </c>
      <c r="D3149" s="417">
        <v>5104.8500000000004</v>
      </c>
    </row>
    <row r="3150" spans="2:4" x14ac:dyDescent="0.25">
      <c r="B3150" s="416" t="s">
        <v>4529</v>
      </c>
      <c r="C3150" s="416" t="s">
        <v>4520</v>
      </c>
      <c r="D3150" s="417">
        <v>5104.8500000000004</v>
      </c>
    </row>
    <row r="3151" spans="2:4" x14ac:dyDescent="0.25">
      <c r="B3151" s="416" t="s">
        <v>4530</v>
      </c>
      <c r="C3151" s="416" t="s">
        <v>4520</v>
      </c>
      <c r="D3151" s="417">
        <v>5104.8500000000004</v>
      </c>
    </row>
    <row r="3152" spans="2:4" x14ac:dyDescent="0.25">
      <c r="B3152" s="416" t="s">
        <v>4531</v>
      </c>
      <c r="C3152" s="416" t="s">
        <v>4520</v>
      </c>
      <c r="D3152" s="417">
        <v>5104.8500000000004</v>
      </c>
    </row>
    <row r="3153" spans="2:4" x14ac:dyDescent="0.25">
      <c r="B3153" s="416" t="s">
        <v>4532</v>
      </c>
      <c r="C3153" s="416" t="s">
        <v>4520</v>
      </c>
      <c r="D3153" s="417">
        <v>5104.8500000000004</v>
      </c>
    </row>
    <row r="3154" spans="2:4" x14ac:dyDescent="0.25">
      <c r="B3154" s="416" t="s">
        <v>4533</v>
      </c>
      <c r="C3154" s="416" t="s">
        <v>4520</v>
      </c>
      <c r="D3154" s="417">
        <v>5104.8500000000004</v>
      </c>
    </row>
    <row r="3155" spans="2:4" x14ac:dyDescent="0.25">
      <c r="B3155" s="416" t="s">
        <v>4534</v>
      </c>
      <c r="C3155" s="416" t="s">
        <v>4520</v>
      </c>
      <c r="D3155" s="417">
        <v>5104.8500000000004</v>
      </c>
    </row>
    <row r="3156" spans="2:4" x14ac:dyDescent="0.25">
      <c r="B3156" s="416" t="s">
        <v>4535</v>
      </c>
      <c r="C3156" s="416" t="s">
        <v>4520</v>
      </c>
      <c r="D3156" s="417">
        <v>5104.8500000000004</v>
      </c>
    </row>
    <row r="3157" spans="2:4" x14ac:dyDescent="0.25">
      <c r="B3157" s="416" t="s">
        <v>4536</v>
      </c>
      <c r="C3157" s="416" t="s">
        <v>4520</v>
      </c>
      <c r="D3157" s="417">
        <v>5104.8500000000004</v>
      </c>
    </row>
    <row r="3158" spans="2:4" x14ac:dyDescent="0.25">
      <c r="B3158" s="416" t="s">
        <v>4537</v>
      </c>
      <c r="C3158" s="416" t="s">
        <v>4520</v>
      </c>
      <c r="D3158" s="417">
        <v>5104.8500000000004</v>
      </c>
    </row>
    <row r="3159" spans="2:4" x14ac:dyDescent="0.25">
      <c r="B3159" s="416" t="s">
        <v>4538</v>
      </c>
      <c r="C3159" s="416" t="s">
        <v>4539</v>
      </c>
      <c r="D3159" s="417">
        <v>10015.959999999999</v>
      </c>
    </row>
    <row r="3160" spans="2:4" x14ac:dyDescent="0.25">
      <c r="B3160" s="416" t="s">
        <v>4540</v>
      </c>
      <c r="C3160" s="416" t="s">
        <v>4541</v>
      </c>
      <c r="D3160" s="417">
        <v>21240.5</v>
      </c>
    </row>
    <row r="3161" spans="2:4" x14ac:dyDescent="0.25">
      <c r="B3161" s="416" t="s">
        <v>4542</v>
      </c>
      <c r="C3161" s="416" t="s">
        <v>4543</v>
      </c>
      <c r="D3161" s="417">
        <v>2175.31</v>
      </c>
    </row>
    <row r="3162" spans="2:4" x14ac:dyDescent="0.25">
      <c r="B3162" s="416" t="s">
        <v>4544</v>
      </c>
      <c r="C3162" s="416" t="s">
        <v>4545</v>
      </c>
      <c r="D3162" s="417">
        <v>7996.72</v>
      </c>
    </row>
    <row r="3163" spans="2:4" x14ac:dyDescent="0.25">
      <c r="B3163" s="416" t="s">
        <v>4546</v>
      </c>
      <c r="C3163" s="416" t="s">
        <v>4547</v>
      </c>
      <c r="D3163" s="417">
        <v>9048</v>
      </c>
    </row>
    <row r="3164" spans="2:4" x14ac:dyDescent="0.25">
      <c r="B3164" s="416" t="s">
        <v>4548</v>
      </c>
      <c r="C3164" s="416" t="s">
        <v>4549</v>
      </c>
      <c r="D3164" s="417">
        <v>8369.35</v>
      </c>
    </row>
    <row r="3165" spans="2:4" x14ac:dyDescent="0.25">
      <c r="B3165" s="416" t="s">
        <v>4550</v>
      </c>
      <c r="C3165" s="416" t="s">
        <v>4551</v>
      </c>
      <c r="D3165" s="416">
        <v>0.12</v>
      </c>
    </row>
    <row r="3166" spans="2:4" x14ac:dyDescent="0.25">
      <c r="B3166" s="416" t="s">
        <v>4552</v>
      </c>
      <c r="C3166" s="416" t="s">
        <v>4553</v>
      </c>
      <c r="D3166" s="417">
        <v>4597.22</v>
      </c>
    </row>
    <row r="3167" spans="2:4" x14ac:dyDescent="0.25">
      <c r="B3167" s="416" t="s">
        <v>4554</v>
      </c>
      <c r="C3167" s="416" t="s">
        <v>4553</v>
      </c>
      <c r="D3167" s="417">
        <v>4597.22</v>
      </c>
    </row>
    <row r="3168" spans="2:4" x14ac:dyDescent="0.25">
      <c r="B3168" s="416" t="s">
        <v>4555</v>
      </c>
      <c r="C3168" s="416" t="s">
        <v>4553</v>
      </c>
      <c r="D3168" s="417">
        <v>4597.22</v>
      </c>
    </row>
    <row r="3169" spans="2:4" x14ac:dyDescent="0.25">
      <c r="B3169" s="416" t="s">
        <v>4556</v>
      </c>
      <c r="C3169" s="416" t="s">
        <v>4553</v>
      </c>
      <c r="D3169" s="417">
        <v>4597.22</v>
      </c>
    </row>
    <row r="3170" spans="2:4" x14ac:dyDescent="0.25">
      <c r="B3170" s="416" t="s">
        <v>4557</v>
      </c>
      <c r="C3170" s="416" t="s">
        <v>4553</v>
      </c>
      <c r="D3170" s="417">
        <v>4597.22</v>
      </c>
    </row>
    <row r="3171" spans="2:4" x14ac:dyDescent="0.25">
      <c r="B3171" s="416" t="s">
        <v>4558</v>
      </c>
      <c r="C3171" s="416" t="s">
        <v>4553</v>
      </c>
      <c r="D3171" s="417">
        <v>4597.22</v>
      </c>
    </row>
    <row r="3172" spans="2:4" x14ac:dyDescent="0.25">
      <c r="B3172" s="416" t="s">
        <v>4559</v>
      </c>
      <c r="C3172" s="416" t="s">
        <v>4560</v>
      </c>
      <c r="D3172" s="417">
        <v>14455.46</v>
      </c>
    </row>
    <row r="3173" spans="2:4" x14ac:dyDescent="0.25">
      <c r="B3173" s="416" t="s">
        <v>4561</v>
      </c>
      <c r="C3173" s="416" t="s">
        <v>4560</v>
      </c>
      <c r="D3173" s="417">
        <v>14455.46</v>
      </c>
    </row>
    <row r="3174" spans="2:4" x14ac:dyDescent="0.25">
      <c r="B3174" s="416" t="s">
        <v>4562</v>
      </c>
      <c r="C3174" s="416" t="s">
        <v>4563</v>
      </c>
      <c r="D3174" s="417">
        <v>10580</v>
      </c>
    </row>
    <row r="3175" spans="2:4" x14ac:dyDescent="0.25">
      <c r="B3175" s="416" t="s">
        <v>4564</v>
      </c>
      <c r="C3175" s="416" t="s">
        <v>4563</v>
      </c>
      <c r="D3175" s="417">
        <v>10580</v>
      </c>
    </row>
    <row r="3176" spans="2:4" x14ac:dyDescent="0.25">
      <c r="B3176" s="416" t="s">
        <v>4565</v>
      </c>
      <c r="C3176" s="416" t="s">
        <v>4566</v>
      </c>
      <c r="D3176" s="417">
        <v>40193.5</v>
      </c>
    </row>
    <row r="3177" spans="2:4" x14ac:dyDescent="0.25">
      <c r="B3177" s="416" t="s">
        <v>4567</v>
      </c>
      <c r="C3177" s="416" t="s">
        <v>4568</v>
      </c>
      <c r="D3177" s="417">
        <v>39951.9</v>
      </c>
    </row>
    <row r="3178" spans="2:4" x14ac:dyDescent="0.25">
      <c r="B3178" s="416" t="s">
        <v>4569</v>
      </c>
      <c r="C3178" s="416" t="s">
        <v>4570</v>
      </c>
      <c r="D3178" s="417">
        <v>122193.55</v>
      </c>
    </row>
    <row r="3179" spans="2:4" x14ac:dyDescent="0.25">
      <c r="B3179" s="416" t="s">
        <v>4571</v>
      </c>
      <c r="C3179" s="416" t="s">
        <v>4572</v>
      </c>
      <c r="D3179" s="417">
        <v>119666.7</v>
      </c>
    </row>
    <row r="3180" spans="2:4" x14ac:dyDescent="0.25">
      <c r="B3180" s="416" t="s">
        <v>4573</v>
      </c>
      <c r="C3180" s="416" t="s">
        <v>4574</v>
      </c>
      <c r="D3180" s="417">
        <v>105774.93</v>
      </c>
    </row>
    <row r="3181" spans="2:4" x14ac:dyDescent="0.25">
      <c r="B3181" s="416" t="s">
        <v>4575</v>
      </c>
      <c r="C3181" s="416" t="s">
        <v>4576</v>
      </c>
      <c r="D3181" s="417">
        <v>105293.07</v>
      </c>
    </row>
    <row r="3182" spans="2:4" ht="30" x14ac:dyDescent="0.25">
      <c r="B3182" s="416" t="s">
        <v>4577</v>
      </c>
      <c r="C3182" s="416" t="s">
        <v>4578</v>
      </c>
      <c r="D3182" s="417">
        <v>43122.35</v>
      </c>
    </row>
    <row r="3183" spans="2:4" x14ac:dyDescent="0.25">
      <c r="B3183" s="416" t="s">
        <v>4579</v>
      </c>
      <c r="C3183" s="416" t="s">
        <v>4580</v>
      </c>
      <c r="D3183" s="417">
        <v>39896.949999999997</v>
      </c>
    </row>
    <row r="3184" spans="2:4" x14ac:dyDescent="0.25">
      <c r="B3184" s="416" t="s">
        <v>4581</v>
      </c>
      <c r="C3184" s="416" t="s">
        <v>4582</v>
      </c>
      <c r="D3184" s="417">
        <v>9791.59</v>
      </c>
    </row>
    <row r="3185" spans="2:4" x14ac:dyDescent="0.25">
      <c r="B3185" s="416" t="s">
        <v>4583</v>
      </c>
      <c r="C3185" s="416" t="s">
        <v>4582</v>
      </c>
      <c r="D3185" s="417">
        <v>9791.59</v>
      </c>
    </row>
    <row r="3186" spans="2:4" x14ac:dyDescent="0.25">
      <c r="B3186" s="416" t="s">
        <v>4584</v>
      </c>
      <c r="C3186" s="416" t="s">
        <v>4582</v>
      </c>
      <c r="D3186" s="417">
        <v>9791.59</v>
      </c>
    </row>
    <row r="3187" spans="2:4" x14ac:dyDescent="0.25">
      <c r="B3187" s="416" t="s">
        <v>4585</v>
      </c>
      <c r="C3187" s="416" t="s">
        <v>4582</v>
      </c>
      <c r="D3187" s="417">
        <v>9791.59</v>
      </c>
    </row>
    <row r="3188" spans="2:4" x14ac:dyDescent="0.25">
      <c r="B3188" s="416" t="s">
        <v>4586</v>
      </c>
      <c r="C3188" s="416" t="s">
        <v>4582</v>
      </c>
      <c r="D3188" s="417">
        <v>9791.59</v>
      </c>
    </row>
    <row r="3189" spans="2:4" x14ac:dyDescent="0.25">
      <c r="B3189" s="416" t="s">
        <v>4587</v>
      </c>
      <c r="C3189" s="416" t="s">
        <v>4582</v>
      </c>
      <c r="D3189" s="417">
        <v>9791.59</v>
      </c>
    </row>
    <row r="3190" spans="2:4" x14ac:dyDescent="0.25">
      <c r="B3190" s="416" t="s">
        <v>4588</v>
      </c>
      <c r="C3190" s="416" t="s">
        <v>4582</v>
      </c>
      <c r="D3190" s="417">
        <v>9791.59</v>
      </c>
    </row>
    <row r="3191" spans="2:4" x14ac:dyDescent="0.25">
      <c r="B3191" s="416" t="s">
        <v>4589</v>
      </c>
      <c r="C3191" s="416" t="s">
        <v>4582</v>
      </c>
      <c r="D3191" s="417">
        <v>9791.59</v>
      </c>
    </row>
    <row r="3192" spans="2:4" x14ac:dyDescent="0.25">
      <c r="B3192" s="416" t="s">
        <v>4590</v>
      </c>
      <c r="C3192" s="416" t="s">
        <v>4582</v>
      </c>
      <c r="D3192" s="417">
        <v>9791.59</v>
      </c>
    </row>
    <row r="3193" spans="2:4" x14ac:dyDescent="0.25">
      <c r="B3193" s="416" t="s">
        <v>4591</v>
      </c>
      <c r="C3193" s="416" t="s">
        <v>4582</v>
      </c>
      <c r="D3193" s="417">
        <v>9791.59</v>
      </c>
    </row>
    <row r="3194" spans="2:4" x14ac:dyDescent="0.25">
      <c r="B3194" s="416" t="s">
        <v>4592</v>
      </c>
      <c r="C3194" s="416" t="s">
        <v>4593</v>
      </c>
      <c r="D3194" s="417">
        <v>81146.759999999995</v>
      </c>
    </row>
    <row r="3195" spans="2:4" x14ac:dyDescent="0.25">
      <c r="B3195" s="416" t="s">
        <v>4594</v>
      </c>
      <c r="C3195" s="416" t="s">
        <v>4595</v>
      </c>
      <c r="D3195" s="417">
        <v>10080.23</v>
      </c>
    </row>
    <row r="3196" spans="2:4" x14ac:dyDescent="0.25">
      <c r="B3196" s="416" t="s">
        <v>4596</v>
      </c>
      <c r="C3196" s="416" t="s">
        <v>4597</v>
      </c>
      <c r="D3196" s="417">
        <v>11166.5</v>
      </c>
    </row>
    <row r="3197" spans="2:4" x14ac:dyDescent="0.25">
      <c r="B3197" s="416" t="s">
        <v>4598</v>
      </c>
      <c r="C3197" s="416" t="s">
        <v>4599</v>
      </c>
      <c r="D3197" s="417">
        <v>11166.5</v>
      </c>
    </row>
    <row r="3198" spans="2:4" x14ac:dyDescent="0.25">
      <c r="B3198" s="416" t="s">
        <v>4600</v>
      </c>
      <c r="C3198" s="416" t="s">
        <v>4599</v>
      </c>
      <c r="D3198" s="417">
        <v>11166.5</v>
      </c>
    </row>
    <row r="3199" spans="2:4" x14ac:dyDescent="0.25">
      <c r="B3199" s="416" t="s">
        <v>4601</v>
      </c>
      <c r="C3199" s="416" t="s">
        <v>4599</v>
      </c>
      <c r="D3199" s="417">
        <v>11166.5</v>
      </c>
    </row>
    <row r="3200" spans="2:4" x14ac:dyDescent="0.25">
      <c r="B3200" s="416" t="s">
        <v>4602</v>
      </c>
      <c r="C3200" s="416" t="s">
        <v>4599</v>
      </c>
      <c r="D3200" s="417">
        <v>11166.5</v>
      </c>
    </row>
    <row r="3201" spans="2:4" x14ac:dyDescent="0.25">
      <c r="B3201" s="416" t="s">
        <v>4603</v>
      </c>
      <c r="C3201" s="416" t="s">
        <v>4604</v>
      </c>
      <c r="D3201" s="417">
        <v>105652.8</v>
      </c>
    </row>
    <row r="3202" spans="2:4" x14ac:dyDescent="0.25">
      <c r="B3202" s="416" t="s">
        <v>4605</v>
      </c>
      <c r="C3202" s="416" t="s">
        <v>4606</v>
      </c>
      <c r="D3202" s="417">
        <v>32606.47</v>
      </c>
    </row>
    <row r="3203" spans="2:4" x14ac:dyDescent="0.25">
      <c r="B3203" s="416" t="s">
        <v>4607</v>
      </c>
      <c r="C3203" s="416" t="s">
        <v>4608</v>
      </c>
      <c r="D3203" s="417">
        <v>2289.14</v>
      </c>
    </row>
    <row r="3204" spans="2:4" x14ac:dyDescent="0.25">
      <c r="B3204" s="416" t="s">
        <v>4609</v>
      </c>
      <c r="C3204" s="416" t="s">
        <v>4608</v>
      </c>
      <c r="D3204" s="417">
        <v>2289.14</v>
      </c>
    </row>
    <row r="3205" spans="2:4" x14ac:dyDescent="0.25">
      <c r="B3205" s="416" t="s">
        <v>4610</v>
      </c>
      <c r="C3205" s="416" t="s">
        <v>4611</v>
      </c>
      <c r="D3205" s="416">
        <v>861.99</v>
      </c>
    </row>
    <row r="3206" spans="2:4" x14ac:dyDescent="0.25">
      <c r="B3206" s="416" t="s">
        <v>4612</v>
      </c>
      <c r="C3206" s="416" t="s">
        <v>4611</v>
      </c>
      <c r="D3206" s="416">
        <v>861.99</v>
      </c>
    </row>
    <row r="3207" spans="2:4" x14ac:dyDescent="0.25">
      <c r="B3207" s="416" t="s">
        <v>4613</v>
      </c>
      <c r="C3207" s="416" t="s">
        <v>4611</v>
      </c>
      <c r="D3207" s="416">
        <v>861.99</v>
      </c>
    </row>
    <row r="3208" spans="2:4" x14ac:dyDescent="0.25">
      <c r="B3208" s="416" t="s">
        <v>4614</v>
      </c>
      <c r="C3208" s="416" t="s">
        <v>4615</v>
      </c>
      <c r="D3208" s="416">
        <v>861.99</v>
      </c>
    </row>
    <row r="3209" spans="2:4" x14ac:dyDescent="0.25">
      <c r="B3209" s="416" t="s">
        <v>4616</v>
      </c>
      <c r="C3209" s="416" t="s">
        <v>4615</v>
      </c>
      <c r="D3209" s="416">
        <v>861.99</v>
      </c>
    </row>
    <row r="3210" spans="2:4" x14ac:dyDescent="0.25">
      <c r="B3210" s="416" t="s">
        <v>4617</v>
      </c>
      <c r="C3210" s="416" t="s">
        <v>4615</v>
      </c>
      <c r="D3210" s="416">
        <v>861.99</v>
      </c>
    </row>
    <row r="3211" spans="2:4" x14ac:dyDescent="0.25">
      <c r="B3211" s="416" t="s">
        <v>4618</v>
      </c>
      <c r="C3211" s="416" t="s">
        <v>4615</v>
      </c>
      <c r="D3211" s="416">
        <v>861.99</v>
      </c>
    </row>
    <row r="3212" spans="2:4" x14ac:dyDescent="0.25">
      <c r="B3212" s="416" t="s">
        <v>4619</v>
      </c>
      <c r="C3212" s="416" t="s">
        <v>4615</v>
      </c>
      <c r="D3212" s="416">
        <v>861.99</v>
      </c>
    </row>
    <row r="3213" spans="2:4" x14ac:dyDescent="0.25">
      <c r="B3213" s="416" t="s">
        <v>4620</v>
      </c>
      <c r="C3213" s="416" t="s">
        <v>4621</v>
      </c>
      <c r="D3213" s="416">
        <v>0</v>
      </c>
    </row>
    <row r="3214" spans="2:4" x14ac:dyDescent="0.25">
      <c r="B3214" s="416" t="s">
        <v>4622</v>
      </c>
      <c r="C3214" s="416" t="s">
        <v>4623</v>
      </c>
      <c r="D3214" s="417">
        <v>3688.8</v>
      </c>
    </row>
    <row r="3215" spans="2:4" x14ac:dyDescent="0.25">
      <c r="B3215" s="416" t="s">
        <v>4624</v>
      </c>
      <c r="C3215" s="416" t="s">
        <v>4625</v>
      </c>
      <c r="D3215" s="417">
        <v>5241.01</v>
      </c>
    </row>
    <row r="3216" spans="2:4" x14ac:dyDescent="0.25">
      <c r="B3216" s="416" t="s">
        <v>4626</v>
      </c>
      <c r="C3216" s="416" t="s">
        <v>4625</v>
      </c>
      <c r="D3216" s="417">
        <v>26335</v>
      </c>
    </row>
    <row r="3217" spans="2:4" x14ac:dyDescent="0.25">
      <c r="B3217" s="416" t="s">
        <v>4627</v>
      </c>
      <c r="C3217" s="416" t="s">
        <v>4628</v>
      </c>
      <c r="D3217" s="417">
        <v>1995</v>
      </c>
    </row>
    <row r="3218" spans="2:4" x14ac:dyDescent="0.25">
      <c r="B3218" s="416" t="s">
        <v>4629</v>
      </c>
      <c r="C3218" s="416" t="s">
        <v>4630</v>
      </c>
      <c r="D3218" s="417">
        <v>13000</v>
      </c>
    </row>
    <row r="3219" spans="2:4" x14ac:dyDescent="0.25">
      <c r="B3219" s="416" t="s">
        <v>4631</v>
      </c>
      <c r="C3219" s="416" t="s">
        <v>4632</v>
      </c>
      <c r="D3219" s="417">
        <v>27840</v>
      </c>
    </row>
    <row r="3220" spans="2:4" x14ac:dyDescent="0.25">
      <c r="B3220" s="416" t="s">
        <v>4633</v>
      </c>
      <c r="C3220" s="416" t="s">
        <v>4634</v>
      </c>
      <c r="D3220" s="417">
        <v>17537.5</v>
      </c>
    </row>
    <row r="3221" spans="2:4" x14ac:dyDescent="0.25">
      <c r="B3221" s="416" t="s">
        <v>4635</v>
      </c>
      <c r="C3221" s="416" t="s">
        <v>4636</v>
      </c>
      <c r="D3221" s="417">
        <v>25564.5</v>
      </c>
    </row>
    <row r="3222" spans="2:4" x14ac:dyDescent="0.25">
      <c r="B3222" s="416" t="s">
        <v>4637</v>
      </c>
      <c r="C3222" s="416" t="s">
        <v>4638</v>
      </c>
      <c r="D3222" s="417">
        <v>10300</v>
      </c>
    </row>
    <row r="3223" spans="2:4" x14ac:dyDescent="0.25">
      <c r="B3223" s="416" t="s">
        <v>4639</v>
      </c>
      <c r="C3223" s="416" t="s">
        <v>4638</v>
      </c>
      <c r="D3223" s="417">
        <v>10300</v>
      </c>
    </row>
    <row r="3224" spans="2:4" x14ac:dyDescent="0.25">
      <c r="B3224" s="416" t="s">
        <v>4640</v>
      </c>
      <c r="C3224" s="416" t="s">
        <v>4641</v>
      </c>
      <c r="D3224" s="417">
        <v>9094.4</v>
      </c>
    </row>
    <row r="3225" spans="2:4" x14ac:dyDescent="0.25">
      <c r="B3225" s="416" t="s">
        <v>4642</v>
      </c>
      <c r="C3225" s="416" t="s">
        <v>4643</v>
      </c>
      <c r="D3225" s="417">
        <v>9002</v>
      </c>
    </row>
    <row r="3226" spans="2:4" x14ac:dyDescent="0.25">
      <c r="B3226" s="416" t="s">
        <v>4644</v>
      </c>
      <c r="C3226" s="416" t="s">
        <v>4643</v>
      </c>
      <c r="D3226" s="417">
        <v>9002</v>
      </c>
    </row>
    <row r="3227" spans="2:4" x14ac:dyDescent="0.25">
      <c r="B3227" s="416" t="s">
        <v>4645</v>
      </c>
      <c r="C3227" s="416" t="s">
        <v>4646</v>
      </c>
      <c r="D3227" s="417">
        <v>9257.5</v>
      </c>
    </row>
    <row r="3228" spans="2:4" x14ac:dyDescent="0.25">
      <c r="B3228" s="416" t="s">
        <v>4647</v>
      </c>
      <c r="C3228" s="416" t="s">
        <v>4646</v>
      </c>
      <c r="D3228" s="417">
        <v>9257.5</v>
      </c>
    </row>
    <row r="3229" spans="2:4" x14ac:dyDescent="0.25">
      <c r="B3229" s="416" t="s">
        <v>4648</v>
      </c>
      <c r="C3229" s="416" t="s">
        <v>4646</v>
      </c>
      <c r="D3229" s="417">
        <v>9257.5</v>
      </c>
    </row>
    <row r="3230" spans="2:4" x14ac:dyDescent="0.25">
      <c r="B3230" s="416" t="s">
        <v>4649</v>
      </c>
      <c r="C3230" s="416" t="s">
        <v>4646</v>
      </c>
      <c r="D3230" s="417">
        <v>9257.5</v>
      </c>
    </row>
    <row r="3231" spans="2:4" x14ac:dyDescent="0.25">
      <c r="B3231" s="416" t="s">
        <v>4650</v>
      </c>
      <c r="C3231" s="416" t="s">
        <v>4646</v>
      </c>
      <c r="D3231" s="417">
        <v>9257.5</v>
      </c>
    </row>
    <row r="3232" spans="2:4" x14ac:dyDescent="0.25">
      <c r="B3232" s="416" t="s">
        <v>4651</v>
      </c>
      <c r="C3232" s="416" t="s">
        <v>4646</v>
      </c>
      <c r="D3232" s="417">
        <v>9257.5</v>
      </c>
    </row>
    <row r="3233" spans="2:4" x14ac:dyDescent="0.25">
      <c r="B3233" s="416" t="s">
        <v>4652</v>
      </c>
      <c r="C3233" s="416" t="s">
        <v>4646</v>
      </c>
      <c r="D3233" s="417">
        <v>9257.5</v>
      </c>
    </row>
    <row r="3234" spans="2:4" x14ac:dyDescent="0.25">
      <c r="B3234" s="416" t="s">
        <v>4653</v>
      </c>
      <c r="C3234" s="416" t="s">
        <v>4646</v>
      </c>
      <c r="D3234" s="417">
        <v>9257.5</v>
      </c>
    </row>
    <row r="3235" spans="2:4" x14ac:dyDescent="0.25">
      <c r="B3235" s="416" t="s">
        <v>4654</v>
      </c>
      <c r="C3235" s="416" t="s">
        <v>4646</v>
      </c>
      <c r="D3235" s="417">
        <v>9257.5</v>
      </c>
    </row>
    <row r="3236" spans="2:4" x14ac:dyDescent="0.25">
      <c r="B3236" s="416" t="s">
        <v>4655</v>
      </c>
      <c r="C3236" s="416" t="s">
        <v>4646</v>
      </c>
      <c r="D3236" s="417">
        <v>9257.5</v>
      </c>
    </row>
    <row r="3237" spans="2:4" x14ac:dyDescent="0.25">
      <c r="B3237" s="416" t="s">
        <v>4656</v>
      </c>
      <c r="C3237" s="416" t="s">
        <v>4646</v>
      </c>
      <c r="D3237" s="417">
        <v>9257.5</v>
      </c>
    </row>
    <row r="3238" spans="2:4" x14ac:dyDescent="0.25">
      <c r="B3238" s="416" t="s">
        <v>4657</v>
      </c>
      <c r="C3238" s="416" t="s">
        <v>4646</v>
      </c>
      <c r="D3238" s="417">
        <v>9257.5</v>
      </c>
    </row>
    <row r="3239" spans="2:4" x14ac:dyDescent="0.25">
      <c r="B3239" s="416" t="s">
        <v>4658</v>
      </c>
      <c r="C3239" s="416" t="s">
        <v>4646</v>
      </c>
      <c r="D3239" s="417">
        <v>9257.5</v>
      </c>
    </row>
    <row r="3240" spans="2:4" x14ac:dyDescent="0.25">
      <c r="B3240" s="416" t="s">
        <v>4659</v>
      </c>
      <c r="C3240" s="416" t="s">
        <v>4646</v>
      </c>
      <c r="D3240" s="417">
        <v>9257.5</v>
      </c>
    </row>
    <row r="3241" spans="2:4" x14ac:dyDescent="0.25">
      <c r="B3241" s="416" t="s">
        <v>4660</v>
      </c>
      <c r="C3241" s="416" t="s">
        <v>4646</v>
      </c>
      <c r="D3241" s="417">
        <v>9257.5</v>
      </c>
    </row>
    <row r="3242" spans="2:4" x14ac:dyDescent="0.25">
      <c r="B3242" s="416" t="s">
        <v>4661</v>
      </c>
      <c r="C3242" s="416" t="s">
        <v>4646</v>
      </c>
      <c r="D3242" s="417">
        <v>9257.5</v>
      </c>
    </row>
    <row r="3243" spans="2:4" x14ac:dyDescent="0.25">
      <c r="B3243" s="416" t="s">
        <v>4662</v>
      </c>
      <c r="C3243" s="416" t="s">
        <v>4646</v>
      </c>
      <c r="D3243" s="417">
        <v>9257.5</v>
      </c>
    </row>
    <row r="3244" spans="2:4" x14ac:dyDescent="0.25">
      <c r="B3244" s="416" t="s">
        <v>4663</v>
      </c>
      <c r="C3244" s="416" t="s">
        <v>4646</v>
      </c>
      <c r="D3244" s="417">
        <v>9257.5</v>
      </c>
    </row>
    <row r="3245" spans="2:4" x14ac:dyDescent="0.25">
      <c r="B3245" s="416" t="s">
        <v>4664</v>
      </c>
      <c r="C3245" s="416" t="s">
        <v>4646</v>
      </c>
      <c r="D3245" s="417">
        <v>9257.5</v>
      </c>
    </row>
    <row r="3246" spans="2:4" x14ac:dyDescent="0.25">
      <c r="B3246" s="416" t="s">
        <v>4665</v>
      </c>
      <c r="C3246" s="416" t="s">
        <v>4646</v>
      </c>
      <c r="D3246" s="417">
        <v>9257.5</v>
      </c>
    </row>
    <row r="3247" spans="2:4" x14ac:dyDescent="0.25">
      <c r="B3247" s="416" t="s">
        <v>4666</v>
      </c>
      <c r="C3247" s="416" t="s">
        <v>4646</v>
      </c>
      <c r="D3247" s="417">
        <v>9257.5</v>
      </c>
    </row>
    <row r="3248" spans="2:4" x14ac:dyDescent="0.25">
      <c r="B3248" s="416" t="s">
        <v>4667</v>
      </c>
      <c r="C3248" s="416" t="s">
        <v>4646</v>
      </c>
      <c r="D3248" s="417">
        <v>9257.5</v>
      </c>
    </row>
    <row r="3249" spans="2:4" x14ac:dyDescent="0.25">
      <c r="B3249" s="416" t="s">
        <v>4668</v>
      </c>
      <c r="C3249" s="416" t="s">
        <v>4646</v>
      </c>
      <c r="D3249" s="417">
        <v>9257.5</v>
      </c>
    </row>
    <row r="3250" spans="2:4" x14ac:dyDescent="0.25">
      <c r="B3250" s="416" t="s">
        <v>4669</v>
      </c>
      <c r="C3250" s="416" t="s">
        <v>4670</v>
      </c>
      <c r="D3250" s="417">
        <v>10300</v>
      </c>
    </row>
    <row r="3251" spans="2:4" x14ac:dyDescent="0.25">
      <c r="B3251" s="416" t="s">
        <v>4671</v>
      </c>
      <c r="C3251" s="416" t="s">
        <v>4672</v>
      </c>
      <c r="D3251" s="416">
        <v>0.12</v>
      </c>
    </row>
    <row r="3252" spans="2:4" x14ac:dyDescent="0.25">
      <c r="B3252" s="416" t="s">
        <v>4673</v>
      </c>
      <c r="C3252" s="416" t="s">
        <v>4674</v>
      </c>
      <c r="D3252" s="417">
        <v>21458.01</v>
      </c>
    </row>
    <row r="3253" spans="2:4" x14ac:dyDescent="0.25">
      <c r="B3253" s="416" t="s">
        <v>4675</v>
      </c>
      <c r="C3253" s="416" t="s">
        <v>4676</v>
      </c>
      <c r="D3253" s="417">
        <v>2817.5</v>
      </c>
    </row>
    <row r="3254" spans="2:4" x14ac:dyDescent="0.25">
      <c r="B3254" s="416" t="s">
        <v>4677</v>
      </c>
      <c r="C3254" s="416" t="s">
        <v>4676</v>
      </c>
      <c r="D3254" s="417">
        <v>2817.5</v>
      </c>
    </row>
    <row r="3255" spans="2:4" x14ac:dyDescent="0.25">
      <c r="B3255" s="416" t="s">
        <v>4678</v>
      </c>
      <c r="C3255" s="416" t="s">
        <v>4679</v>
      </c>
      <c r="D3255" s="417">
        <v>2452.9499999999998</v>
      </c>
    </row>
    <row r="3256" spans="2:4" x14ac:dyDescent="0.25">
      <c r="B3256" s="416" t="s">
        <v>4680</v>
      </c>
      <c r="C3256" s="416" t="s">
        <v>4679</v>
      </c>
      <c r="D3256" s="417">
        <v>2452.9499999999998</v>
      </c>
    </row>
    <row r="3257" spans="2:4" x14ac:dyDescent="0.25">
      <c r="B3257" s="416" t="s">
        <v>4681</v>
      </c>
      <c r="C3257" s="416" t="s">
        <v>4679</v>
      </c>
      <c r="D3257" s="417">
        <v>2452.9499999999998</v>
      </c>
    </row>
    <row r="3258" spans="2:4" x14ac:dyDescent="0.25">
      <c r="B3258" s="416" t="s">
        <v>4682</v>
      </c>
      <c r="C3258" s="416" t="s">
        <v>4679</v>
      </c>
      <c r="D3258" s="417">
        <v>2452.9499999999998</v>
      </c>
    </row>
    <row r="3259" spans="2:4" x14ac:dyDescent="0.25">
      <c r="B3259" s="416" t="s">
        <v>4683</v>
      </c>
      <c r="C3259" s="416" t="s">
        <v>4684</v>
      </c>
      <c r="D3259" s="417">
        <v>3392.5</v>
      </c>
    </row>
    <row r="3260" spans="2:4" x14ac:dyDescent="0.25">
      <c r="B3260" s="416" t="s">
        <v>4685</v>
      </c>
      <c r="C3260" s="416" t="s">
        <v>4684</v>
      </c>
      <c r="D3260" s="417">
        <v>3392.5</v>
      </c>
    </row>
    <row r="3261" spans="2:4" x14ac:dyDescent="0.25">
      <c r="B3261" s="416" t="s">
        <v>4686</v>
      </c>
      <c r="C3261" s="416" t="s">
        <v>4684</v>
      </c>
      <c r="D3261" s="417">
        <v>3392.5</v>
      </c>
    </row>
    <row r="3262" spans="2:4" x14ac:dyDescent="0.25">
      <c r="B3262" s="416" t="s">
        <v>4687</v>
      </c>
      <c r="C3262" s="416" t="s">
        <v>4684</v>
      </c>
      <c r="D3262" s="417">
        <v>3392.5</v>
      </c>
    </row>
    <row r="3263" spans="2:4" x14ac:dyDescent="0.25">
      <c r="B3263" s="416" t="s">
        <v>4688</v>
      </c>
      <c r="C3263" s="416" t="s">
        <v>4689</v>
      </c>
      <c r="D3263" s="417">
        <v>19055.07</v>
      </c>
    </row>
    <row r="3264" spans="2:4" x14ac:dyDescent="0.25">
      <c r="B3264" s="416" t="s">
        <v>4690</v>
      </c>
      <c r="C3264" s="416" t="s">
        <v>4689</v>
      </c>
      <c r="D3264" s="417">
        <v>7503.75</v>
      </c>
    </row>
    <row r="3265" spans="2:4" x14ac:dyDescent="0.25">
      <c r="B3265" s="416" t="s">
        <v>4691</v>
      </c>
      <c r="C3265" s="416" t="s">
        <v>4692</v>
      </c>
      <c r="D3265" s="417">
        <v>3277.5</v>
      </c>
    </row>
    <row r="3266" spans="2:4" x14ac:dyDescent="0.25">
      <c r="B3266" s="416" t="s">
        <v>4693</v>
      </c>
      <c r="C3266" s="416" t="s">
        <v>4692</v>
      </c>
      <c r="D3266" s="417">
        <v>3277.5</v>
      </c>
    </row>
    <row r="3267" spans="2:4" x14ac:dyDescent="0.25">
      <c r="B3267" s="416" t="s">
        <v>4694</v>
      </c>
      <c r="C3267" s="416" t="s">
        <v>4692</v>
      </c>
      <c r="D3267" s="417">
        <v>3277.5</v>
      </c>
    </row>
    <row r="3268" spans="2:4" x14ac:dyDescent="0.25">
      <c r="B3268" s="416" t="s">
        <v>4695</v>
      </c>
      <c r="C3268" s="416" t="s">
        <v>4692</v>
      </c>
      <c r="D3268" s="417">
        <v>3277.5</v>
      </c>
    </row>
    <row r="3269" spans="2:4" x14ac:dyDescent="0.25">
      <c r="B3269" s="416" t="s">
        <v>4696</v>
      </c>
      <c r="C3269" s="416" t="s">
        <v>4692</v>
      </c>
      <c r="D3269" s="417">
        <v>3277.5</v>
      </c>
    </row>
    <row r="3270" spans="2:4" x14ac:dyDescent="0.25">
      <c r="B3270" s="416" t="s">
        <v>4697</v>
      </c>
      <c r="C3270" s="416" t="s">
        <v>4692</v>
      </c>
      <c r="D3270" s="417">
        <v>3277.5</v>
      </c>
    </row>
    <row r="3271" spans="2:4" x14ac:dyDescent="0.25">
      <c r="B3271" s="416" t="s">
        <v>4698</v>
      </c>
      <c r="C3271" s="416" t="s">
        <v>4692</v>
      </c>
      <c r="D3271" s="417">
        <v>3277.5</v>
      </c>
    </row>
    <row r="3272" spans="2:4" x14ac:dyDescent="0.25">
      <c r="B3272" s="416" t="s">
        <v>4699</v>
      </c>
      <c r="C3272" s="416" t="s">
        <v>4692</v>
      </c>
      <c r="D3272" s="417">
        <v>3277.5</v>
      </c>
    </row>
    <row r="3273" spans="2:4" ht="30" x14ac:dyDescent="0.25">
      <c r="B3273" s="416" t="s">
        <v>4700</v>
      </c>
      <c r="C3273" s="416" t="s">
        <v>4701</v>
      </c>
      <c r="D3273" s="417">
        <v>4060</v>
      </c>
    </row>
    <row r="3274" spans="2:4" x14ac:dyDescent="0.25">
      <c r="B3274" s="416" t="s">
        <v>4702</v>
      </c>
      <c r="C3274" s="416" t="s">
        <v>4703</v>
      </c>
      <c r="D3274" s="417">
        <v>4038.86</v>
      </c>
    </row>
    <row r="3275" spans="2:4" x14ac:dyDescent="0.25">
      <c r="B3275" s="416" t="s">
        <v>4704</v>
      </c>
      <c r="C3275" s="416" t="s">
        <v>4705</v>
      </c>
      <c r="D3275" s="417">
        <v>8027.2</v>
      </c>
    </row>
    <row r="3276" spans="2:4" x14ac:dyDescent="0.25">
      <c r="B3276" s="416" t="s">
        <v>4706</v>
      </c>
      <c r="C3276" s="416" t="s">
        <v>4707</v>
      </c>
      <c r="D3276" s="416">
        <v>816.01</v>
      </c>
    </row>
    <row r="3277" spans="2:4" x14ac:dyDescent="0.25">
      <c r="B3277" s="416" t="s">
        <v>4708</v>
      </c>
      <c r="C3277" s="416" t="s">
        <v>4707</v>
      </c>
      <c r="D3277" s="416">
        <v>904.99</v>
      </c>
    </row>
    <row r="3278" spans="2:4" x14ac:dyDescent="0.25">
      <c r="B3278" s="416" t="s">
        <v>4709</v>
      </c>
      <c r="C3278" s="416" t="s">
        <v>4707</v>
      </c>
      <c r="D3278" s="417">
        <v>1423.99</v>
      </c>
    </row>
    <row r="3279" spans="2:4" x14ac:dyDescent="0.25">
      <c r="B3279" s="416" t="s">
        <v>4710</v>
      </c>
      <c r="C3279" s="416" t="s">
        <v>4707</v>
      </c>
      <c r="D3279" s="417">
        <v>1423.99</v>
      </c>
    </row>
    <row r="3280" spans="2:4" x14ac:dyDescent="0.25">
      <c r="B3280" s="416" t="s">
        <v>4711</v>
      </c>
      <c r="C3280" s="416" t="s">
        <v>4707</v>
      </c>
      <c r="D3280" s="416">
        <v>904.99</v>
      </c>
    </row>
    <row r="3281" spans="2:4" x14ac:dyDescent="0.25">
      <c r="B3281" s="416" t="s">
        <v>4712</v>
      </c>
      <c r="C3281" s="416" t="s">
        <v>4707</v>
      </c>
      <c r="D3281" s="417">
        <v>1092.5</v>
      </c>
    </row>
    <row r="3282" spans="2:4" x14ac:dyDescent="0.25">
      <c r="B3282" s="416" t="s">
        <v>4713</v>
      </c>
      <c r="C3282" s="416" t="s">
        <v>4707</v>
      </c>
      <c r="D3282" s="417">
        <v>1414.5</v>
      </c>
    </row>
    <row r="3283" spans="2:4" x14ac:dyDescent="0.25">
      <c r="B3283" s="416" t="s">
        <v>4714</v>
      </c>
      <c r="C3283" s="416" t="s">
        <v>4707</v>
      </c>
      <c r="D3283" s="417">
        <v>1414.5</v>
      </c>
    </row>
    <row r="3284" spans="2:4" x14ac:dyDescent="0.25">
      <c r="B3284" s="416" t="s">
        <v>4715</v>
      </c>
      <c r="C3284" s="416" t="s">
        <v>4707</v>
      </c>
      <c r="D3284" s="417">
        <v>1414.5</v>
      </c>
    </row>
    <row r="3285" spans="2:4" x14ac:dyDescent="0.25">
      <c r="B3285" s="416" t="s">
        <v>4716</v>
      </c>
      <c r="C3285" s="416" t="s">
        <v>4707</v>
      </c>
      <c r="D3285" s="416">
        <v>904.99</v>
      </c>
    </row>
    <row r="3286" spans="2:4" x14ac:dyDescent="0.25">
      <c r="B3286" s="416" t="s">
        <v>4717</v>
      </c>
      <c r="C3286" s="416" t="s">
        <v>4707</v>
      </c>
      <c r="D3286" s="417">
        <v>1423.99</v>
      </c>
    </row>
    <row r="3287" spans="2:4" x14ac:dyDescent="0.25">
      <c r="B3287" s="416" t="s">
        <v>4718</v>
      </c>
      <c r="C3287" s="416" t="s">
        <v>4707</v>
      </c>
      <c r="D3287" s="417">
        <v>1423.99</v>
      </c>
    </row>
    <row r="3288" spans="2:4" x14ac:dyDescent="0.25">
      <c r="B3288" s="416" t="s">
        <v>4719</v>
      </c>
      <c r="C3288" s="416" t="s">
        <v>4707</v>
      </c>
      <c r="D3288" s="416">
        <v>816.01</v>
      </c>
    </row>
    <row r="3289" spans="2:4" x14ac:dyDescent="0.25">
      <c r="B3289" s="416" t="s">
        <v>4720</v>
      </c>
      <c r="C3289" s="416" t="s">
        <v>4707</v>
      </c>
      <c r="D3289" s="416">
        <v>904.99</v>
      </c>
    </row>
    <row r="3290" spans="2:4" x14ac:dyDescent="0.25">
      <c r="B3290" s="416" t="s">
        <v>4721</v>
      </c>
      <c r="C3290" s="416" t="s">
        <v>4707</v>
      </c>
      <c r="D3290" s="416">
        <v>904.99</v>
      </c>
    </row>
    <row r="3291" spans="2:4" x14ac:dyDescent="0.25">
      <c r="B3291" s="416" t="s">
        <v>4722</v>
      </c>
      <c r="C3291" s="416" t="s">
        <v>4707</v>
      </c>
      <c r="D3291" s="417">
        <v>1414.5</v>
      </c>
    </row>
    <row r="3292" spans="2:4" x14ac:dyDescent="0.25">
      <c r="B3292" s="416" t="s">
        <v>4723</v>
      </c>
      <c r="C3292" s="416" t="s">
        <v>4707</v>
      </c>
      <c r="D3292" s="416">
        <v>904.99</v>
      </c>
    </row>
    <row r="3293" spans="2:4" x14ac:dyDescent="0.25">
      <c r="B3293" s="416" t="s">
        <v>4724</v>
      </c>
      <c r="C3293" s="416" t="s">
        <v>4707</v>
      </c>
      <c r="D3293" s="417">
        <v>1423.99</v>
      </c>
    </row>
    <row r="3294" spans="2:4" x14ac:dyDescent="0.25">
      <c r="B3294" s="416" t="s">
        <v>4725</v>
      </c>
      <c r="C3294" s="416" t="s">
        <v>4707</v>
      </c>
      <c r="D3294" s="417">
        <v>1423.99</v>
      </c>
    </row>
    <row r="3295" spans="2:4" x14ac:dyDescent="0.25">
      <c r="B3295" s="416" t="s">
        <v>4726</v>
      </c>
      <c r="C3295" s="416" t="s">
        <v>4707</v>
      </c>
      <c r="D3295" s="416">
        <v>904.99</v>
      </c>
    </row>
    <row r="3296" spans="2:4" x14ac:dyDescent="0.25">
      <c r="B3296" s="416" t="s">
        <v>4727</v>
      </c>
      <c r="C3296" s="416" t="s">
        <v>4707</v>
      </c>
      <c r="D3296" s="417">
        <v>1092.5</v>
      </c>
    </row>
    <row r="3297" spans="2:4" x14ac:dyDescent="0.25">
      <c r="B3297" s="416" t="s">
        <v>4728</v>
      </c>
      <c r="C3297" s="416" t="s">
        <v>4707</v>
      </c>
      <c r="D3297" s="417">
        <v>1092.5</v>
      </c>
    </row>
    <row r="3298" spans="2:4" x14ac:dyDescent="0.25">
      <c r="B3298" s="416" t="s">
        <v>4729</v>
      </c>
      <c r="C3298" s="416" t="s">
        <v>4707</v>
      </c>
      <c r="D3298" s="417">
        <v>1092.5</v>
      </c>
    </row>
    <row r="3299" spans="2:4" x14ac:dyDescent="0.25">
      <c r="B3299" s="416" t="s">
        <v>4730</v>
      </c>
      <c r="C3299" s="416" t="s">
        <v>4707</v>
      </c>
      <c r="D3299" s="416">
        <v>815.99</v>
      </c>
    </row>
    <row r="3300" spans="2:4" x14ac:dyDescent="0.25">
      <c r="B3300" s="416" t="s">
        <v>4731</v>
      </c>
      <c r="C3300" s="416" t="s">
        <v>4707</v>
      </c>
      <c r="D3300" s="416">
        <v>904.99</v>
      </c>
    </row>
    <row r="3301" spans="2:4" x14ac:dyDescent="0.25">
      <c r="B3301" s="416" t="s">
        <v>4732</v>
      </c>
      <c r="C3301" s="416" t="s">
        <v>4707</v>
      </c>
      <c r="D3301" s="417">
        <v>1423.99</v>
      </c>
    </row>
    <row r="3302" spans="2:4" x14ac:dyDescent="0.25">
      <c r="B3302" s="416" t="s">
        <v>4733</v>
      </c>
      <c r="C3302" s="416" t="s">
        <v>4707</v>
      </c>
      <c r="D3302" s="417">
        <v>1423.99</v>
      </c>
    </row>
    <row r="3303" spans="2:4" x14ac:dyDescent="0.25">
      <c r="B3303" s="416" t="s">
        <v>4734</v>
      </c>
      <c r="C3303" s="416" t="s">
        <v>4707</v>
      </c>
      <c r="D3303" s="417">
        <v>1423.99</v>
      </c>
    </row>
    <row r="3304" spans="2:4" x14ac:dyDescent="0.25">
      <c r="B3304" s="416" t="s">
        <v>4735</v>
      </c>
      <c r="C3304" s="416" t="s">
        <v>4707</v>
      </c>
      <c r="D3304" s="417">
        <v>1092.5</v>
      </c>
    </row>
    <row r="3305" spans="2:4" x14ac:dyDescent="0.25">
      <c r="B3305" s="416" t="s">
        <v>4736</v>
      </c>
      <c r="C3305" s="416" t="s">
        <v>4707</v>
      </c>
      <c r="D3305" s="417">
        <v>1414.5</v>
      </c>
    </row>
    <row r="3306" spans="2:4" x14ac:dyDescent="0.25">
      <c r="B3306" s="416" t="s">
        <v>4737</v>
      </c>
      <c r="C3306" s="416" t="s">
        <v>4707</v>
      </c>
      <c r="D3306" s="417">
        <v>1092.5</v>
      </c>
    </row>
    <row r="3307" spans="2:4" x14ac:dyDescent="0.25">
      <c r="B3307" s="416" t="s">
        <v>4738</v>
      </c>
      <c r="C3307" s="416" t="s">
        <v>4707</v>
      </c>
      <c r="D3307" s="417">
        <v>1092.5</v>
      </c>
    </row>
    <row r="3308" spans="2:4" x14ac:dyDescent="0.25">
      <c r="B3308" s="416" t="s">
        <v>4739</v>
      </c>
      <c r="C3308" s="416" t="s">
        <v>4707</v>
      </c>
      <c r="D3308" s="417">
        <v>1092.5</v>
      </c>
    </row>
    <row r="3309" spans="2:4" x14ac:dyDescent="0.25">
      <c r="B3309" s="416" t="s">
        <v>4740</v>
      </c>
      <c r="C3309" s="416" t="s">
        <v>4707</v>
      </c>
      <c r="D3309" s="416">
        <v>904.99</v>
      </c>
    </row>
    <row r="3310" spans="2:4" x14ac:dyDescent="0.25">
      <c r="B3310" s="416" t="s">
        <v>4741</v>
      </c>
      <c r="C3310" s="416" t="s">
        <v>4707</v>
      </c>
      <c r="D3310" s="416">
        <v>904.99</v>
      </c>
    </row>
    <row r="3311" spans="2:4" x14ac:dyDescent="0.25">
      <c r="B3311" s="416" t="s">
        <v>4742</v>
      </c>
      <c r="C3311" s="416" t="s">
        <v>4707</v>
      </c>
      <c r="D3311" s="416">
        <v>816.01</v>
      </c>
    </row>
    <row r="3312" spans="2:4" x14ac:dyDescent="0.25">
      <c r="B3312" s="416" t="s">
        <v>4743</v>
      </c>
      <c r="C3312" s="416" t="s">
        <v>4707</v>
      </c>
      <c r="D3312" s="417">
        <v>1423.99</v>
      </c>
    </row>
    <row r="3313" spans="2:4" x14ac:dyDescent="0.25">
      <c r="B3313" s="416" t="s">
        <v>4744</v>
      </c>
      <c r="C3313" s="416" t="s">
        <v>4707</v>
      </c>
      <c r="D3313" s="417">
        <v>1423.99</v>
      </c>
    </row>
    <row r="3314" spans="2:4" x14ac:dyDescent="0.25">
      <c r="B3314" s="416" t="s">
        <v>4745</v>
      </c>
      <c r="C3314" s="416" t="s">
        <v>4707</v>
      </c>
      <c r="D3314" s="417">
        <v>1092.5</v>
      </c>
    </row>
    <row r="3315" spans="2:4" x14ac:dyDescent="0.25">
      <c r="B3315" s="416" t="s">
        <v>4746</v>
      </c>
      <c r="C3315" s="416" t="s">
        <v>4707</v>
      </c>
      <c r="D3315" s="416">
        <v>904.99</v>
      </c>
    </row>
    <row r="3316" spans="2:4" x14ac:dyDescent="0.25">
      <c r="B3316" s="416" t="s">
        <v>4747</v>
      </c>
      <c r="C3316" s="416" t="s">
        <v>4707</v>
      </c>
      <c r="D3316" s="416">
        <v>904.99</v>
      </c>
    </row>
    <row r="3317" spans="2:4" x14ac:dyDescent="0.25">
      <c r="B3317" s="416" t="s">
        <v>4748</v>
      </c>
      <c r="C3317" s="416" t="s">
        <v>4707</v>
      </c>
      <c r="D3317" s="417">
        <v>1414.5</v>
      </c>
    </row>
    <row r="3318" spans="2:4" x14ac:dyDescent="0.25">
      <c r="B3318" s="416" t="s">
        <v>4749</v>
      </c>
      <c r="C3318" s="416" t="s">
        <v>4750</v>
      </c>
      <c r="D3318" s="417">
        <v>317687.5</v>
      </c>
    </row>
    <row r="3319" spans="2:4" x14ac:dyDescent="0.25">
      <c r="B3319" s="416" t="s">
        <v>4751</v>
      </c>
      <c r="C3319" s="416" t="s">
        <v>4752</v>
      </c>
      <c r="D3319" s="417">
        <v>1030685.17</v>
      </c>
    </row>
    <row r="3320" spans="2:4" x14ac:dyDescent="0.25">
      <c r="B3320" s="416" t="s">
        <v>4753</v>
      </c>
      <c r="C3320" s="416" t="s">
        <v>4754</v>
      </c>
      <c r="D3320" s="417">
        <v>1488.63</v>
      </c>
    </row>
    <row r="3321" spans="2:4" x14ac:dyDescent="0.25">
      <c r="B3321" s="416" t="s">
        <v>4755</v>
      </c>
      <c r="C3321" s="416" t="s">
        <v>4754</v>
      </c>
      <c r="D3321" s="417">
        <v>1488.63</v>
      </c>
    </row>
    <row r="3322" spans="2:4" x14ac:dyDescent="0.25">
      <c r="B3322" s="416" t="s">
        <v>4756</v>
      </c>
      <c r="C3322" s="416" t="s">
        <v>4757</v>
      </c>
      <c r="D3322" s="417">
        <v>18908</v>
      </c>
    </row>
    <row r="3323" spans="2:4" x14ac:dyDescent="0.25">
      <c r="B3323" s="416" t="s">
        <v>4758</v>
      </c>
      <c r="C3323" s="416" t="s">
        <v>4759</v>
      </c>
      <c r="D3323" s="416">
        <v>369.99</v>
      </c>
    </row>
    <row r="3324" spans="2:4" x14ac:dyDescent="0.25">
      <c r="B3324" s="416" t="s">
        <v>4760</v>
      </c>
      <c r="C3324" s="416" t="s">
        <v>4761</v>
      </c>
      <c r="D3324" s="416">
        <v>369.99</v>
      </c>
    </row>
    <row r="3325" spans="2:4" x14ac:dyDescent="0.25">
      <c r="B3325" s="416" t="s">
        <v>4762</v>
      </c>
      <c r="C3325" s="416" t="s">
        <v>4763</v>
      </c>
      <c r="D3325" s="416">
        <v>892.4</v>
      </c>
    </row>
    <row r="3326" spans="2:4" x14ac:dyDescent="0.25">
      <c r="B3326" s="416" t="s">
        <v>4764</v>
      </c>
      <c r="C3326" s="416" t="s">
        <v>4765</v>
      </c>
      <c r="D3326" s="417">
        <v>11871.22</v>
      </c>
    </row>
    <row r="3327" spans="2:4" x14ac:dyDescent="0.25">
      <c r="B3327" s="416" t="s">
        <v>4766</v>
      </c>
      <c r="C3327" s="416" t="s">
        <v>4767</v>
      </c>
      <c r="D3327" s="417">
        <v>81159.520000000004</v>
      </c>
    </row>
    <row r="3328" spans="2:4" x14ac:dyDescent="0.25">
      <c r="B3328" s="416" t="s">
        <v>4768</v>
      </c>
      <c r="C3328" s="416" t="s">
        <v>4769</v>
      </c>
      <c r="D3328" s="417">
        <v>7802.75</v>
      </c>
    </row>
    <row r="3329" spans="2:4" x14ac:dyDescent="0.25">
      <c r="B3329" s="416" t="s">
        <v>4770</v>
      </c>
      <c r="C3329" s="416" t="s">
        <v>4771</v>
      </c>
      <c r="D3329" s="417">
        <v>145783.57</v>
      </c>
    </row>
    <row r="3330" spans="2:4" x14ac:dyDescent="0.25">
      <c r="B3330" s="416" t="s">
        <v>4772</v>
      </c>
      <c r="C3330" s="416" t="s">
        <v>4773</v>
      </c>
      <c r="D3330" s="417">
        <v>98601</v>
      </c>
    </row>
    <row r="3331" spans="2:4" x14ac:dyDescent="0.25">
      <c r="B3331" s="416" t="s">
        <v>4774</v>
      </c>
      <c r="C3331" s="416" t="s">
        <v>4775</v>
      </c>
      <c r="D3331" s="417">
        <v>5069.2</v>
      </c>
    </row>
    <row r="3332" spans="2:4" x14ac:dyDescent="0.25">
      <c r="B3332" s="416" t="s">
        <v>4776</v>
      </c>
      <c r="C3332" s="416" t="s">
        <v>4777</v>
      </c>
      <c r="D3332" s="417">
        <v>7289.44</v>
      </c>
    </row>
    <row r="3333" spans="2:4" x14ac:dyDescent="0.25">
      <c r="B3333" s="416" t="s">
        <v>4778</v>
      </c>
      <c r="C3333" s="416" t="s">
        <v>4779</v>
      </c>
      <c r="D3333" s="417">
        <v>18734</v>
      </c>
    </row>
    <row r="3334" spans="2:4" x14ac:dyDescent="0.25">
      <c r="B3334" s="416" t="s">
        <v>4780</v>
      </c>
      <c r="C3334" s="416" t="s">
        <v>4779</v>
      </c>
      <c r="D3334" s="417">
        <v>11069.88</v>
      </c>
    </row>
    <row r="3335" spans="2:4" x14ac:dyDescent="0.25">
      <c r="B3335" s="416" t="s">
        <v>4781</v>
      </c>
      <c r="C3335" s="416" t="s">
        <v>4782</v>
      </c>
      <c r="D3335" s="417">
        <v>1299</v>
      </c>
    </row>
    <row r="3336" spans="2:4" x14ac:dyDescent="0.25">
      <c r="B3336" s="416" t="s">
        <v>4783</v>
      </c>
      <c r="C3336" s="416" t="s">
        <v>4784</v>
      </c>
      <c r="D3336" s="417">
        <v>1644.88</v>
      </c>
    </row>
    <row r="3337" spans="2:4" x14ac:dyDescent="0.25">
      <c r="B3337" s="416" t="s">
        <v>4785</v>
      </c>
      <c r="C3337" s="416" t="s">
        <v>4786</v>
      </c>
      <c r="D3337" s="417">
        <v>2365.09</v>
      </c>
    </row>
    <row r="3338" spans="2:4" x14ac:dyDescent="0.25">
      <c r="B3338" s="416" t="s">
        <v>4787</v>
      </c>
      <c r="C3338" s="416" t="s">
        <v>4788</v>
      </c>
      <c r="D3338" s="417">
        <v>15466.28</v>
      </c>
    </row>
    <row r="3339" spans="2:4" x14ac:dyDescent="0.25">
      <c r="B3339" s="416" t="s">
        <v>4789</v>
      </c>
      <c r="C3339" s="416" t="s">
        <v>4790</v>
      </c>
      <c r="D3339" s="416">
        <v>600</v>
      </c>
    </row>
    <row r="3340" spans="2:4" x14ac:dyDescent="0.25">
      <c r="B3340" s="416" t="s">
        <v>4791</v>
      </c>
      <c r="C3340" s="416" t="s">
        <v>4792</v>
      </c>
      <c r="D3340" s="416">
        <v>217.01</v>
      </c>
    </row>
    <row r="3341" spans="2:4" x14ac:dyDescent="0.25">
      <c r="B3341" s="416" t="s">
        <v>4793</v>
      </c>
      <c r="C3341" s="416" t="s">
        <v>4792</v>
      </c>
      <c r="D3341" s="416">
        <v>217.01</v>
      </c>
    </row>
    <row r="3342" spans="2:4" x14ac:dyDescent="0.25">
      <c r="B3342" s="416" t="s">
        <v>4794</v>
      </c>
      <c r="C3342" s="416" t="s">
        <v>4795</v>
      </c>
      <c r="D3342" s="416">
        <v>448.5</v>
      </c>
    </row>
    <row r="3343" spans="2:4" x14ac:dyDescent="0.25">
      <c r="B3343" s="416" t="s">
        <v>4796</v>
      </c>
      <c r="C3343" s="416" t="s">
        <v>4795</v>
      </c>
      <c r="D3343" s="416">
        <v>448.5</v>
      </c>
    </row>
    <row r="3344" spans="2:4" x14ac:dyDescent="0.25">
      <c r="B3344" s="416" t="s">
        <v>4797</v>
      </c>
      <c r="C3344" s="416" t="s">
        <v>4795</v>
      </c>
      <c r="D3344" s="416">
        <v>448.5</v>
      </c>
    </row>
    <row r="3345" spans="2:4" x14ac:dyDescent="0.25">
      <c r="B3345" s="416" t="s">
        <v>4798</v>
      </c>
      <c r="C3345" s="416" t="s">
        <v>4799</v>
      </c>
      <c r="D3345" s="417">
        <v>2158.17</v>
      </c>
    </row>
    <row r="3346" spans="2:4" x14ac:dyDescent="0.25">
      <c r="B3346" s="416" t="s">
        <v>4800</v>
      </c>
      <c r="C3346" s="416" t="s">
        <v>4801</v>
      </c>
      <c r="D3346" s="417">
        <v>1710.07</v>
      </c>
    </row>
    <row r="3347" spans="2:4" x14ac:dyDescent="0.25">
      <c r="B3347" s="416" t="s">
        <v>4802</v>
      </c>
      <c r="C3347" s="416" t="s">
        <v>4803</v>
      </c>
      <c r="D3347" s="417">
        <v>2040.44</v>
      </c>
    </row>
    <row r="3348" spans="2:4" x14ac:dyDescent="0.25">
      <c r="B3348" s="416" t="s">
        <v>4804</v>
      </c>
      <c r="C3348" s="416" t="s">
        <v>4803</v>
      </c>
      <c r="D3348" s="417">
        <v>2234.0700000000002</v>
      </c>
    </row>
    <row r="3349" spans="2:4" x14ac:dyDescent="0.25">
      <c r="B3349" s="416" t="s">
        <v>4805</v>
      </c>
      <c r="C3349" s="416" t="s">
        <v>4803</v>
      </c>
      <c r="D3349" s="417">
        <v>61489.57</v>
      </c>
    </row>
    <row r="3350" spans="2:4" x14ac:dyDescent="0.25">
      <c r="B3350" s="416" t="s">
        <v>4806</v>
      </c>
      <c r="C3350" s="416" t="s">
        <v>4803</v>
      </c>
      <c r="D3350" s="417">
        <v>12646.32</v>
      </c>
    </row>
    <row r="3351" spans="2:4" x14ac:dyDescent="0.25">
      <c r="B3351" s="416" t="s">
        <v>4807</v>
      </c>
      <c r="C3351" s="416" t="s">
        <v>4803</v>
      </c>
      <c r="D3351" s="417">
        <v>12646.32</v>
      </c>
    </row>
    <row r="3352" spans="2:4" x14ac:dyDescent="0.25">
      <c r="B3352" s="416" t="s">
        <v>4808</v>
      </c>
      <c r="C3352" s="416" t="s">
        <v>4803</v>
      </c>
      <c r="D3352" s="417">
        <v>12646.32</v>
      </c>
    </row>
    <row r="3353" spans="2:4" x14ac:dyDescent="0.25">
      <c r="B3353" s="416" t="s">
        <v>4809</v>
      </c>
      <c r="C3353" s="416" t="s">
        <v>4803</v>
      </c>
      <c r="D3353" s="417">
        <v>12646.32</v>
      </c>
    </row>
    <row r="3354" spans="2:4" x14ac:dyDescent="0.25">
      <c r="B3354" s="416" t="s">
        <v>4810</v>
      </c>
      <c r="C3354" s="416" t="s">
        <v>4803</v>
      </c>
      <c r="D3354" s="417">
        <v>2581.2600000000002</v>
      </c>
    </row>
    <row r="3355" spans="2:4" x14ac:dyDescent="0.25">
      <c r="B3355" s="416" t="s">
        <v>4811</v>
      </c>
      <c r="C3355" s="416" t="s">
        <v>4803</v>
      </c>
      <c r="D3355" s="417">
        <v>1649</v>
      </c>
    </row>
    <row r="3356" spans="2:4" x14ac:dyDescent="0.25">
      <c r="B3356" s="416" t="s">
        <v>4812</v>
      </c>
      <c r="C3356" s="416" t="s">
        <v>4803</v>
      </c>
      <c r="D3356" s="417">
        <v>1241.2</v>
      </c>
    </row>
    <row r="3357" spans="2:4" x14ac:dyDescent="0.25">
      <c r="B3357" s="416" t="s">
        <v>4813</v>
      </c>
      <c r="C3357" s="416" t="s">
        <v>4803</v>
      </c>
      <c r="D3357" s="417">
        <v>2040.44</v>
      </c>
    </row>
    <row r="3358" spans="2:4" x14ac:dyDescent="0.25">
      <c r="B3358" s="416" t="s">
        <v>4814</v>
      </c>
      <c r="C3358" s="416" t="s">
        <v>4803</v>
      </c>
      <c r="D3358" s="417">
        <v>1302.51</v>
      </c>
    </row>
    <row r="3359" spans="2:4" x14ac:dyDescent="0.25">
      <c r="B3359" s="416" t="s">
        <v>4815</v>
      </c>
      <c r="C3359" s="416" t="s">
        <v>4803</v>
      </c>
      <c r="D3359" s="417">
        <v>2317.44</v>
      </c>
    </row>
    <row r="3360" spans="2:4" x14ac:dyDescent="0.25">
      <c r="B3360" s="416" t="s">
        <v>4816</v>
      </c>
      <c r="C3360" s="416" t="s">
        <v>4803</v>
      </c>
      <c r="D3360" s="417">
        <v>1151.8800000000001</v>
      </c>
    </row>
    <row r="3361" spans="2:4" x14ac:dyDescent="0.25">
      <c r="B3361" s="416" t="s">
        <v>4817</v>
      </c>
      <c r="C3361" s="416" t="s">
        <v>4803</v>
      </c>
      <c r="D3361" s="417">
        <v>1151.8800000000001</v>
      </c>
    </row>
    <row r="3362" spans="2:4" x14ac:dyDescent="0.25">
      <c r="B3362" s="416" t="s">
        <v>4818</v>
      </c>
      <c r="C3362" s="416" t="s">
        <v>4819</v>
      </c>
      <c r="D3362" s="417">
        <v>2297.02</v>
      </c>
    </row>
    <row r="3363" spans="2:4" x14ac:dyDescent="0.25">
      <c r="B3363" s="416" t="s">
        <v>4820</v>
      </c>
      <c r="C3363" s="416" t="s">
        <v>4821</v>
      </c>
      <c r="D3363" s="417">
        <v>1373.01</v>
      </c>
    </row>
    <row r="3364" spans="2:4" x14ac:dyDescent="0.25">
      <c r="B3364" s="416" t="s">
        <v>4822</v>
      </c>
      <c r="C3364" s="416" t="s">
        <v>4821</v>
      </c>
      <c r="D3364" s="417">
        <v>1373.01</v>
      </c>
    </row>
    <row r="3365" spans="2:4" x14ac:dyDescent="0.25">
      <c r="B3365" s="416" t="s">
        <v>4823</v>
      </c>
      <c r="C3365" s="416" t="s">
        <v>4821</v>
      </c>
      <c r="D3365" s="417">
        <v>1373.01</v>
      </c>
    </row>
    <row r="3366" spans="2:4" x14ac:dyDescent="0.25">
      <c r="B3366" s="416" t="s">
        <v>4824</v>
      </c>
      <c r="C3366" s="416" t="s">
        <v>4821</v>
      </c>
      <c r="D3366" s="417">
        <v>1373.01</v>
      </c>
    </row>
    <row r="3367" spans="2:4" x14ac:dyDescent="0.25">
      <c r="B3367" s="416" t="s">
        <v>4825</v>
      </c>
      <c r="C3367" s="416" t="s">
        <v>4826</v>
      </c>
      <c r="D3367" s="417">
        <v>1611.75</v>
      </c>
    </row>
    <row r="3368" spans="2:4" x14ac:dyDescent="0.25">
      <c r="B3368" s="416" t="s">
        <v>4827</v>
      </c>
      <c r="C3368" s="416" t="s">
        <v>4828</v>
      </c>
      <c r="D3368" s="417">
        <v>1494.6</v>
      </c>
    </row>
    <row r="3369" spans="2:4" x14ac:dyDescent="0.25">
      <c r="B3369" s="416" t="s">
        <v>4829</v>
      </c>
      <c r="C3369" s="416" t="s">
        <v>4830</v>
      </c>
      <c r="D3369" s="417">
        <v>1574</v>
      </c>
    </row>
    <row r="3370" spans="2:4" x14ac:dyDescent="0.25">
      <c r="B3370" s="416" t="s">
        <v>4831</v>
      </c>
      <c r="C3370" s="416" t="s">
        <v>4830</v>
      </c>
      <c r="D3370" s="417">
        <v>1574</v>
      </c>
    </row>
    <row r="3371" spans="2:4" x14ac:dyDescent="0.25">
      <c r="B3371" s="416" t="s">
        <v>4832</v>
      </c>
      <c r="C3371" s="416" t="s">
        <v>4833</v>
      </c>
      <c r="D3371" s="417">
        <v>1686.92</v>
      </c>
    </row>
    <row r="3372" spans="2:4" x14ac:dyDescent="0.25">
      <c r="B3372" s="416" t="s">
        <v>4834</v>
      </c>
      <c r="C3372" s="416" t="s">
        <v>4835</v>
      </c>
      <c r="D3372" s="417">
        <v>2753.84</v>
      </c>
    </row>
    <row r="3373" spans="2:4" x14ac:dyDescent="0.25">
      <c r="B3373" s="416" t="s">
        <v>4836</v>
      </c>
      <c r="C3373" s="416" t="s">
        <v>4837</v>
      </c>
      <c r="D3373" s="417">
        <v>1121.72</v>
      </c>
    </row>
    <row r="3374" spans="2:4" x14ac:dyDescent="0.25">
      <c r="B3374" s="416" t="s">
        <v>4838</v>
      </c>
      <c r="C3374" s="416" t="s">
        <v>4839</v>
      </c>
      <c r="D3374" s="417">
        <v>1352.83</v>
      </c>
    </row>
    <row r="3375" spans="2:4" x14ac:dyDescent="0.25">
      <c r="B3375" s="416" t="s">
        <v>4840</v>
      </c>
      <c r="C3375" s="416" t="s">
        <v>4841</v>
      </c>
      <c r="D3375" s="417">
        <v>2475.16</v>
      </c>
    </row>
    <row r="3376" spans="2:4" x14ac:dyDescent="0.25">
      <c r="B3376" s="416" t="s">
        <v>4842</v>
      </c>
      <c r="C3376" s="416" t="s">
        <v>4843</v>
      </c>
      <c r="D3376" s="417">
        <v>1349</v>
      </c>
    </row>
    <row r="3377" spans="2:4" x14ac:dyDescent="0.25">
      <c r="B3377" s="416" t="s">
        <v>4844</v>
      </c>
      <c r="C3377" s="416" t="s">
        <v>4845</v>
      </c>
      <c r="D3377" s="417">
        <v>1295.8599999999999</v>
      </c>
    </row>
    <row r="3378" spans="2:4" x14ac:dyDescent="0.25">
      <c r="B3378" s="416" t="s">
        <v>4846</v>
      </c>
      <c r="C3378" s="416" t="s">
        <v>4845</v>
      </c>
      <c r="D3378" s="417">
        <v>2049.7199999999998</v>
      </c>
    </row>
    <row r="3379" spans="2:4" x14ac:dyDescent="0.25">
      <c r="B3379" s="416" t="s">
        <v>4847</v>
      </c>
      <c r="C3379" s="416" t="s">
        <v>4848</v>
      </c>
      <c r="D3379" s="417">
        <v>1448.84</v>
      </c>
    </row>
    <row r="3380" spans="2:4" x14ac:dyDescent="0.25">
      <c r="B3380" s="416" t="s">
        <v>4849</v>
      </c>
      <c r="C3380" s="416" t="s">
        <v>4850</v>
      </c>
      <c r="D3380" s="417">
        <v>2256.2399999999998</v>
      </c>
    </row>
    <row r="3381" spans="2:4" x14ac:dyDescent="0.25">
      <c r="B3381" s="416" t="s">
        <v>4851</v>
      </c>
      <c r="C3381" s="416" t="s">
        <v>4852</v>
      </c>
      <c r="D3381" s="417">
        <v>1373.01</v>
      </c>
    </row>
    <row r="3382" spans="2:4" x14ac:dyDescent="0.25">
      <c r="B3382" s="416" t="s">
        <v>4853</v>
      </c>
      <c r="C3382" s="416" t="s">
        <v>4852</v>
      </c>
      <c r="D3382" s="417">
        <v>1373.01</v>
      </c>
    </row>
    <row r="3383" spans="2:4" ht="30" x14ac:dyDescent="0.25">
      <c r="B3383" s="416" t="s">
        <v>4854</v>
      </c>
      <c r="C3383" s="416" t="s">
        <v>4855</v>
      </c>
      <c r="D3383" s="417">
        <v>1376.87</v>
      </c>
    </row>
    <row r="3384" spans="2:4" x14ac:dyDescent="0.25">
      <c r="B3384" s="416" t="s">
        <v>4856</v>
      </c>
      <c r="C3384" s="416" t="s">
        <v>4857</v>
      </c>
      <c r="D3384" s="417">
        <v>1887.53</v>
      </c>
    </row>
    <row r="3385" spans="2:4" x14ac:dyDescent="0.25">
      <c r="B3385" s="416" t="s">
        <v>4858</v>
      </c>
      <c r="C3385" s="416" t="s">
        <v>4857</v>
      </c>
      <c r="D3385" s="417">
        <v>1986.88</v>
      </c>
    </row>
    <row r="3386" spans="2:4" x14ac:dyDescent="0.25">
      <c r="B3386" s="416" t="s">
        <v>4859</v>
      </c>
      <c r="C3386" s="416" t="s">
        <v>4857</v>
      </c>
      <c r="D3386" s="417">
        <v>1986.88</v>
      </c>
    </row>
    <row r="3387" spans="2:4" x14ac:dyDescent="0.25">
      <c r="B3387" s="416" t="s">
        <v>4860</v>
      </c>
      <c r="C3387" s="416" t="s">
        <v>4857</v>
      </c>
      <c r="D3387" s="417">
        <v>1986.88</v>
      </c>
    </row>
    <row r="3388" spans="2:4" x14ac:dyDescent="0.25">
      <c r="B3388" s="416" t="s">
        <v>4861</v>
      </c>
      <c r="C3388" s="416" t="s">
        <v>4862</v>
      </c>
      <c r="D3388" s="417">
        <v>1430.7</v>
      </c>
    </row>
    <row r="3389" spans="2:4" x14ac:dyDescent="0.25">
      <c r="B3389" s="416" t="s">
        <v>4863</v>
      </c>
      <c r="C3389" s="416" t="s">
        <v>4864</v>
      </c>
      <c r="D3389" s="417">
        <v>1712.59</v>
      </c>
    </row>
    <row r="3390" spans="2:4" x14ac:dyDescent="0.25">
      <c r="B3390" s="416" t="s">
        <v>4865</v>
      </c>
      <c r="C3390" s="416" t="s">
        <v>4866</v>
      </c>
      <c r="D3390" s="417">
        <v>2364.0300000000002</v>
      </c>
    </row>
    <row r="3391" spans="2:4" x14ac:dyDescent="0.25">
      <c r="B3391" s="416" t="s">
        <v>4867</v>
      </c>
      <c r="C3391" s="416" t="s">
        <v>4866</v>
      </c>
      <c r="D3391" s="417">
        <v>2266.77</v>
      </c>
    </row>
    <row r="3392" spans="2:4" x14ac:dyDescent="0.25">
      <c r="B3392" s="416" t="s">
        <v>4868</v>
      </c>
      <c r="C3392" s="416" t="s">
        <v>4869</v>
      </c>
      <c r="D3392" s="417">
        <v>1364.01</v>
      </c>
    </row>
    <row r="3393" spans="2:4" x14ac:dyDescent="0.25">
      <c r="B3393" s="416" t="s">
        <v>4870</v>
      </c>
      <c r="C3393" s="416" t="s">
        <v>4871</v>
      </c>
      <c r="D3393" s="417">
        <v>1044</v>
      </c>
    </row>
    <row r="3394" spans="2:4" x14ac:dyDescent="0.25">
      <c r="B3394" s="416" t="s">
        <v>4872</v>
      </c>
      <c r="C3394" s="416" t="s">
        <v>4873</v>
      </c>
      <c r="D3394" s="417">
        <v>2427.0100000000002</v>
      </c>
    </row>
    <row r="3395" spans="2:4" x14ac:dyDescent="0.25">
      <c r="B3395" s="416" t="s">
        <v>4874</v>
      </c>
      <c r="C3395" s="416" t="s">
        <v>4875</v>
      </c>
      <c r="D3395" s="417">
        <v>1909</v>
      </c>
    </row>
    <row r="3396" spans="2:4" x14ac:dyDescent="0.25">
      <c r="B3396" s="416" t="s">
        <v>4876</v>
      </c>
      <c r="C3396" s="416" t="s">
        <v>4877</v>
      </c>
      <c r="D3396" s="417">
        <v>2187.3000000000002</v>
      </c>
    </row>
    <row r="3397" spans="2:4" x14ac:dyDescent="0.25">
      <c r="B3397" s="416" t="s">
        <v>4878</v>
      </c>
      <c r="C3397" s="416" t="s">
        <v>4879</v>
      </c>
      <c r="D3397" s="417">
        <v>2196.0100000000002</v>
      </c>
    </row>
    <row r="3398" spans="2:4" x14ac:dyDescent="0.25">
      <c r="B3398" s="416" t="s">
        <v>4880</v>
      </c>
      <c r="C3398" s="416" t="s">
        <v>4881</v>
      </c>
      <c r="D3398" s="416">
        <v>986</v>
      </c>
    </row>
    <row r="3399" spans="2:4" x14ac:dyDescent="0.25">
      <c r="B3399" s="416" t="s">
        <v>4882</v>
      </c>
      <c r="C3399" s="416" t="s">
        <v>4883</v>
      </c>
      <c r="D3399" s="417">
        <v>4076.75</v>
      </c>
    </row>
    <row r="3400" spans="2:4" x14ac:dyDescent="0.25">
      <c r="B3400" s="416" t="s">
        <v>4884</v>
      </c>
      <c r="C3400" s="416" t="s">
        <v>4883</v>
      </c>
      <c r="D3400" s="417">
        <v>4076.75</v>
      </c>
    </row>
    <row r="3401" spans="2:4" x14ac:dyDescent="0.25">
      <c r="B3401" s="416" t="s">
        <v>4885</v>
      </c>
      <c r="C3401" s="416" t="s">
        <v>4886</v>
      </c>
      <c r="D3401" s="417">
        <v>1599</v>
      </c>
    </row>
    <row r="3402" spans="2:4" x14ac:dyDescent="0.25">
      <c r="B3402" s="416" t="s">
        <v>4887</v>
      </c>
      <c r="C3402" s="416" t="s">
        <v>4888</v>
      </c>
      <c r="D3402" s="417">
        <v>1903.25</v>
      </c>
    </row>
    <row r="3403" spans="2:4" x14ac:dyDescent="0.25">
      <c r="B3403" s="416" t="s">
        <v>4889</v>
      </c>
      <c r="C3403" s="416" t="s">
        <v>4890</v>
      </c>
      <c r="D3403" s="417">
        <v>1919</v>
      </c>
    </row>
    <row r="3404" spans="2:4" x14ac:dyDescent="0.25">
      <c r="B3404" s="416" t="s">
        <v>4891</v>
      </c>
      <c r="C3404" s="416" t="s">
        <v>4892</v>
      </c>
      <c r="D3404" s="417">
        <v>6728</v>
      </c>
    </row>
    <row r="3405" spans="2:4" x14ac:dyDescent="0.25">
      <c r="B3405" s="416" t="s">
        <v>4893</v>
      </c>
      <c r="C3405" s="416" t="s">
        <v>4892</v>
      </c>
      <c r="D3405" s="417">
        <v>3883.68</v>
      </c>
    </row>
    <row r="3406" spans="2:4" ht="30" x14ac:dyDescent="0.25">
      <c r="B3406" s="416" t="s">
        <v>4894</v>
      </c>
      <c r="C3406" s="416" t="s">
        <v>4895</v>
      </c>
      <c r="D3406" s="417">
        <v>3132</v>
      </c>
    </row>
    <row r="3407" spans="2:4" x14ac:dyDescent="0.25">
      <c r="B3407" s="416" t="s">
        <v>4896</v>
      </c>
      <c r="C3407" s="416" t="s">
        <v>4897</v>
      </c>
      <c r="D3407" s="417">
        <v>4060</v>
      </c>
    </row>
    <row r="3408" spans="2:4" x14ac:dyDescent="0.25">
      <c r="B3408" s="416" t="s">
        <v>4898</v>
      </c>
      <c r="C3408" s="416" t="s">
        <v>4899</v>
      </c>
      <c r="D3408" s="417">
        <v>7021.45</v>
      </c>
    </row>
    <row r="3409" spans="2:4" x14ac:dyDescent="0.25">
      <c r="B3409" s="416" t="s">
        <v>4900</v>
      </c>
      <c r="C3409" s="416" t="s">
        <v>4899</v>
      </c>
      <c r="D3409" s="417">
        <v>7021.45</v>
      </c>
    </row>
    <row r="3410" spans="2:4" x14ac:dyDescent="0.25">
      <c r="B3410" s="416" t="s">
        <v>4901</v>
      </c>
      <c r="C3410" s="416" t="s">
        <v>4899</v>
      </c>
      <c r="D3410" s="417">
        <v>7021.45</v>
      </c>
    </row>
    <row r="3411" spans="2:4" x14ac:dyDescent="0.25">
      <c r="B3411" s="416" t="s">
        <v>4902</v>
      </c>
      <c r="C3411" s="416" t="s">
        <v>4899</v>
      </c>
      <c r="D3411" s="417">
        <v>7021.45</v>
      </c>
    </row>
    <row r="3412" spans="2:4" x14ac:dyDescent="0.25">
      <c r="B3412" s="416" t="s">
        <v>4903</v>
      </c>
      <c r="C3412" s="416" t="s">
        <v>4899</v>
      </c>
      <c r="D3412" s="417">
        <v>7021.45</v>
      </c>
    </row>
    <row r="3413" spans="2:4" x14ac:dyDescent="0.25">
      <c r="B3413" s="416" t="s">
        <v>4904</v>
      </c>
      <c r="C3413" s="416" t="s">
        <v>4905</v>
      </c>
      <c r="D3413" s="417">
        <v>3401.04</v>
      </c>
    </row>
    <row r="3414" spans="2:4" x14ac:dyDescent="0.25">
      <c r="B3414" s="416" t="s">
        <v>4906</v>
      </c>
      <c r="C3414" s="416" t="s">
        <v>4907</v>
      </c>
      <c r="D3414" s="417">
        <v>17524.849999999999</v>
      </c>
    </row>
    <row r="3415" spans="2:4" x14ac:dyDescent="0.25">
      <c r="B3415" s="416" t="s">
        <v>4908</v>
      </c>
      <c r="C3415" s="416" t="s">
        <v>4909</v>
      </c>
      <c r="D3415" s="417">
        <v>2875</v>
      </c>
    </row>
    <row r="3416" spans="2:4" x14ac:dyDescent="0.25">
      <c r="B3416" s="416" t="s">
        <v>4910</v>
      </c>
      <c r="C3416" s="416" t="s">
        <v>4911</v>
      </c>
      <c r="D3416" s="417">
        <v>2628.8</v>
      </c>
    </row>
    <row r="3417" spans="2:4" x14ac:dyDescent="0.25">
      <c r="B3417" s="416" t="s">
        <v>4912</v>
      </c>
      <c r="C3417" s="416" t="s">
        <v>4913</v>
      </c>
      <c r="D3417" s="417">
        <v>2669.01</v>
      </c>
    </row>
    <row r="3418" spans="2:4" x14ac:dyDescent="0.25">
      <c r="B3418" s="416" t="s">
        <v>4914</v>
      </c>
      <c r="C3418" s="416" t="s">
        <v>4915</v>
      </c>
      <c r="D3418" s="417">
        <v>8975.1299999999992</v>
      </c>
    </row>
    <row r="3419" spans="2:4" x14ac:dyDescent="0.25">
      <c r="B3419" s="416" t="s">
        <v>4916</v>
      </c>
      <c r="C3419" s="416" t="s">
        <v>4917</v>
      </c>
      <c r="D3419" s="417">
        <v>5525.59</v>
      </c>
    </row>
    <row r="3420" spans="2:4" x14ac:dyDescent="0.25">
      <c r="B3420" s="416" t="s">
        <v>4918</v>
      </c>
      <c r="C3420" s="416" t="s">
        <v>4919</v>
      </c>
      <c r="D3420" s="417">
        <v>4214.17</v>
      </c>
    </row>
    <row r="3421" spans="2:4" x14ac:dyDescent="0.25">
      <c r="B3421" s="416" t="s">
        <v>4920</v>
      </c>
      <c r="C3421" s="416" t="s">
        <v>4921</v>
      </c>
      <c r="D3421" s="417">
        <v>4555.97</v>
      </c>
    </row>
    <row r="3422" spans="2:4" x14ac:dyDescent="0.25">
      <c r="B3422" s="416" t="s">
        <v>4922</v>
      </c>
      <c r="C3422" s="416" t="s">
        <v>4923</v>
      </c>
      <c r="D3422" s="417">
        <v>5638.85</v>
      </c>
    </row>
    <row r="3423" spans="2:4" x14ac:dyDescent="0.25">
      <c r="B3423" s="416" t="s">
        <v>4924</v>
      </c>
      <c r="C3423" s="416" t="s">
        <v>4923</v>
      </c>
      <c r="D3423" s="417">
        <v>5638.85</v>
      </c>
    </row>
    <row r="3424" spans="2:4" x14ac:dyDescent="0.25">
      <c r="B3424" s="416" t="s">
        <v>4925</v>
      </c>
      <c r="C3424" s="416" t="s">
        <v>4926</v>
      </c>
      <c r="D3424" s="417">
        <v>5638.85</v>
      </c>
    </row>
    <row r="3425" spans="2:4" x14ac:dyDescent="0.25">
      <c r="B3425" s="416" t="s">
        <v>4927</v>
      </c>
      <c r="C3425" s="416" t="s">
        <v>4926</v>
      </c>
      <c r="D3425" s="417">
        <v>5638.85</v>
      </c>
    </row>
    <row r="3426" spans="2:4" x14ac:dyDescent="0.25">
      <c r="B3426" s="416" t="s">
        <v>4928</v>
      </c>
      <c r="C3426" s="416" t="s">
        <v>4929</v>
      </c>
      <c r="D3426" s="417">
        <v>7169.56</v>
      </c>
    </row>
    <row r="3427" spans="2:4" x14ac:dyDescent="0.25">
      <c r="B3427" s="416" t="s">
        <v>4930</v>
      </c>
      <c r="C3427" s="416" t="s">
        <v>4929</v>
      </c>
      <c r="D3427" s="417">
        <v>7169.56</v>
      </c>
    </row>
    <row r="3428" spans="2:4" x14ac:dyDescent="0.25">
      <c r="B3428" s="416" t="s">
        <v>4931</v>
      </c>
      <c r="C3428" s="416" t="s">
        <v>4932</v>
      </c>
      <c r="D3428" s="417">
        <v>5638.85</v>
      </c>
    </row>
    <row r="3429" spans="2:4" x14ac:dyDescent="0.25">
      <c r="B3429" s="416" t="s">
        <v>4933</v>
      </c>
      <c r="C3429" s="416" t="s">
        <v>4934</v>
      </c>
      <c r="D3429" s="417">
        <v>91244.17</v>
      </c>
    </row>
    <row r="3430" spans="2:4" x14ac:dyDescent="0.25">
      <c r="B3430" s="416" t="s">
        <v>4935</v>
      </c>
      <c r="C3430" s="416" t="s">
        <v>4936</v>
      </c>
      <c r="D3430" s="417">
        <v>1774.8</v>
      </c>
    </row>
    <row r="3431" spans="2:4" x14ac:dyDescent="0.25">
      <c r="B3431" s="416" t="s">
        <v>4937</v>
      </c>
      <c r="C3431" s="416" t="s">
        <v>4938</v>
      </c>
      <c r="D3431" s="417">
        <v>6000</v>
      </c>
    </row>
    <row r="3432" spans="2:4" x14ac:dyDescent="0.25">
      <c r="B3432" s="416" t="s">
        <v>4939</v>
      </c>
      <c r="C3432" s="416" t="s">
        <v>4940</v>
      </c>
      <c r="D3432" s="417">
        <v>2288.5</v>
      </c>
    </row>
    <row r="3433" spans="2:4" x14ac:dyDescent="0.25">
      <c r="B3433" s="416" t="s">
        <v>4941</v>
      </c>
      <c r="C3433" s="416" t="s">
        <v>4942</v>
      </c>
      <c r="D3433" s="417">
        <v>6998.9</v>
      </c>
    </row>
    <row r="3434" spans="2:4" x14ac:dyDescent="0.25">
      <c r="B3434" s="416" t="s">
        <v>4943</v>
      </c>
      <c r="C3434" s="416" t="s">
        <v>4944</v>
      </c>
      <c r="D3434" s="417">
        <v>3711.05</v>
      </c>
    </row>
    <row r="3435" spans="2:4" ht="30" x14ac:dyDescent="0.25">
      <c r="B3435" s="416" t="s">
        <v>4945</v>
      </c>
      <c r="C3435" s="416" t="s">
        <v>4946</v>
      </c>
      <c r="D3435" s="417">
        <v>35000</v>
      </c>
    </row>
    <row r="3436" spans="2:4" x14ac:dyDescent="0.25">
      <c r="B3436" s="416" t="s">
        <v>4947</v>
      </c>
      <c r="C3436" s="416" t="s">
        <v>4948</v>
      </c>
      <c r="D3436" s="417">
        <v>4704.7</v>
      </c>
    </row>
    <row r="3437" spans="2:4" x14ac:dyDescent="0.25">
      <c r="B3437" s="416" t="s">
        <v>4949</v>
      </c>
      <c r="C3437" s="416" t="s">
        <v>4950</v>
      </c>
      <c r="D3437" s="417">
        <v>2350.6</v>
      </c>
    </row>
    <row r="3438" spans="2:4" x14ac:dyDescent="0.25">
      <c r="B3438" s="416" t="s">
        <v>4951</v>
      </c>
      <c r="C3438" s="416" t="s">
        <v>4950</v>
      </c>
      <c r="D3438" s="417">
        <v>2350.6</v>
      </c>
    </row>
    <row r="3439" spans="2:4" x14ac:dyDescent="0.25">
      <c r="B3439" s="416" t="s">
        <v>4952</v>
      </c>
      <c r="C3439" s="416" t="s">
        <v>4950</v>
      </c>
      <c r="D3439" s="417">
        <v>2365.09</v>
      </c>
    </row>
    <row r="3440" spans="2:4" x14ac:dyDescent="0.25">
      <c r="B3440" s="416" t="s">
        <v>4953</v>
      </c>
      <c r="C3440" s="416" t="s">
        <v>4954</v>
      </c>
      <c r="D3440" s="417">
        <v>2426.5</v>
      </c>
    </row>
    <row r="3441" spans="2:4" x14ac:dyDescent="0.25">
      <c r="B3441" s="416" t="s">
        <v>4955</v>
      </c>
      <c r="C3441" s="416" t="s">
        <v>4956</v>
      </c>
      <c r="D3441" s="417">
        <v>2365.09</v>
      </c>
    </row>
    <row r="3442" spans="2:4" x14ac:dyDescent="0.25">
      <c r="B3442" s="416" t="s">
        <v>4957</v>
      </c>
      <c r="C3442" s="416" t="s">
        <v>4956</v>
      </c>
      <c r="D3442" s="417">
        <v>2350.6</v>
      </c>
    </row>
    <row r="3443" spans="2:4" x14ac:dyDescent="0.25">
      <c r="B3443" s="416" t="s">
        <v>4958</v>
      </c>
      <c r="C3443" s="416" t="s">
        <v>4956</v>
      </c>
      <c r="D3443" s="417">
        <v>1190.6500000000001</v>
      </c>
    </row>
    <row r="3444" spans="2:4" x14ac:dyDescent="0.25">
      <c r="B3444" s="416" t="s">
        <v>4959</v>
      </c>
      <c r="C3444" s="416" t="s">
        <v>4956</v>
      </c>
      <c r="D3444" s="417">
        <v>2992.8</v>
      </c>
    </row>
    <row r="3445" spans="2:4" x14ac:dyDescent="0.25">
      <c r="B3445" s="416" t="s">
        <v>4960</v>
      </c>
      <c r="C3445" s="416" t="s">
        <v>4956</v>
      </c>
      <c r="D3445" s="417">
        <v>2365.09</v>
      </c>
    </row>
    <row r="3446" spans="2:4" x14ac:dyDescent="0.25">
      <c r="B3446" s="416" t="s">
        <v>4961</v>
      </c>
      <c r="C3446" s="416" t="s">
        <v>4956</v>
      </c>
      <c r="D3446" s="417">
        <v>2350.6</v>
      </c>
    </row>
    <row r="3447" spans="2:4" x14ac:dyDescent="0.25">
      <c r="B3447" s="416" t="s">
        <v>4962</v>
      </c>
      <c r="C3447" s="416" t="s">
        <v>4963</v>
      </c>
      <c r="D3447" s="417">
        <v>1273.02</v>
      </c>
    </row>
    <row r="3448" spans="2:4" x14ac:dyDescent="0.25">
      <c r="B3448" s="416" t="s">
        <v>4964</v>
      </c>
      <c r="C3448" s="416" t="s">
        <v>4965</v>
      </c>
      <c r="D3448" s="417">
        <v>3781.2</v>
      </c>
    </row>
    <row r="3449" spans="2:4" x14ac:dyDescent="0.25">
      <c r="B3449" s="416" t="s">
        <v>4966</v>
      </c>
      <c r="C3449" s="416" t="s">
        <v>4965</v>
      </c>
      <c r="D3449" s="417">
        <v>3781.2</v>
      </c>
    </row>
    <row r="3450" spans="2:4" x14ac:dyDescent="0.25">
      <c r="B3450" s="416" t="s">
        <v>4967</v>
      </c>
      <c r="C3450" s="416" t="s">
        <v>4965</v>
      </c>
      <c r="D3450" s="417">
        <v>3781.2</v>
      </c>
    </row>
    <row r="3451" spans="2:4" x14ac:dyDescent="0.25">
      <c r="B3451" s="416" t="s">
        <v>4968</v>
      </c>
      <c r="C3451" s="416" t="s">
        <v>4965</v>
      </c>
      <c r="D3451" s="417">
        <v>3781.2</v>
      </c>
    </row>
    <row r="3452" spans="2:4" x14ac:dyDescent="0.25">
      <c r="B3452" s="416" t="s">
        <v>4969</v>
      </c>
      <c r="C3452" s="416" t="s">
        <v>4970</v>
      </c>
      <c r="D3452" s="417">
        <v>2645.02</v>
      </c>
    </row>
    <row r="3453" spans="2:4" x14ac:dyDescent="0.25">
      <c r="B3453" s="416" t="s">
        <v>4971</v>
      </c>
      <c r="C3453" s="416" t="s">
        <v>4972</v>
      </c>
      <c r="D3453" s="417">
        <v>2449.98</v>
      </c>
    </row>
    <row r="3454" spans="2:4" x14ac:dyDescent="0.25">
      <c r="B3454" s="416" t="s">
        <v>4973</v>
      </c>
      <c r="C3454" s="416" t="s">
        <v>4972</v>
      </c>
      <c r="D3454" s="417">
        <v>2449.98</v>
      </c>
    </row>
    <row r="3455" spans="2:4" x14ac:dyDescent="0.25">
      <c r="B3455" s="416" t="s">
        <v>4974</v>
      </c>
      <c r="C3455" s="416" t="s">
        <v>4975</v>
      </c>
      <c r="D3455" s="417">
        <v>2992.8</v>
      </c>
    </row>
    <row r="3456" spans="2:4" x14ac:dyDescent="0.25">
      <c r="B3456" s="416" t="s">
        <v>4976</v>
      </c>
      <c r="C3456" s="416" t="s">
        <v>4977</v>
      </c>
      <c r="D3456" s="417">
        <v>1190.6500000000001</v>
      </c>
    </row>
    <row r="3457" spans="2:4" x14ac:dyDescent="0.25">
      <c r="B3457" s="416" t="s">
        <v>4978</v>
      </c>
      <c r="C3457" s="416" t="s">
        <v>4979</v>
      </c>
      <c r="D3457" s="417">
        <v>3001.34</v>
      </c>
    </row>
    <row r="3458" spans="2:4" x14ac:dyDescent="0.25">
      <c r="B3458" s="416" t="s">
        <v>4980</v>
      </c>
      <c r="C3458" s="416" t="s">
        <v>4981</v>
      </c>
      <c r="D3458" s="417">
        <v>2863.5</v>
      </c>
    </row>
    <row r="3459" spans="2:4" x14ac:dyDescent="0.25">
      <c r="B3459" s="416" t="s">
        <v>4982</v>
      </c>
      <c r="C3459" s="416" t="s">
        <v>4983</v>
      </c>
      <c r="D3459" s="417">
        <v>1505.7</v>
      </c>
    </row>
    <row r="3460" spans="2:4" x14ac:dyDescent="0.25">
      <c r="B3460" s="416" t="s">
        <v>4984</v>
      </c>
      <c r="C3460" s="416" t="s">
        <v>4985</v>
      </c>
      <c r="D3460" s="417">
        <v>2199</v>
      </c>
    </row>
    <row r="3461" spans="2:4" x14ac:dyDescent="0.25">
      <c r="B3461" s="416" t="s">
        <v>4986</v>
      </c>
      <c r="C3461" s="416" t="s">
        <v>4987</v>
      </c>
      <c r="D3461" s="417">
        <v>24837.34</v>
      </c>
    </row>
    <row r="3462" spans="2:4" x14ac:dyDescent="0.25">
      <c r="B3462" s="416" t="s">
        <v>4988</v>
      </c>
      <c r="C3462" s="416" t="s">
        <v>4989</v>
      </c>
      <c r="D3462" s="417">
        <v>273481.59999999998</v>
      </c>
    </row>
    <row r="3463" spans="2:4" x14ac:dyDescent="0.25">
      <c r="B3463" s="416" t="s">
        <v>4990</v>
      </c>
      <c r="C3463" s="416" t="s">
        <v>4991</v>
      </c>
      <c r="D3463" s="417">
        <v>18573.650000000001</v>
      </c>
    </row>
    <row r="3464" spans="2:4" x14ac:dyDescent="0.25">
      <c r="B3464" s="416" t="s">
        <v>4992</v>
      </c>
      <c r="C3464" s="416" t="s">
        <v>4991</v>
      </c>
      <c r="D3464" s="417">
        <v>18573.650000000001</v>
      </c>
    </row>
    <row r="3465" spans="2:4" x14ac:dyDescent="0.25">
      <c r="B3465" s="416" t="s">
        <v>4993</v>
      </c>
      <c r="C3465" s="416" t="s">
        <v>4994</v>
      </c>
      <c r="D3465" s="417">
        <v>74999.8</v>
      </c>
    </row>
    <row r="3466" spans="2:4" x14ac:dyDescent="0.25">
      <c r="B3466" s="416" t="s">
        <v>4995</v>
      </c>
      <c r="C3466" s="416" t="s">
        <v>4994</v>
      </c>
      <c r="D3466" s="417">
        <v>74999.8</v>
      </c>
    </row>
    <row r="3467" spans="2:4" x14ac:dyDescent="0.25">
      <c r="B3467" s="416" t="s">
        <v>4996</v>
      </c>
      <c r="C3467" s="416" t="s">
        <v>4997</v>
      </c>
      <c r="D3467" s="417">
        <v>69709.39</v>
      </c>
    </row>
    <row r="3468" spans="2:4" x14ac:dyDescent="0.25">
      <c r="B3468" s="416" t="s">
        <v>4998</v>
      </c>
      <c r="C3468" s="416" t="s">
        <v>4999</v>
      </c>
      <c r="D3468" s="417">
        <v>127176.74</v>
      </c>
    </row>
    <row r="3469" spans="2:4" x14ac:dyDescent="0.25">
      <c r="B3469" s="416" t="s">
        <v>5000</v>
      </c>
      <c r="C3469" s="416" t="s">
        <v>5001</v>
      </c>
      <c r="D3469" s="417">
        <v>144115.22</v>
      </c>
    </row>
    <row r="3470" spans="2:4" x14ac:dyDescent="0.25">
      <c r="B3470" s="416" t="s">
        <v>5002</v>
      </c>
      <c r="C3470" s="416" t="s">
        <v>5003</v>
      </c>
      <c r="D3470" s="417">
        <v>18573.650000000001</v>
      </c>
    </row>
    <row r="3471" spans="2:4" x14ac:dyDescent="0.25">
      <c r="B3471" s="416" t="s">
        <v>5004</v>
      </c>
      <c r="C3471" s="416" t="s">
        <v>5003</v>
      </c>
      <c r="D3471" s="417">
        <v>18573.650000000001</v>
      </c>
    </row>
    <row r="3472" spans="2:4" x14ac:dyDescent="0.25">
      <c r="B3472" s="416" t="s">
        <v>5005</v>
      </c>
      <c r="C3472" s="416" t="s">
        <v>5006</v>
      </c>
      <c r="D3472" s="417">
        <v>18573.650000000001</v>
      </c>
    </row>
    <row r="3473" spans="2:4" x14ac:dyDescent="0.25">
      <c r="B3473" s="416" t="s">
        <v>5007</v>
      </c>
      <c r="C3473" s="416" t="s">
        <v>5008</v>
      </c>
      <c r="D3473" s="417">
        <v>188669.63</v>
      </c>
    </row>
    <row r="3474" spans="2:4" ht="30" x14ac:dyDescent="0.25">
      <c r="B3474" s="416" t="s">
        <v>5009</v>
      </c>
      <c r="C3474" s="416" t="s">
        <v>5010</v>
      </c>
      <c r="D3474" s="417">
        <v>18444</v>
      </c>
    </row>
    <row r="3475" spans="2:4" ht="30" x14ac:dyDescent="0.25">
      <c r="B3475" s="416" t="s">
        <v>5011</v>
      </c>
      <c r="C3475" s="416" t="s">
        <v>5010</v>
      </c>
      <c r="D3475" s="417">
        <v>18444</v>
      </c>
    </row>
    <row r="3476" spans="2:4" x14ac:dyDescent="0.25">
      <c r="B3476" s="416" t="s">
        <v>5012</v>
      </c>
      <c r="C3476" s="416" t="s">
        <v>5013</v>
      </c>
      <c r="D3476" s="417">
        <v>23629.200000000001</v>
      </c>
    </row>
    <row r="3477" spans="2:4" x14ac:dyDescent="0.25">
      <c r="B3477" s="416" t="s">
        <v>5014</v>
      </c>
      <c r="C3477" s="416" t="s">
        <v>5013</v>
      </c>
      <c r="D3477" s="417">
        <v>32480</v>
      </c>
    </row>
    <row r="3478" spans="2:4" x14ac:dyDescent="0.25">
      <c r="B3478" s="416" t="s">
        <v>5015</v>
      </c>
      <c r="C3478" s="416" t="s">
        <v>5016</v>
      </c>
      <c r="D3478" s="417">
        <v>429797.4</v>
      </c>
    </row>
    <row r="3479" spans="2:4" x14ac:dyDescent="0.25">
      <c r="B3479" s="416" t="s">
        <v>5017</v>
      </c>
      <c r="C3479" s="416" t="s">
        <v>5018</v>
      </c>
      <c r="D3479" s="417">
        <v>1918.2</v>
      </c>
    </row>
    <row r="3480" spans="2:4" x14ac:dyDescent="0.25">
      <c r="B3480" s="416" t="s">
        <v>5019</v>
      </c>
      <c r="C3480" s="416" t="s">
        <v>5018</v>
      </c>
      <c r="D3480" s="417">
        <v>1918.2</v>
      </c>
    </row>
    <row r="3481" spans="2:4" x14ac:dyDescent="0.25">
      <c r="B3481" s="416" t="s">
        <v>5020</v>
      </c>
      <c r="C3481" s="416" t="s">
        <v>5021</v>
      </c>
      <c r="D3481" s="417">
        <v>843241.86</v>
      </c>
    </row>
    <row r="3482" spans="2:4" x14ac:dyDescent="0.25">
      <c r="B3482" s="416" t="s">
        <v>5022</v>
      </c>
      <c r="C3482" s="416" t="s">
        <v>5023</v>
      </c>
      <c r="D3482" s="417">
        <v>2127.5</v>
      </c>
    </row>
    <row r="3483" spans="2:4" x14ac:dyDescent="0.25">
      <c r="B3483" s="416" t="s">
        <v>5024</v>
      </c>
      <c r="C3483" s="416" t="s">
        <v>5023</v>
      </c>
      <c r="D3483" s="417">
        <v>2127.5</v>
      </c>
    </row>
    <row r="3484" spans="2:4" x14ac:dyDescent="0.25">
      <c r="B3484" s="416" t="s">
        <v>5025</v>
      </c>
      <c r="C3484" s="416" t="s">
        <v>5023</v>
      </c>
      <c r="D3484" s="417">
        <v>2127.5</v>
      </c>
    </row>
    <row r="3485" spans="2:4" x14ac:dyDescent="0.25">
      <c r="B3485" s="416" t="s">
        <v>5026</v>
      </c>
      <c r="C3485" s="416" t="s">
        <v>5027</v>
      </c>
      <c r="D3485" s="417">
        <v>5411.67</v>
      </c>
    </row>
    <row r="3486" spans="2:4" x14ac:dyDescent="0.25">
      <c r="B3486" s="416" t="s">
        <v>5028</v>
      </c>
      <c r="C3486" s="416" t="s">
        <v>5029</v>
      </c>
      <c r="D3486" s="417">
        <v>1349</v>
      </c>
    </row>
    <row r="3487" spans="2:4" x14ac:dyDescent="0.25">
      <c r="B3487" s="416" t="s">
        <v>5030</v>
      </c>
      <c r="C3487" s="416" t="s">
        <v>5031</v>
      </c>
      <c r="D3487" s="417">
        <v>60327.01</v>
      </c>
    </row>
    <row r="3488" spans="2:4" x14ac:dyDescent="0.25">
      <c r="B3488" s="416" t="s">
        <v>5032</v>
      </c>
      <c r="C3488" s="416" t="s">
        <v>5033</v>
      </c>
      <c r="D3488" s="417">
        <v>47364.19</v>
      </c>
    </row>
    <row r="3489" spans="2:4" x14ac:dyDescent="0.25">
      <c r="B3489" s="416" t="s">
        <v>5034</v>
      </c>
      <c r="C3489" s="416" t="s">
        <v>5033</v>
      </c>
      <c r="D3489" s="417">
        <v>47364.19</v>
      </c>
    </row>
    <row r="3490" spans="2:4" x14ac:dyDescent="0.25">
      <c r="B3490" s="416" t="s">
        <v>5035</v>
      </c>
      <c r="C3490" s="416" t="s">
        <v>5036</v>
      </c>
      <c r="D3490" s="417">
        <v>160776</v>
      </c>
    </row>
    <row r="3491" spans="2:4" x14ac:dyDescent="0.25">
      <c r="B3491" s="416" t="s">
        <v>5037</v>
      </c>
      <c r="C3491" s="416" t="s">
        <v>5038</v>
      </c>
      <c r="D3491" s="417">
        <v>17458</v>
      </c>
    </row>
    <row r="3492" spans="2:4" x14ac:dyDescent="0.25">
      <c r="B3492" s="416" t="s">
        <v>5039</v>
      </c>
      <c r="C3492" s="416" t="s">
        <v>5040</v>
      </c>
      <c r="D3492" s="417">
        <v>23339.25</v>
      </c>
    </row>
    <row r="3493" spans="2:4" x14ac:dyDescent="0.25">
      <c r="B3493" s="416" t="s">
        <v>5041</v>
      </c>
      <c r="C3493" s="416" t="s">
        <v>5042</v>
      </c>
      <c r="D3493" s="417">
        <v>444043.75</v>
      </c>
    </row>
    <row r="3494" spans="2:4" x14ac:dyDescent="0.25">
      <c r="B3494" s="416" t="s">
        <v>5043</v>
      </c>
      <c r="C3494" s="416" t="s">
        <v>5044</v>
      </c>
      <c r="D3494" s="417">
        <v>19905.599999999999</v>
      </c>
    </row>
    <row r="3495" spans="2:4" x14ac:dyDescent="0.25">
      <c r="B3495" s="416" t="s">
        <v>5045</v>
      </c>
      <c r="C3495" s="416" t="s">
        <v>5046</v>
      </c>
      <c r="D3495" s="416">
        <v>435.06</v>
      </c>
    </row>
    <row r="3496" spans="2:4" x14ac:dyDescent="0.25">
      <c r="B3496" s="416" t="s">
        <v>5047</v>
      </c>
      <c r="C3496" s="416" t="s">
        <v>5048</v>
      </c>
      <c r="D3496" s="416">
        <v>0</v>
      </c>
    </row>
    <row r="3497" spans="2:4" x14ac:dyDescent="0.25">
      <c r="B3497" s="416" t="s">
        <v>5049</v>
      </c>
      <c r="C3497" s="416" t="s">
        <v>5050</v>
      </c>
      <c r="D3497" s="416">
        <v>0.01</v>
      </c>
    </row>
    <row r="3498" spans="2:4" x14ac:dyDescent="0.25">
      <c r="B3498" s="416" t="s">
        <v>5051</v>
      </c>
      <c r="C3498" s="416" t="s">
        <v>5052</v>
      </c>
      <c r="D3498" s="416">
        <v>0</v>
      </c>
    </row>
    <row r="3499" spans="2:4" x14ac:dyDescent="0.25">
      <c r="B3499" s="416" t="s">
        <v>5053</v>
      </c>
      <c r="C3499" s="416" t="s">
        <v>5054</v>
      </c>
      <c r="D3499" s="417">
        <v>2505.6</v>
      </c>
    </row>
    <row r="3500" spans="2:4" x14ac:dyDescent="0.25">
      <c r="B3500" s="416" t="s">
        <v>5055</v>
      </c>
      <c r="C3500" s="416" t="s">
        <v>5056</v>
      </c>
      <c r="D3500" s="417">
        <v>2552</v>
      </c>
    </row>
    <row r="3501" spans="2:4" x14ac:dyDescent="0.25">
      <c r="B3501" s="416" t="s">
        <v>5057</v>
      </c>
      <c r="C3501" s="416" t="s">
        <v>5058</v>
      </c>
      <c r="D3501" s="416">
        <v>0</v>
      </c>
    </row>
    <row r="3502" spans="2:4" x14ac:dyDescent="0.25">
      <c r="B3502" s="416" t="s">
        <v>5059</v>
      </c>
      <c r="C3502" s="416" t="s">
        <v>5060</v>
      </c>
      <c r="D3502" s="416">
        <v>0</v>
      </c>
    </row>
    <row r="3503" spans="2:4" x14ac:dyDescent="0.25">
      <c r="B3503" s="416" t="s">
        <v>5061</v>
      </c>
      <c r="C3503" s="416" t="s">
        <v>5062</v>
      </c>
      <c r="D3503" s="417">
        <v>1492.55</v>
      </c>
    </row>
    <row r="3504" spans="2:4" x14ac:dyDescent="0.25">
      <c r="B3504" s="416" t="s">
        <v>5063</v>
      </c>
      <c r="C3504" s="416" t="s">
        <v>5064</v>
      </c>
      <c r="D3504" s="416">
        <v>0.12</v>
      </c>
    </row>
    <row r="3505" spans="2:4" x14ac:dyDescent="0.25">
      <c r="B3505" s="416" t="s">
        <v>5065</v>
      </c>
      <c r="C3505" s="416" t="s">
        <v>5066</v>
      </c>
      <c r="D3505" s="417">
        <v>1202.18</v>
      </c>
    </row>
    <row r="3506" spans="2:4" ht="30" x14ac:dyDescent="0.25">
      <c r="B3506" s="416" t="s">
        <v>5067</v>
      </c>
      <c r="C3506" s="416" t="s">
        <v>5068</v>
      </c>
      <c r="D3506" s="417">
        <v>4384.32</v>
      </c>
    </row>
    <row r="3507" spans="2:4" x14ac:dyDescent="0.25">
      <c r="B3507" s="416" t="s">
        <v>5069</v>
      </c>
      <c r="C3507" s="416" t="s">
        <v>5070</v>
      </c>
      <c r="D3507" s="416">
        <v>0</v>
      </c>
    </row>
    <row r="3508" spans="2:4" ht="30" x14ac:dyDescent="0.25">
      <c r="B3508" s="416" t="s">
        <v>5071</v>
      </c>
      <c r="C3508" s="416" t="s">
        <v>5072</v>
      </c>
      <c r="D3508" s="417">
        <v>2171.8000000000002</v>
      </c>
    </row>
    <row r="3509" spans="2:4" ht="30" x14ac:dyDescent="0.25">
      <c r="B3509" s="416" t="s">
        <v>5073</v>
      </c>
      <c r="C3509" s="416" t="s">
        <v>5072</v>
      </c>
      <c r="D3509" s="417">
        <v>2171.8000000000002</v>
      </c>
    </row>
    <row r="3510" spans="2:4" ht="30" x14ac:dyDescent="0.25">
      <c r="B3510" s="416" t="s">
        <v>5074</v>
      </c>
      <c r="C3510" s="416" t="s">
        <v>5072</v>
      </c>
      <c r="D3510" s="417">
        <v>2171.8000000000002</v>
      </c>
    </row>
    <row r="3511" spans="2:4" ht="30" x14ac:dyDescent="0.25">
      <c r="B3511" s="416" t="s">
        <v>5075</v>
      </c>
      <c r="C3511" s="416" t="s">
        <v>5072</v>
      </c>
      <c r="D3511" s="417">
        <v>2171.8000000000002</v>
      </c>
    </row>
    <row r="3512" spans="2:4" x14ac:dyDescent="0.25">
      <c r="B3512" s="416" t="s">
        <v>5076</v>
      </c>
      <c r="C3512" s="416" t="s">
        <v>5077</v>
      </c>
      <c r="D3512" s="417">
        <v>1489.25</v>
      </c>
    </row>
    <row r="3513" spans="2:4" x14ac:dyDescent="0.25">
      <c r="B3513" s="416" t="s">
        <v>5078</v>
      </c>
      <c r="C3513" s="416" t="s">
        <v>5079</v>
      </c>
      <c r="D3513" s="417">
        <v>1558.94</v>
      </c>
    </row>
    <row r="3514" spans="2:4" x14ac:dyDescent="0.25">
      <c r="B3514" s="416" t="s">
        <v>5080</v>
      </c>
      <c r="C3514" s="416" t="s">
        <v>5081</v>
      </c>
      <c r="D3514" s="417">
        <v>2019</v>
      </c>
    </row>
    <row r="3515" spans="2:4" x14ac:dyDescent="0.25">
      <c r="B3515" s="416" t="s">
        <v>5082</v>
      </c>
      <c r="C3515" s="416" t="s">
        <v>5083</v>
      </c>
      <c r="D3515" s="417">
        <v>1969</v>
      </c>
    </row>
    <row r="3516" spans="2:4" x14ac:dyDescent="0.25">
      <c r="B3516" s="416" t="s">
        <v>5084</v>
      </c>
      <c r="C3516" s="416" t="s">
        <v>5085</v>
      </c>
      <c r="D3516" s="417">
        <v>2735.85</v>
      </c>
    </row>
    <row r="3517" spans="2:4" x14ac:dyDescent="0.25">
      <c r="B3517" s="416" t="s">
        <v>5086</v>
      </c>
      <c r="C3517" s="416" t="s">
        <v>5087</v>
      </c>
      <c r="D3517" s="417">
        <v>1729.83</v>
      </c>
    </row>
    <row r="3518" spans="2:4" x14ac:dyDescent="0.25">
      <c r="B3518" s="416" t="s">
        <v>5088</v>
      </c>
      <c r="C3518" s="416" t="s">
        <v>5089</v>
      </c>
      <c r="D3518" s="417">
        <v>4524</v>
      </c>
    </row>
    <row r="3519" spans="2:4" x14ac:dyDescent="0.25">
      <c r="B3519" s="416" t="s">
        <v>5090</v>
      </c>
      <c r="C3519" s="416" t="s">
        <v>5089</v>
      </c>
      <c r="D3519" s="417">
        <v>4524</v>
      </c>
    </row>
    <row r="3520" spans="2:4" x14ac:dyDescent="0.25">
      <c r="B3520" s="416" t="s">
        <v>5091</v>
      </c>
      <c r="C3520" s="416" t="s">
        <v>5092</v>
      </c>
      <c r="D3520" s="417">
        <v>1702</v>
      </c>
    </row>
    <row r="3521" spans="2:4" x14ac:dyDescent="0.25">
      <c r="B3521" s="416" t="s">
        <v>5093</v>
      </c>
      <c r="C3521" s="416" t="s">
        <v>5092</v>
      </c>
      <c r="D3521" s="417">
        <v>1702</v>
      </c>
    </row>
    <row r="3522" spans="2:4" x14ac:dyDescent="0.25">
      <c r="B3522" s="416" t="s">
        <v>5094</v>
      </c>
      <c r="C3522" s="416" t="s">
        <v>5092</v>
      </c>
      <c r="D3522" s="417">
        <v>1702</v>
      </c>
    </row>
    <row r="3523" spans="2:4" x14ac:dyDescent="0.25">
      <c r="B3523" s="416" t="s">
        <v>5095</v>
      </c>
      <c r="C3523" s="416" t="s">
        <v>5096</v>
      </c>
      <c r="D3523" s="417">
        <v>1702</v>
      </c>
    </row>
    <row r="3524" spans="2:4" x14ac:dyDescent="0.25">
      <c r="B3524" s="416" t="s">
        <v>5097</v>
      </c>
      <c r="C3524" s="416" t="s">
        <v>5098</v>
      </c>
      <c r="D3524" s="417">
        <v>1702</v>
      </c>
    </row>
    <row r="3525" spans="2:4" x14ac:dyDescent="0.25">
      <c r="B3525" s="416" t="s">
        <v>5099</v>
      </c>
      <c r="C3525" s="416" t="s">
        <v>5098</v>
      </c>
      <c r="D3525" s="417">
        <v>1702</v>
      </c>
    </row>
    <row r="3526" spans="2:4" x14ac:dyDescent="0.25">
      <c r="B3526" s="416" t="s">
        <v>5100</v>
      </c>
      <c r="C3526" s="416" t="s">
        <v>5098</v>
      </c>
      <c r="D3526" s="417">
        <v>1702</v>
      </c>
    </row>
    <row r="3527" spans="2:4" x14ac:dyDescent="0.25">
      <c r="B3527" s="416" t="s">
        <v>5101</v>
      </c>
      <c r="C3527" s="416" t="s">
        <v>5098</v>
      </c>
      <c r="D3527" s="417">
        <v>1702</v>
      </c>
    </row>
    <row r="3528" spans="2:4" x14ac:dyDescent="0.25">
      <c r="B3528" s="416" t="s">
        <v>5102</v>
      </c>
      <c r="C3528" s="416" t="s">
        <v>5103</v>
      </c>
      <c r="D3528" s="417">
        <v>1702</v>
      </c>
    </row>
    <row r="3529" spans="2:4" x14ac:dyDescent="0.25">
      <c r="B3529" s="416" t="s">
        <v>5104</v>
      </c>
      <c r="C3529" s="416" t="s">
        <v>5103</v>
      </c>
      <c r="D3529" s="417">
        <v>1702</v>
      </c>
    </row>
    <row r="3530" spans="2:4" x14ac:dyDescent="0.25">
      <c r="B3530" s="416" t="s">
        <v>5105</v>
      </c>
      <c r="C3530" s="416" t="s">
        <v>5103</v>
      </c>
      <c r="D3530" s="417">
        <v>1702</v>
      </c>
    </row>
    <row r="3531" spans="2:4" x14ac:dyDescent="0.25">
      <c r="B3531" s="416" t="s">
        <v>5106</v>
      </c>
      <c r="C3531" s="416" t="s">
        <v>5103</v>
      </c>
      <c r="D3531" s="417">
        <v>1702</v>
      </c>
    </row>
    <row r="3532" spans="2:4" x14ac:dyDescent="0.25">
      <c r="B3532" s="416" t="s">
        <v>5107</v>
      </c>
      <c r="C3532" s="416" t="s">
        <v>5103</v>
      </c>
      <c r="D3532" s="417">
        <v>1702</v>
      </c>
    </row>
    <row r="3533" spans="2:4" x14ac:dyDescent="0.25">
      <c r="B3533" s="416" t="s">
        <v>5108</v>
      </c>
      <c r="C3533" s="416" t="s">
        <v>5103</v>
      </c>
      <c r="D3533" s="417">
        <v>1702</v>
      </c>
    </row>
    <row r="3534" spans="2:4" x14ac:dyDescent="0.25">
      <c r="B3534" s="416" t="s">
        <v>5109</v>
      </c>
      <c r="C3534" s="416" t="s">
        <v>5103</v>
      </c>
      <c r="D3534" s="417">
        <v>1702</v>
      </c>
    </row>
    <row r="3535" spans="2:4" x14ac:dyDescent="0.25">
      <c r="B3535" s="416" t="s">
        <v>5110</v>
      </c>
      <c r="C3535" s="416" t="s">
        <v>5103</v>
      </c>
      <c r="D3535" s="417">
        <v>1702</v>
      </c>
    </row>
    <row r="3536" spans="2:4" x14ac:dyDescent="0.25">
      <c r="B3536" s="416" t="s">
        <v>5111</v>
      </c>
      <c r="C3536" s="416" t="s">
        <v>5103</v>
      </c>
      <c r="D3536" s="417">
        <v>1702</v>
      </c>
    </row>
    <row r="3537" spans="2:4" x14ac:dyDescent="0.25">
      <c r="B3537" s="416" t="s">
        <v>5112</v>
      </c>
      <c r="C3537" s="416" t="s">
        <v>5113</v>
      </c>
      <c r="D3537" s="417">
        <v>2760</v>
      </c>
    </row>
    <row r="3538" spans="2:4" x14ac:dyDescent="0.25">
      <c r="B3538" s="416" t="s">
        <v>5114</v>
      </c>
      <c r="C3538" s="416" t="s">
        <v>5115</v>
      </c>
      <c r="D3538" s="417">
        <v>2150.5</v>
      </c>
    </row>
    <row r="3539" spans="2:4" x14ac:dyDescent="0.25">
      <c r="B3539" s="416" t="s">
        <v>5116</v>
      </c>
      <c r="C3539" s="416" t="s">
        <v>5117</v>
      </c>
      <c r="D3539" s="417">
        <v>2150.5</v>
      </c>
    </row>
    <row r="3540" spans="2:4" x14ac:dyDescent="0.25">
      <c r="B3540" s="416" t="s">
        <v>5118</v>
      </c>
      <c r="C3540" s="416" t="s">
        <v>5119</v>
      </c>
      <c r="D3540" s="417">
        <v>2150.5</v>
      </c>
    </row>
    <row r="3541" spans="2:4" x14ac:dyDescent="0.25">
      <c r="B3541" s="416" t="s">
        <v>5120</v>
      </c>
      <c r="C3541" s="416" t="s">
        <v>5119</v>
      </c>
      <c r="D3541" s="417">
        <v>2150.5</v>
      </c>
    </row>
    <row r="3542" spans="2:4" x14ac:dyDescent="0.25">
      <c r="B3542" s="416" t="s">
        <v>5121</v>
      </c>
      <c r="C3542" s="416" t="s">
        <v>5119</v>
      </c>
      <c r="D3542" s="417">
        <v>2150.5</v>
      </c>
    </row>
    <row r="3543" spans="2:4" x14ac:dyDescent="0.25">
      <c r="B3543" s="416" t="s">
        <v>5122</v>
      </c>
      <c r="C3543" s="416" t="s">
        <v>5119</v>
      </c>
      <c r="D3543" s="417">
        <v>2150.5</v>
      </c>
    </row>
    <row r="3544" spans="2:4" x14ac:dyDescent="0.25">
      <c r="B3544" s="416" t="s">
        <v>5123</v>
      </c>
      <c r="C3544" s="416" t="s">
        <v>5119</v>
      </c>
      <c r="D3544" s="417">
        <v>2150.5</v>
      </c>
    </row>
    <row r="3545" spans="2:4" x14ac:dyDescent="0.25">
      <c r="B3545" s="416" t="s">
        <v>5124</v>
      </c>
      <c r="C3545" s="416" t="s">
        <v>5119</v>
      </c>
      <c r="D3545" s="417">
        <v>2150.5</v>
      </c>
    </row>
    <row r="3546" spans="2:4" x14ac:dyDescent="0.25">
      <c r="B3546" s="416" t="s">
        <v>5125</v>
      </c>
      <c r="C3546" s="416" t="s">
        <v>5119</v>
      </c>
      <c r="D3546" s="417">
        <v>2150.5</v>
      </c>
    </row>
    <row r="3547" spans="2:4" x14ac:dyDescent="0.25">
      <c r="B3547" s="416" t="s">
        <v>5126</v>
      </c>
      <c r="C3547" s="416" t="s">
        <v>5127</v>
      </c>
      <c r="D3547" s="417">
        <v>2150.5</v>
      </c>
    </row>
    <row r="3548" spans="2:4" x14ac:dyDescent="0.25">
      <c r="B3548" s="416" t="s">
        <v>5128</v>
      </c>
      <c r="C3548" s="416" t="s">
        <v>5127</v>
      </c>
      <c r="D3548" s="417">
        <v>2150.5</v>
      </c>
    </row>
    <row r="3549" spans="2:4" x14ac:dyDescent="0.25">
      <c r="B3549" s="416" t="s">
        <v>5129</v>
      </c>
      <c r="C3549" s="416" t="s">
        <v>5127</v>
      </c>
      <c r="D3549" s="417">
        <v>2150.5</v>
      </c>
    </row>
    <row r="3550" spans="2:4" x14ac:dyDescent="0.25">
      <c r="B3550" s="416" t="s">
        <v>5130</v>
      </c>
      <c r="C3550" s="416" t="s">
        <v>5127</v>
      </c>
      <c r="D3550" s="417">
        <v>2150.5</v>
      </c>
    </row>
    <row r="3551" spans="2:4" ht="30" x14ac:dyDescent="0.25">
      <c r="B3551" s="416" t="s">
        <v>5131</v>
      </c>
      <c r="C3551" s="416" t="s">
        <v>5132</v>
      </c>
      <c r="D3551" s="417">
        <v>3480</v>
      </c>
    </row>
    <row r="3552" spans="2:4" ht="30" x14ac:dyDescent="0.25">
      <c r="B3552" s="416" t="s">
        <v>5133</v>
      </c>
      <c r="C3552" s="416" t="s">
        <v>5132</v>
      </c>
      <c r="D3552" s="417">
        <v>3480</v>
      </c>
    </row>
    <row r="3553" spans="2:4" ht="30" x14ac:dyDescent="0.25">
      <c r="B3553" s="416" t="s">
        <v>5134</v>
      </c>
      <c r="C3553" s="416" t="s">
        <v>5132</v>
      </c>
      <c r="D3553" s="417">
        <v>3480</v>
      </c>
    </row>
    <row r="3554" spans="2:4" x14ac:dyDescent="0.25">
      <c r="B3554" s="416" t="s">
        <v>5135</v>
      </c>
      <c r="C3554" s="416" t="s">
        <v>5136</v>
      </c>
      <c r="D3554" s="417">
        <v>3197</v>
      </c>
    </row>
    <row r="3555" spans="2:4" x14ac:dyDescent="0.25">
      <c r="B3555" s="416" t="s">
        <v>5137</v>
      </c>
      <c r="C3555" s="416" t="s">
        <v>5138</v>
      </c>
      <c r="D3555" s="417">
        <v>1322.5</v>
      </c>
    </row>
    <row r="3556" spans="2:4" x14ac:dyDescent="0.25">
      <c r="B3556" s="416" t="s">
        <v>5139</v>
      </c>
      <c r="C3556" s="416" t="s">
        <v>5138</v>
      </c>
      <c r="D3556" s="417">
        <v>1322.5</v>
      </c>
    </row>
    <row r="3557" spans="2:4" x14ac:dyDescent="0.25">
      <c r="B3557" s="416" t="s">
        <v>5140</v>
      </c>
      <c r="C3557" s="416" t="s">
        <v>5138</v>
      </c>
      <c r="D3557" s="417">
        <v>1322.5</v>
      </c>
    </row>
    <row r="3558" spans="2:4" x14ac:dyDescent="0.25">
      <c r="B3558" s="416" t="s">
        <v>5141</v>
      </c>
      <c r="C3558" s="416" t="s">
        <v>5138</v>
      </c>
      <c r="D3558" s="417">
        <v>1322.5</v>
      </c>
    </row>
    <row r="3559" spans="2:4" x14ac:dyDescent="0.25">
      <c r="B3559" s="416" t="s">
        <v>5142</v>
      </c>
      <c r="C3559" s="416" t="s">
        <v>5138</v>
      </c>
      <c r="D3559" s="417">
        <v>1322.5</v>
      </c>
    </row>
    <row r="3560" spans="2:4" x14ac:dyDescent="0.25">
      <c r="B3560" s="416" t="s">
        <v>5143</v>
      </c>
      <c r="C3560" s="416" t="s">
        <v>5138</v>
      </c>
      <c r="D3560" s="417">
        <v>1322.5</v>
      </c>
    </row>
    <row r="3561" spans="2:4" x14ac:dyDescent="0.25">
      <c r="B3561" s="416" t="s">
        <v>5144</v>
      </c>
      <c r="C3561" s="416" t="s">
        <v>5138</v>
      </c>
      <c r="D3561" s="417">
        <v>1322.5</v>
      </c>
    </row>
    <row r="3562" spans="2:4" x14ac:dyDescent="0.25">
      <c r="B3562" s="416" t="s">
        <v>5145</v>
      </c>
      <c r="C3562" s="416" t="s">
        <v>5138</v>
      </c>
      <c r="D3562" s="417">
        <v>1322.5</v>
      </c>
    </row>
    <row r="3563" spans="2:4" x14ac:dyDescent="0.25">
      <c r="B3563" s="416" t="s">
        <v>5146</v>
      </c>
      <c r="C3563" s="416" t="s">
        <v>5138</v>
      </c>
      <c r="D3563" s="417">
        <v>1322.5</v>
      </c>
    </row>
    <row r="3564" spans="2:4" x14ac:dyDescent="0.25">
      <c r="B3564" s="416" t="s">
        <v>5147</v>
      </c>
      <c r="C3564" s="416" t="s">
        <v>5138</v>
      </c>
      <c r="D3564" s="417">
        <v>1322.5</v>
      </c>
    </row>
    <row r="3565" spans="2:4" x14ac:dyDescent="0.25">
      <c r="B3565" s="416" t="s">
        <v>5148</v>
      </c>
      <c r="C3565" s="416" t="s">
        <v>5138</v>
      </c>
      <c r="D3565" s="417">
        <v>1322.5</v>
      </c>
    </row>
    <row r="3566" spans="2:4" x14ac:dyDescent="0.25">
      <c r="B3566" s="416" t="s">
        <v>5149</v>
      </c>
      <c r="C3566" s="416" t="s">
        <v>5138</v>
      </c>
      <c r="D3566" s="417">
        <v>1322.5</v>
      </c>
    </row>
    <row r="3567" spans="2:4" x14ac:dyDescent="0.25">
      <c r="B3567" s="416" t="s">
        <v>5150</v>
      </c>
      <c r="C3567" s="416" t="s">
        <v>5138</v>
      </c>
      <c r="D3567" s="417">
        <v>1322.5</v>
      </c>
    </row>
    <row r="3568" spans="2:4" x14ac:dyDescent="0.25">
      <c r="B3568" s="416" t="s">
        <v>5151</v>
      </c>
      <c r="C3568" s="416" t="s">
        <v>5138</v>
      </c>
      <c r="D3568" s="417">
        <v>1322.5</v>
      </c>
    </row>
    <row r="3569" spans="2:4" x14ac:dyDescent="0.25">
      <c r="B3569" s="416" t="s">
        <v>5152</v>
      </c>
      <c r="C3569" s="416" t="s">
        <v>5138</v>
      </c>
      <c r="D3569" s="417">
        <v>1322.5</v>
      </c>
    </row>
    <row r="3570" spans="2:4" x14ac:dyDescent="0.25">
      <c r="B3570" s="416" t="s">
        <v>5153</v>
      </c>
      <c r="C3570" s="416" t="s">
        <v>5138</v>
      </c>
      <c r="D3570" s="417">
        <v>1322.5</v>
      </c>
    </row>
    <row r="3571" spans="2:4" x14ac:dyDescent="0.25">
      <c r="B3571" s="416" t="s">
        <v>5154</v>
      </c>
      <c r="C3571" s="416" t="s">
        <v>5138</v>
      </c>
      <c r="D3571" s="417">
        <v>1322.5</v>
      </c>
    </row>
    <row r="3572" spans="2:4" x14ac:dyDescent="0.25">
      <c r="B3572" s="416" t="s">
        <v>5155</v>
      </c>
      <c r="C3572" s="416" t="s">
        <v>5138</v>
      </c>
      <c r="D3572" s="417">
        <v>1322.5</v>
      </c>
    </row>
    <row r="3573" spans="2:4" x14ac:dyDescent="0.25">
      <c r="B3573" s="416" t="s">
        <v>5156</v>
      </c>
      <c r="C3573" s="416" t="s">
        <v>5138</v>
      </c>
      <c r="D3573" s="417">
        <v>1322.5</v>
      </c>
    </row>
    <row r="3574" spans="2:4" x14ac:dyDescent="0.25">
      <c r="B3574" s="416" t="s">
        <v>5157</v>
      </c>
      <c r="C3574" s="416" t="s">
        <v>5138</v>
      </c>
      <c r="D3574" s="417">
        <v>1322.5</v>
      </c>
    </row>
    <row r="3575" spans="2:4" x14ac:dyDescent="0.25">
      <c r="B3575" s="416" t="s">
        <v>5158</v>
      </c>
      <c r="C3575" s="416" t="s">
        <v>5138</v>
      </c>
      <c r="D3575" s="417">
        <v>1322.5</v>
      </c>
    </row>
    <row r="3576" spans="2:4" x14ac:dyDescent="0.25">
      <c r="B3576" s="416" t="s">
        <v>5159</v>
      </c>
      <c r="C3576" s="416" t="s">
        <v>5138</v>
      </c>
      <c r="D3576" s="417">
        <v>1322.5</v>
      </c>
    </row>
    <row r="3577" spans="2:4" x14ac:dyDescent="0.25">
      <c r="B3577" s="416" t="s">
        <v>5160</v>
      </c>
      <c r="C3577" s="416" t="s">
        <v>5138</v>
      </c>
      <c r="D3577" s="417">
        <v>1322.5</v>
      </c>
    </row>
    <row r="3578" spans="2:4" x14ac:dyDescent="0.25">
      <c r="B3578" s="416" t="s">
        <v>5161</v>
      </c>
      <c r="C3578" s="416" t="s">
        <v>5138</v>
      </c>
      <c r="D3578" s="417">
        <v>1322.5</v>
      </c>
    </row>
    <row r="3579" spans="2:4" x14ac:dyDescent="0.25">
      <c r="B3579" s="416" t="s">
        <v>5162</v>
      </c>
      <c r="C3579" s="416" t="s">
        <v>5138</v>
      </c>
      <c r="D3579" s="417">
        <v>1322.5</v>
      </c>
    </row>
    <row r="3580" spans="2:4" x14ac:dyDescent="0.25">
      <c r="B3580" s="416" t="s">
        <v>5163</v>
      </c>
      <c r="C3580" s="416" t="s">
        <v>5138</v>
      </c>
      <c r="D3580" s="417">
        <v>1322.5</v>
      </c>
    </row>
    <row r="3581" spans="2:4" x14ac:dyDescent="0.25">
      <c r="B3581" s="416" t="s">
        <v>5164</v>
      </c>
      <c r="C3581" s="416" t="s">
        <v>5138</v>
      </c>
      <c r="D3581" s="417">
        <v>1322.5</v>
      </c>
    </row>
    <row r="3582" spans="2:4" x14ac:dyDescent="0.25">
      <c r="B3582" s="416" t="s">
        <v>5165</v>
      </c>
      <c r="C3582" s="416" t="s">
        <v>5138</v>
      </c>
      <c r="D3582" s="417">
        <v>1322.5</v>
      </c>
    </row>
    <row r="3583" spans="2:4" x14ac:dyDescent="0.25">
      <c r="B3583" s="416" t="s">
        <v>5166</v>
      </c>
      <c r="C3583" s="416" t="s">
        <v>5138</v>
      </c>
      <c r="D3583" s="417">
        <v>1322.5</v>
      </c>
    </row>
    <row r="3584" spans="2:4" x14ac:dyDescent="0.25">
      <c r="B3584" s="416" t="s">
        <v>5167</v>
      </c>
      <c r="C3584" s="416" t="s">
        <v>5138</v>
      </c>
      <c r="D3584" s="417">
        <v>1322.5</v>
      </c>
    </row>
    <row r="3585" spans="2:4" x14ac:dyDescent="0.25">
      <c r="B3585" s="416" t="s">
        <v>5168</v>
      </c>
      <c r="C3585" s="416" t="s">
        <v>5138</v>
      </c>
      <c r="D3585" s="417">
        <v>1322.5</v>
      </c>
    </row>
    <row r="3586" spans="2:4" x14ac:dyDescent="0.25">
      <c r="B3586" s="416" t="s">
        <v>5169</v>
      </c>
      <c r="C3586" s="416" t="s">
        <v>5138</v>
      </c>
      <c r="D3586" s="417">
        <v>1322.5</v>
      </c>
    </row>
    <row r="3587" spans="2:4" x14ac:dyDescent="0.25">
      <c r="B3587" s="416" t="s">
        <v>5170</v>
      </c>
      <c r="C3587" s="416" t="s">
        <v>5138</v>
      </c>
      <c r="D3587" s="417">
        <v>1322.5</v>
      </c>
    </row>
    <row r="3588" spans="2:4" x14ac:dyDescent="0.25">
      <c r="B3588" s="416" t="s">
        <v>5171</v>
      </c>
      <c r="C3588" s="416" t="s">
        <v>5138</v>
      </c>
      <c r="D3588" s="417">
        <v>1322.5</v>
      </c>
    </row>
    <row r="3589" spans="2:4" x14ac:dyDescent="0.25">
      <c r="B3589" s="416" t="s">
        <v>5172</v>
      </c>
      <c r="C3589" s="416" t="s">
        <v>5138</v>
      </c>
      <c r="D3589" s="417">
        <v>1322.5</v>
      </c>
    </row>
    <row r="3590" spans="2:4" x14ac:dyDescent="0.25">
      <c r="B3590" s="416" t="s">
        <v>5173</v>
      </c>
      <c r="C3590" s="416" t="s">
        <v>5174</v>
      </c>
      <c r="D3590" s="417">
        <v>3596</v>
      </c>
    </row>
    <row r="3591" spans="2:4" x14ac:dyDescent="0.25">
      <c r="B3591" s="416" t="s">
        <v>5175</v>
      </c>
      <c r="C3591" s="416" t="s">
        <v>5176</v>
      </c>
      <c r="D3591" s="416">
        <v>0.12</v>
      </c>
    </row>
    <row r="3592" spans="2:4" x14ac:dyDescent="0.25">
      <c r="B3592" s="416" t="s">
        <v>5177</v>
      </c>
      <c r="C3592" s="416" t="s">
        <v>5178</v>
      </c>
      <c r="D3592" s="417">
        <v>3795</v>
      </c>
    </row>
    <row r="3593" spans="2:4" x14ac:dyDescent="0.25">
      <c r="B3593" s="416" t="s">
        <v>5179</v>
      </c>
      <c r="C3593" s="416" t="s">
        <v>5178</v>
      </c>
      <c r="D3593" s="417">
        <v>2500.0100000000002</v>
      </c>
    </row>
    <row r="3594" spans="2:4" x14ac:dyDescent="0.25">
      <c r="B3594" s="416" t="s">
        <v>5180</v>
      </c>
      <c r="C3594" s="416" t="s">
        <v>5178</v>
      </c>
      <c r="D3594" s="417">
        <v>2500.0100000000002</v>
      </c>
    </row>
    <row r="3595" spans="2:4" x14ac:dyDescent="0.25">
      <c r="B3595" s="416" t="s">
        <v>5181</v>
      </c>
      <c r="C3595" s="416" t="s">
        <v>5178</v>
      </c>
      <c r="D3595" s="417">
        <v>2619.2399999999998</v>
      </c>
    </row>
    <row r="3596" spans="2:4" x14ac:dyDescent="0.25">
      <c r="B3596" s="416" t="s">
        <v>5182</v>
      </c>
      <c r="C3596" s="416" t="s">
        <v>5183</v>
      </c>
      <c r="D3596" s="417">
        <v>1887.48</v>
      </c>
    </row>
    <row r="3597" spans="2:4" x14ac:dyDescent="0.25">
      <c r="B3597" s="416" t="s">
        <v>5184</v>
      </c>
      <c r="C3597" s="416" t="s">
        <v>5185</v>
      </c>
      <c r="D3597" s="417">
        <v>4485</v>
      </c>
    </row>
    <row r="3598" spans="2:4" x14ac:dyDescent="0.25">
      <c r="B3598" s="416" t="s">
        <v>5186</v>
      </c>
      <c r="C3598" s="416" t="s">
        <v>5185</v>
      </c>
      <c r="D3598" s="417">
        <v>4485</v>
      </c>
    </row>
    <row r="3599" spans="2:4" x14ac:dyDescent="0.25">
      <c r="B3599" s="416" t="s">
        <v>5187</v>
      </c>
      <c r="C3599" s="416" t="s">
        <v>5185</v>
      </c>
      <c r="D3599" s="417">
        <v>4485</v>
      </c>
    </row>
    <row r="3600" spans="2:4" x14ac:dyDescent="0.25">
      <c r="B3600" s="416" t="s">
        <v>5188</v>
      </c>
      <c r="C3600" s="416" t="s">
        <v>5185</v>
      </c>
      <c r="D3600" s="417">
        <v>4485</v>
      </c>
    </row>
    <row r="3601" spans="2:4" x14ac:dyDescent="0.25">
      <c r="B3601" s="416" t="s">
        <v>5189</v>
      </c>
      <c r="C3601" s="416" t="s">
        <v>5185</v>
      </c>
      <c r="D3601" s="417">
        <v>4485</v>
      </c>
    </row>
    <row r="3602" spans="2:4" x14ac:dyDescent="0.25">
      <c r="B3602" s="416" t="s">
        <v>5190</v>
      </c>
      <c r="C3602" s="416" t="s">
        <v>5185</v>
      </c>
      <c r="D3602" s="417">
        <v>4485</v>
      </c>
    </row>
    <row r="3603" spans="2:4" x14ac:dyDescent="0.25">
      <c r="B3603" s="416" t="s">
        <v>5191</v>
      </c>
      <c r="C3603" s="416" t="s">
        <v>5185</v>
      </c>
      <c r="D3603" s="417">
        <v>4485</v>
      </c>
    </row>
    <row r="3604" spans="2:4" x14ac:dyDescent="0.25">
      <c r="B3604" s="416" t="s">
        <v>5192</v>
      </c>
      <c r="C3604" s="416" t="s">
        <v>5193</v>
      </c>
      <c r="D3604" s="417">
        <v>1436.11</v>
      </c>
    </row>
    <row r="3605" spans="2:4" x14ac:dyDescent="0.25">
      <c r="B3605" s="416" t="s">
        <v>5194</v>
      </c>
      <c r="C3605" s="416" t="s">
        <v>5193</v>
      </c>
      <c r="D3605" s="417">
        <v>1436.11</v>
      </c>
    </row>
    <row r="3606" spans="2:4" x14ac:dyDescent="0.25">
      <c r="B3606" s="416" t="s">
        <v>5195</v>
      </c>
      <c r="C3606" s="416" t="s">
        <v>5196</v>
      </c>
      <c r="D3606" s="417">
        <v>4082.5</v>
      </c>
    </row>
    <row r="3607" spans="2:4" x14ac:dyDescent="0.25">
      <c r="B3607" s="416" t="s">
        <v>5197</v>
      </c>
      <c r="C3607" s="416" t="s">
        <v>5198</v>
      </c>
      <c r="D3607" s="417">
        <v>1265</v>
      </c>
    </row>
    <row r="3608" spans="2:4" x14ac:dyDescent="0.25">
      <c r="B3608" s="416" t="s">
        <v>5199</v>
      </c>
      <c r="C3608" s="416" t="s">
        <v>5200</v>
      </c>
      <c r="D3608" s="417">
        <v>7360</v>
      </c>
    </row>
    <row r="3609" spans="2:4" x14ac:dyDescent="0.25">
      <c r="B3609" s="416" t="s">
        <v>5201</v>
      </c>
      <c r="C3609" s="416" t="s">
        <v>5202</v>
      </c>
      <c r="D3609" s="417">
        <v>9349.5</v>
      </c>
    </row>
    <row r="3610" spans="2:4" x14ac:dyDescent="0.25">
      <c r="B3610" s="416" t="s">
        <v>5203</v>
      </c>
      <c r="C3610" s="416" t="s">
        <v>5204</v>
      </c>
      <c r="D3610" s="417">
        <v>11702</v>
      </c>
    </row>
    <row r="3611" spans="2:4" x14ac:dyDescent="0.25">
      <c r="B3611" s="416" t="s">
        <v>5205</v>
      </c>
      <c r="C3611" s="416" t="s">
        <v>5206</v>
      </c>
      <c r="D3611" s="417">
        <v>24937.95</v>
      </c>
    </row>
    <row r="3612" spans="2:4" x14ac:dyDescent="0.25">
      <c r="B3612" s="416" t="s">
        <v>5207</v>
      </c>
      <c r="C3612" s="416" t="s">
        <v>5208</v>
      </c>
      <c r="D3612" s="417">
        <v>3770</v>
      </c>
    </row>
    <row r="3613" spans="2:4" x14ac:dyDescent="0.25">
      <c r="B3613" s="416" t="s">
        <v>5209</v>
      </c>
      <c r="C3613" s="416" t="s">
        <v>5208</v>
      </c>
      <c r="D3613" s="417">
        <v>3770</v>
      </c>
    </row>
    <row r="3614" spans="2:4" x14ac:dyDescent="0.25">
      <c r="B3614" s="416" t="s">
        <v>5210</v>
      </c>
      <c r="C3614" s="416" t="s">
        <v>5208</v>
      </c>
      <c r="D3614" s="417">
        <v>5800</v>
      </c>
    </row>
    <row r="3615" spans="2:4" x14ac:dyDescent="0.25">
      <c r="B3615" s="416" t="s">
        <v>5211</v>
      </c>
      <c r="C3615" s="416" t="s">
        <v>5208</v>
      </c>
      <c r="D3615" s="417">
        <v>5800</v>
      </c>
    </row>
    <row r="3616" spans="2:4" x14ac:dyDescent="0.25">
      <c r="B3616" s="416" t="s">
        <v>5212</v>
      </c>
      <c r="C3616" s="416" t="s">
        <v>5208</v>
      </c>
      <c r="D3616" s="417">
        <v>5800</v>
      </c>
    </row>
    <row r="3617" spans="2:4" x14ac:dyDescent="0.25">
      <c r="B3617" s="416" t="s">
        <v>5213</v>
      </c>
      <c r="C3617" s="416" t="s">
        <v>5208</v>
      </c>
      <c r="D3617" s="417">
        <v>5800</v>
      </c>
    </row>
    <row r="3618" spans="2:4" x14ac:dyDescent="0.25">
      <c r="B3618" s="416" t="s">
        <v>5214</v>
      </c>
      <c r="C3618" s="416" t="s">
        <v>5215</v>
      </c>
      <c r="D3618" s="417">
        <v>1994.05</v>
      </c>
    </row>
    <row r="3619" spans="2:4" x14ac:dyDescent="0.25">
      <c r="B3619" s="416" t="s">
        <v>5216</v>
      </c>
      <c r="C3619" s="416" t="s">
        <v>5217</v>
      </c>
      <c r="D3619" s="417">
        <v>2500.0100000000002</v>
      </c>
    </row>
    <row r="3620" spans="2:4" x14ac:dyDescent="0.25">
      <c r="B3620" s="416" t="s">
        <v>5218</v>
      </c>
      <c r="C3620" s="416" t="s">
        <v>5219</v>
      </c>
      <c r="D3620" s="417">
        <v>1792.71</v>
      </c>
    </row>
    <row r="3621" spans="2:4" x14ac:dyDescent="0.25">
      <c r="B3621" s="416" t="s">
        <v>5220</v>
      </c>
      <c r="C3621" s="416" t="s">
        <v>5221</v>
      </c>
      <c r="D3621" s="417">
        <v>2579.9899999999998</v>
      </c>
    </row>
    <row r="3622" spans="2:4" x14ac:dyDescent="0.25">
      <c r="B3622" s="416" t="s">
        <v>5222</v>
      </c>
      <c r="C3622" s="416" t="s">
        <v>5223</v>
      </c>
      <c r="D3622" s="417">
        <v>1436.11</v>
      </c>
    </row>
    <row r="3623" spans="2:4" x14ac:dyDescent="0.25">
      <c r="B3623" s="416" t="s">
        <v>5224</v>
      </c>
      <c r="C3623" s="416" t="s">
        <v>5223</v>
      </c>
      <c r="D3623" s="417">
        <v>3197</v>
      </c>
    </row>
    <row r="3624" spans="2:4" x14ac:dyDescent="0.25">
      <c r="B3624" s="416" t="s">
        <v>5225</v>
      </c>
      <c r="C3624" s="416" t="s">
        <v>5223</v>
      </c>
      <c r="D3624" s="417">
        <v>1137.99</v>
      </c>
    </row>
    <row r="3625" spans="2:4" x14ac:dyDescent="0.25">
      <c r="B3625" s="416" t="s">
        <v>5226</v>
      </c>
      <c r="C3625" s="416" t="s">
        <v>5223</v>
      </c>
      <c r="D3625" s="417">
        <v>2625.08</v>
      </c>
    </row>
    <row r="3626" spans="2:4" x14ac:dyDescent="0.25">
      <c r="B3626" s="416" t="s">
        <v>5227</v>
      </c>
      <c r="C3626" s="416" t="s">
        <v>5223</v>
      </c>
      <c r="D3626" s="417">
        <v>2127.5</v>
      </c>
    </row>
    <row r="3627" spans="2:4" x14ac:dyDescent="0.25">
      <c r="B3627" s="416" t="s">
        <v>5228</v>
      </c>
      <c r="C3627" s="416" t="s">
        <v>5229</v>
      </c>
      <c r="D3627" s="417">
        <v>3197</v>
      </c>
    </row>
    <row r="3628" spans="2:4" x14ac:dyDescent="0.25">
      <c r="B3628" s="416" t="s">
        <v>5230</v>
      </c>
      <c r="C3628" s="416" t="s">
        <v>5231</v>
      </c>
      <c r="D3628" s="417">
        <v>1792.71</v>
      </c>
    </row>
    <row r="3629" spans="2:4" x14ac:dyDescent="0.25">
      <c r="B3629" s="416" t="s">
        <v>5232</v>
      </c>
      <c r="C3629" s="416" t="s">
        <v>5233</v>
      </c>
      <c r="D3629" s="417">
        <v>4082.5</v>
      </c>
    </row>
    <row r="3630" spans="2:4" x14ac:dyDescent="0.25">
      <c r="B3630" s="416" t="s">
        <v>5234</v>
      </c>
      <c r="C3630" s="416" t="s">
        <v>5235</v>
      </c>
      <c r="D3630" s="417">
        <v>1265</v>
      </c>
    </row>
    <row r="3631" spans="2:4" x14ac:dyDescent="0.25">
      <c r="B3631" s="416" t="s">
        <v>5236</v>
      </c>
      <c r="C3631" s="416" t="s">
        <v>5235</v>
      </c>
      <c r="D3631" s="416">
        <v>746.99</v>
      </c>
    </row>
    <row r="3632" spans="2:4" x14ac:dyDescent="0.25">
      <c r="B3632" s="416" t="s">
        <v>5237</v>
      </c>
      <c r="C3632" s="416" t="s">
        <v>5235</v>
      </c>
      <c r="D3632" s="416">
        <v>746.99</v>
      </c>
    </row>
    <row r="3633" spans="2:4" x14ac:dyDescent="0.25">
      <c r="B3633" s="416" t="s">
        <v>5238</v>
      </c>
      <c r="C3633" s="416" t="s">
        <v>5239</v>
      </c>
      <c r="D3633" s="417">
        <v>2041.48</v>
      </c>
    </row>
    <row r="3634" spans="2:4" x14ac:dyDescent="0.25">
      <c r="B3634" s="416" t="s">
        <v>5240</v>
      </c>
      <c r="C3634" s="416" t="s">
        <v>5241</v>
      </c>
      <c r="D3634" s="417">
        <v>1350</v>
      </c>
    </row>
    <row r="3635" spans="2:4" x14ac:dyDescent="0.25">
      <c r="B3635" s="416" t="s">
        <v>5242</v>
      </c>
      <c r="C3635" s="416" t="s">
        <v>5243</v>
      </c>
      <c r="D3635" s="417">
        <v>2421.9</v>
      </c>
    </row>
    <row r="3636" spans="2:4" x14ac:dyDescent="0.25">
      <c r="B3636" s="416" t="s">
        <v>5244</v>
      </c>
      <c r="C3636" s="416" t="s">
        <v>5243</v>
      </c>
      <c r="D3636" s="417">
        <v>2421.9</v>
      </c>
    </row>
    <row r="3637" spans="2:4" x14ac:dyDescent="0.25">
      <c r="B3637" s="416" t="s">
        <v>5245</v>
      </c>
      <c r="C3637" s="416" t="s">
        <v>5243</v>
      </c>
      <c r="D3637" s="417">
        <v>2421.9</v>
      </c>
    </row>
    <row r="3638" spans="2:4" x14ac:dyDescent="0.25">
      <c r="B3638" s="416" t="s">
        <v>5246</v>
      </c>
      <c r="C3638" s="416" t="s">
        <v>5243</v>
      </c>
      <c r="D3638" s="417">
        <v>2421.9</v>
      </c>
    </row>
    <row r="3639" spans="2:4" x14ac:dyDescent="0.25">
      <c r="B3639" s="416" t="s">
        <v>5247</v>
      </c>
      <c r="C3639" s="416" t="s">
        <v>5243</v>
      </c>
      <c r="D3639" s="417">
        <v>2421.9</v>
      </c>
    </row>
    <row r="3640" spans="2:4" x14ac:dyDescent="0.25">
      <c r="B3640" s="416" t="s">
        <v>5248</v>
      </c>
      <c r="C3640" s="416" t="s">
        <v>5243</v>
      </c>
      <c r="D3640" s="417">
        <v>1826.2</v>
      </c>
    </row>
    <row r="3641" spans="2:4" x14ac:dyDescent="0.25">
      <c r="B3641" s="416" t="s">
        <v>5249</v>
      </c>
      <c r="C3641" s="416" t="s">
        <v>5243</v>
      </c>
      <c r="D3641" s="417">
        <v>2421.9</v>
      </c>
    </row>
    <row r="3642" spans="2:4" x14ac:dyDescent="0.25">
      <c r="B3642" s="416" t="s">
        <v>5250</v>
      </c>
      <c r="C3642" s="416" t="s">
        <v>5243</v>
      </c>
      <c r="D3642" s="417">
        <v>2421.9</v>
      </c>
    </row>
    <row r="3643" spans="2:4" x14ac:dyDescent="0.25">
      <c r="B3643" s="416" t="s">
        <v>5251</v>
      </c>
      <c r="C3643" s="416" t="s">
        <v>5252</v>
      </c>
      <c r="D3643" s="417">
        <v>1436.11</v>
      </c>
    </row>
    <row r="3644" spans="2:4" x14ac:dyDescent="0.25">
      <c r="B3644" s="416" t="s">
        <v>5253</v>
      </c>
      <c r="C3644" s="416" t="s">
        <v>5254</v>
      </c>
      <c r="D3644" s="417">
        <v>2127.5</v>
      </c>
    </row>
    <row r="3645" spans="2:4" x14ac:dyDescent="0.25">
      <c r="B3645" s="416" t="s">
        <v>5255</v>
      </c>
      <c r="C3645" s="416" t="s">
        <v>5254</v>
      </c>
      <c r="D3645" s="417">
        <v>2127.5</v>
      </c>
    </row>
    <row r="3646" spans="2:4" x14ac:dyDescent="0.25">
      <c r="B3646" s="416" t="s">
        <v>5256</v>
      </c>
      <c r="C3646" s="416" t="s">
        <v>5254</v>
      </c>
      <c r="D3646" s="417">
        <v>1436.11</v>
      </c>
    </row>
    <row r="3647" spans="2:4" x14ac:dyDescent="0.25">
      <c r="B3647" s="416" t="s">
        <v>5257</v>
      </c>
      <c r="C3647" s="416" t="s">
        <v>5254</v>
      </c>
      <c r="D3647" s="417">
        <v>2127.5</v>
      </c>
    </row>
    <row r="3648" spans="2:4" x14ac:dyDescent="0.25">
      <c r="B3648" s="416" t="s">
        <v>5258</v>
      </c>
      <c r="C3648" s="416" t="s">
        <v>5254</v>
      </c>
      <c r="D3648" s="417">
        <v>2127.5</v>
      </c>
    </row>
    <row r="3649" spans="2:4" x14ac:dyDescent="0.25">
      <c r="B3649" s="416" t="s">
        <v>5259</v>
      </c>
      <c r="C3649" s="416" t="s">
        <v>5254</v>
      </c>
      <c r="D3649" s="417">
        <v>2312.75</v>
      </c>
    </row>
    <row r="3650" spans="2:4" x14ac:dyDescent="0.25">
      <c r="B3650" s="416" t="s">
        <v>5260</v>
      </c>
      <c r="C3650" s="416" t="s">
        <v>5254</v>
      </c>
      <c r="D3650" s="417">
        <v>2127.5</v>
      </c>
    </row>
    <row r="3651" spans="2:4" x14ac:dyDescent="0.25">
      <c r="B3651" s="416" t="s">
        <v>5261</v>
      </c>
      <c r="C3651" s="416" t="s">
        <v>5254</v>
      </c>
      <c r="D3651" s="417">
        <v>2306.34</v>
      </c>
    </row>
    <row r="3652" spans="2:4" x14ac:dyDescent="0.25">
      <c r="B3652" s="416" t="s">
        <v>5262</v>
      </c>
      <c r="C3652" s="416" t="s">
        <v>5254</v>
      </c>
      <c r="D3652" s="417">
        <v>1137.99</v>
      </c>
    </row>
    <row r="3653" spans="2:4" x14ac:dyDescent="0.25">
      <c r="B3653" s="416" t="s">
        <v>5263</v>
      </c>
      <c r="C3653" s="416" t="s">
        <v>5254</v>
      </c>
      <c r="D3653" s="417">
        <v>2619.2399999999998</v>
      </c>
    </row>
    <row r="3654" spans="2:4" x14ac:dyDescent="0.25">
      <c r="B3654" s="416" t="s">
        <v>5264</v>
      </c>
      <c r="C3654" s="416" t="s">
        <v>5254</v>
      </c>
      <c r="D3654" s="417">
        <v>1436.11</v>
      </c>
    </row>
    <row r="3655" spans="2:4" x14ac:dyDescent="0.25">
      <c r="B3655" s="416" t="s">
        <v>5265</v>
      </c>
      <c r="C3655" s="416" t="s">
        <v>5254</v>
      </c>
      <c r="D3655" s="417">
        <v>1436.11</v>
      </c>
    </row>
    <row r="3656" spans="2:4" x14ac:dyDescent="0.25">
      <c r="B3656" s="416" t="s">
        <v>5266</v>
      </c>
      <c r="C3656" s="416" t="s">
        <v>5254</v>
      </c>
      <c r="D3656" s="417">
        <v>2426.79</v>
      </c>
    </row>
    <row r="3657" spans="2:4" x14ac:dyDescent="0.25">
      <c r="B3657" s="416" t="s">
        <v>5267</v>
      </c>
      <c r="C3657" s="416" t="s">
        <v>5254</v>
      </c>
      <c r="D3657" s="417">
        <v>3795</v>
      </c>
    </row>
    <row r="3658" spans="2:4" x14ac:dyDescent="0.25">
      <c r="B3658" s="416" t="s">
        <v>5268</v>
      </c>
      <c r="C3658" s="416" t="s">
        <v>5254</v>
      </c>
      <c r="D3658" s="417">
        <v>2127.5</v>
      </c>
    </row>
    <row r="3659" spans="2:4" x14ac:dyDescent="0.25">
      <c r="B3659" s="416" t="s">
        <v>5269</v>
      </c>
      <c r="C3659" s="416" t="s">
        <v>5254</v>
      </c>
      <c r="D3659" s="417">
        <v>2127.5</v>
      </c>
    </row>
    <row r="3660" spans="2:4" x14ac:dyDescent="0.25">
      <c r="B3660" s="416" t="s">
        <v>5270</v>
      </c>
      <c r="C3660" s="416" t="s">
        <v>5254</v>
      </c>
      <c r="D3660" s="417">
        <v>1436.11</v>
      </c>
    </row>
    <row r="3661" spans="2:4" x14ac:dyDescent="0.25">
      <c r="B3661" s="416" t="s">
        <v>5271</v>
      </c>
      <c r="C3661" s="416" t="s">
        <v>5254</v>
      </c>
      <c r="D3661" s="417">
        <v>2127.5</v>
      </c>
    </row>
    <row r="3662" spans="2:4" x14ac:dyDescent="0.25">
      <c r="B3662" s="416" t="s">
        <v>5272</v>
      </c>
      <c r="C3662" s="416" t="s">
        <v>5254</v>
      </c>
      <c r="D3662" s="417">
        <v>1436.11</v>
      </c>
    </row>
    <row r="3663" spans="2:4" x14ac:dyDescent="0.25">
      <c r="B3663" s="416" t="s">
        <v>5273</v>
      </c>
      <c r="C3663" s="416" t="s">
        <v>5254</v>
      </c>
      <c r="D3663" s="417">
        <v>2426.79</v>
      </c>
    </row>
    <row r="3664" spans="2:4" x14ac:dyDescent="0.25">
      <c r="B3664" s="416" t="s">
        <v>5274</v>
      </c>
      <c r="C3664" s="416" t="s">
        <v>5254</v>
      </c>
      <c r="D3664" s="417">
        <v>2306.34</v>
      </c>
    </row>
    <row r="3665" spans="2:4" x14ac:dyDescent="0.25">
      <c r="B3665" s="416" t="s">
        <v>5275</v>
      </c>
      <c r="C3665" s="416" t="s">
        <v>5254</v>
      </c>
      <c r="D3665" s="417">
        <v>2426.79</v>
      </c>
    </row>
    <row r="3666" spans="2:4" x14ac:dyDescent="0.25">
      <c r="B3666" s="416" t="s">
        <v>5276</v>
      </c>
      <c r="C3666" s="416" t="s">
        <v>5254</v>
      </c>
      <c r="D3666" s="417">
        <v>2127.5</v>
      </c>
    </row>
    <row r="3667" spans="2:4" x14ac:dyDescent="0.25">
      <c r="B3667" s="416" t="s">
        <v>5277</v>
      </c>
      <c r="C3667" s="416" t="s">
        <v>5254</v>
      </c>
      <c r="D3667" s="417">
        <v>1436.11</v>
      </c>
    </row>
    <row r="3668" spans="2:4" x14ac:dyDescent="0.25">
      <c r="B3668" s="416" t="s">
        <v>5278</v>
      </c>
      <c r="C3668" s="416" t="s">
        <v>5254</v>
      </c>
      <c r="D3668" s="417">
        <v>1436.11</v>
      </c>
    </row>
    <row r="3669" spans="2:4" x14ac:dyDescent="0.25">
      <c r="B3669" s="416" t="s">
        <v>5279</v>
      </c>
      <c r="C3669" s="416" t="s">
        <v>5254</v>
      </c>
      <c r="D3669" s="417">
        <v>2127.5</v>
      </c>
    </row>
    <row r="3670" spans="2:4" x14ac:dyDescent="0.25">
      <c r="B3670" s="416" t="s">
        <v>5280</v>
      </c>
      <c r="C3670" s="416" t="s">
        <v>5254</v>
      </c>
      <c r="D3670" s="417">
        <v>2127.5</v>
      </c>
    </row>
    <row r="3671" spans="2:4" x14ac:dyDescent="0.25">
      <c r="B3671" s="416" t="s">
        <v>5281</v>
      </c>
      <c r="C3671" s="416" t="s">
        <v>5282</v>
      </c>
      <c r="D3671" s="417">
        <v>2426.79</v>
      </c>
    </row>
    <row r="3672" spans="2:4" x14ac:dyDescent="0.25">
      <c r="B3672" s="416" t="s">
        <v>5283</v>
      </c>
      <c r="C3672" s="416" t="s">
        <v>5284</v>
      </c>
      <c r="D3672" s="417">
        <v>1792.71</v>
      </c>
    </row>
    <row r="3673" spans="2:4" x14ac:dyDescent="0.25">
      <c r="B3673" s="416" t="s">
        <v>5285</v>
      </c>
      <c r="C3673" s="416" t="s">
        <v>5286</v>
      </c>
      <c r="D3673" s="417">
        <v>1792.7</v>
      </c>
    </row>
    <row r="3674" spans="2:4" x14ac:dyDescent="0.25">
      <c r="B3674" s="416" t="s">
        <v>5287</v>
      </c>
      <c r="C3674" s="416" t="s">
        <v>5288</v>
      </c>
      <c r="D3674" s="417">
        <v>1526.05</v>
      </c>
    </row>
    <row r="3675" spans="2:4" x14ac:dyDescent="0.25">
      <c r="B3675" s="416" t="s">
        <v>5289</v>
      </c>
      <c r="C3675" s="416" t="s">
        <v>5290</v>
      </c>
      <c r="D3675" s="417">
        <v>1526.05</v>
      </c>
    </row>
    <row r="3676" spans="2:4" x14ac:dyDescent="0.25">
      <c r="B3676" s="416" t="s">
        <v>5291</v>
      </c>
      <c r="C3676" s="416" t="s">
        <v>5292</v>
      </c>
      <c r="D3676" s="417">
        <v>1729.83</v>
      </c>
    </row>
    <row r="3677" spans="2:4" x14ac:dyDescent="0.25">
      <c r="B3677" s="416" t="s">
        <v>5293</v>
      </c>
      <c r="C3677" s="416" t="s">
        <v>5292</v>
      </c>
      <c r="D3677" s="417">
        <v>1620.83</v>
      </c>
    </row>
    <row r="3678" spans="2:4" x14ac:dyDescent="0.25">
      <c r="B3678" s="416" t="s">
        <v>5294</v>
      </c>
      <c r="C3678" s="416" t="s">
        <v>5295</v>
      </c>
      <c r="D3678" s="417">
        <v>1713.65</v>
      </c>
    </row>
    <row r="3679" spans="2:4" x14ac:dyDescent="0.25">
      <c r="B3679" s="416" t="s">
        <v>5296</v>
      </c>
      <c r="C3679" s="416" t="s">
        <v>5297</v>
      </c>
      <c r="D3679" s="417">
        <v>4025</v>
      </c>
    </row>
    <row r="3680" spans="2:4" x14ac:dyDescent="0.25">
      <c r="B3680" s="416" t="s">
        <v>5298</v>
      </c>
      <c r="C3680" s="416" t="s">
        <v>5299</v>
      </c>
      <c r="D3680" s="417">
        <v>2127.5</v>
      </c>
    </row>
    <row r="3681" spans="2:4" x14ac:dyDescent="0.25">
      <c r="B3681" s="416" t="s">
        <v>5300</v>
      </c>
      <c r="C3681" s="416" t="s">
        <v>5301</v>
      </c>
      <c r="D3681" s="417">
        <v>1713.65</v>
      </c>
    </row>
    <row r="3682" spans="2:4" x14ac:dyDescent="0.25">
      <c r="B3682" s="416" t="s">
        <v>5302</v>
      </c>
      <c r="C3682" s="416" t="s">
        <v>5303</v>
      </c>
      <c r="D3682" s="417">
        <v>2127.5</v>
      </c>
    </row>
    <row r="3683" spans="2:4" x14ac:dyDescent="0.25">
      <c r="B3683" s="416" t="s">
        <v>5304</v>
      </c>
      <c r="C3683" s="416" t="s">
        <v>5303</v>
      </c>
      <c r="D3683" s="417">
        <v>2127.5</v>
      </c>
    </row>
    <row r="3684" spans="2:4" x14ac:dyDescent="0.25">
      <c r="B3684" s="416" t="s">
        <v>5305</v>
      </c>
      <c r="C3684" s="416" t="s">
        <v>5306</v>
      </c>
      <c r="D3684" s="417">
        <v>1436.11</v>
      </c>
    </row>
    <row r="3685" spans="2:4" x14ac:dyDescent="0.25">
      <c r="B3685" s="416" t="s">
        <v>5307</v>
      </c>
      <c r="C3685" s="416" t="s">
        <v>5308</v>
      </c>
      <c r="D3685" s="417">
        <v>1436.11</v>
      </c>
    </row>
    <row r="3686" spans="2:4" x14ac:dyDescent="0.25">
      <c r="B3686" s="416" t="s">
        <v>5309</v>
      </c>
      <c r="C3686" s="416" t="s">
        <v>5308</v>
      </c>
      <c r="D3686" s="417">
        <v>3795</v>
      </c>
    </row>
    <row r="3687" spans="2:4" x14ac:dyDescent="0.25">
      <c r="B3687" s="416" t="s">
        <v>5310</v>
      </c>
      <c r="C3687" s="416" t="s">
        <v>5308</v>
      </c>
      <c r="D3687" s="417">
        <v>1436.11</v>
      </c>
    </row>
    <row r="3688" spans="2:4" x14ac:dyDescent="0.25">
      <c r="B3688" s="416" t="s">
        <v>5311</v>
      </c>
      <c r="C3688" s="416" t="s">
        <v>5308</v>
      </c>
      <c r="D3688" s="417">
        <v>1436.11</v>
      </c>
    </row>
    <row r="3689" spans="2:4" x14ac:dyDescent="0.25">
      <c r="B3689" s="416" t="s">
        <v>5312</v>
      </c>
      <c r="C3689" s="416" t="s">
        <v>5308</v>
      </c>
      <c r="D3689" s="417">
        <v>3795</v>
      </c>
    </row>
    <row r="3690" spans="2:4" x14ac:dyDescent="0.25">
      <c r="B3690" s="416" t="s">
        <v>5313</v>
      </c>
      <c r="C3690" s="416" t="s">
        <v>5308</v>
      </c>
      <c r="D3690" s="417">
        <v>1436.11</v>
      </c>
    </row>
    <row r="3691" spans="2:4" x14ac:dyDescent="0.25">
      <c r="B3691" s="416" t="s">
        <v>5314</v>
      </c>
      <c r="C3691" s="416" t="s">
        <v>5308</v>
      </c>
      <c r="D3691" s="417">
        <v>1436.11</v>
      </c>
    </row>
    <row r="3692" spans="2:4" x14ac:dyDescent="0.25">
      <c r="B3692" s="416" t="s">
        <v>5315</v>
      </c>
      <c r="C3692" s="416" t="s">
        <v>5316</v>
      </c>
      <c r="D3692" s="417">
        <v>1436.11</v>
      </c>
    </row>
    <row r="3693" spans="2:4" x14ac:dyDescent="0.25">
      <c r="B3693" s="416" t="s">
        <v>5317</v>
      </c>
      <c r="C3693" s="416" t="s">
        <v>5318</v>
      </c>
      <c r="D3693" s="417">
        <v>2619.2399999999998</v>
      </c>
    </row>
    <row r="3694" spans="2:4" x14ac:dyDescent="0.25">
      <c r="B3694" s="416" t="s">
        <v>5319</v>
      </c>
      <c r="C3694" s="416" t="s">
        <v>5318</v>
      </c>
      <c r="D3694" s="417">
        <v>1436.11</v>
      </c>
    </row>
    <row r="3695" spans="2:4" x14ac:dyDescent="0.25">
      <c r="B3695" s="416" t="s">
        <v>5320</v>
      </c>
      <c r="C3695" s="416" t="s">
        <v>5318</v>
      </c>
      <c r="D3695" s="417">
        <v>2580</v>
      </c>
    </row>
    <row r="3696" spans="2:4" x14ac:dyDescent="0.25">
      <c r="B3696" s="416" t="s">
        <v>5321</v>
      </c>
      <c r="C3696" s="416" t="s">
        <v>5318</v>
      </c>
      <c r="D3696" s="417">
        <v>2578.85</v>
      </c>
    </row>
    <row r="3697" spans="2:4" x14ac:dyDescent="0.25">
      <c r="B3697" s="416" t="s">
        <v>5322</v>
      </c>
      <c r="C3697" s="416" t="s">
        <v>5318</v>
      </c>
      <c r="D3697" s="417">
        <v>1436.11</v>
      </c>
    </row>
    <row r="3698" spans="2:4" x14ac:dyDescent="0.25">
      <c r="B3698" s="416" t="s">
        <v>5323</v>
      </c>
      <c r="C3698" s="416" t="s">
        <v>5318</v>
      </c>
      <c r="D3698" s="417">
        <v>2619.2399999999998</v>
      </c>
    </row>
    <row r="3699" spans="2:4" x14ac:dyDescent="0.25">
      <c r="B3699" s="416" t="s">
        <v>5324</v>
      </c>
      <c r="C3699" s="416" t="s">
        <v>5318</v>
      </c>
      <c r="D3699" s="417">
        <v>1436.11</v>
      </c>
    </row>
    <row r="3700" spans="2:4" x14ac:dyDescent="0.25">
      <c r="B3700" s="416" t="s">
        <v>5325</v>
      </c>
      <c r="C3700" s="416" t="s">
        <v>5318</v>
      </c>
      <c r="D3700" s="417">
        <v>2312.75</v>
      </c>
    </row>
    <row r="3701" spans="2:4" x14ac:dyDescent="0.25">
      <c r="B3701" s="416" t="s">
        <v>5326</v>
      </c>
      <c r="C3701" s="416" t="s">
        <v>5318</v>
      </c>
      <c r="D3701" s="417">
        <v>2277</v>
      </c>
    </row>
    <row r="3702" spans="2:4" x14ac:dyDescent="0.25">
      <c r="B3702" s="416" t="s">
        <v>5327</v>
      </c>
      <c r="C3702" s="416" t="s">
        <v>5318</v>
      </c>
      <c r="D3702" s="417">
        <v>3090.05</v>
      </c>
    </row>
    <row r="3703" spans="2:4" x14ac:dyDescent="0.25">
      <c r="B3703" s="416" t="s">
        <v>5328</v>
      </c>
      <c r="C3703" s="416" t="s">
        <v>5318</v>
      </c>
      <c r="D3703" s="417">
        <v>1613.34</v>
      </c>
    </row>
    <row r="3704" spans="2:4" x14ac:dyDescent="0.25">
      <c r="B3704" s="416" t="s">
        <v>5329</v>
      </c>
      <c r="C3704" s="416" t="s">
        <v>5318</v>
      </c>
      <c r="D3704" s="417">
        <v>1436.12</v>
      </c>
    </row>
    <row r="3705" spans="2:4" x14ac:dyDescent="0.25">
      <c r="B3705" s="416" t="s">
        <v>5330</v>
      </c>
      <c r="C3705" s="416" t="s">
        <v>5318</v>
      </c>
      <c r="D3705" s="417">
        <v>1436.12</v>
      </c>
    </row>
    <row r="3706" spans="2:4" x14ac:dyDescent="0.25">
      <c r="B3706" s="416" t="s">
        <v>5331</v>
      </c>
      <c r="C3706" s="416" t="s">
        <v>5318</v>
      </c>
      <c r="D3706" s="417">
        <v>2014.6</v>
      </c>
    </row>
    <row r="3707" spans="2:4" x14ac:dyDescent="0.25">
      <c r="B3707" s="416" t="s">
        <v>5332</v>
      </c>
      <c r="C3707" s="416" t="s">
        <v>5318</v>
      </c>
      <c r="D3707" s="417">
        <v>2580</v>
      </c>
    </row>
    <row r="3708" spans="2:4" x14ac:dyDescent="0.25">
      <c r="B3708" s="416" t="s">
        <v>5333</v>
      </c>
      <c r="C3708" s="416" t="s">
        <v>5318</v>
      </c>
      <c r="D3708" s="417">
        <v>2619.2399999999998</v>
      </c>
    </row>
    <row r="3709" spans="2:4" x14ac:dyDescent="0.25">
      <c r="B3709" s="416" t="s">
        <v>5334</v>
      </c>
      <c r="C3709" s="416" t="s">
        <v>5318</v>
      </c>
      <c r="D3709" s="417">
        <v>1436.01</v>
      </c>
    </row>
    <row r="3710" spans="2:4" x14ac:dyDescent="0.25">
      <c r="B3710" s="416" t="s">
        <v>5335</v>
      </c>
      <c r="C3710" s="416" t="s">
        <v>5318</v>
      </c>
      <c r="D3710" s="417">
        <v>2312.75</v>
      </c>
    </row>
    <row r="3711" spans="2:4" x14ac:dyDescent="0.25">
      <c r="B3711" s="416" t="s">
        <v>5336</v>
      </c>
      <c r="C3711" s="416" t="s">
        <v>5318</v>
      </c>
      <c r="D3711" s="417">
        <v>1436.11</v>
      </c>
    </row>
    <row r="3712" spans="2:4" x14ac:dyDescent="0.25">
      <c r="B3712" s="416" t="s">
        <v>5337</v>
      </c>
      <c r="C3712" s="416" t="s">
        <v>5318</v>
      </c>
      <c r="D3712" s="417">
        <v>3795</v>
      </c>
    </row>
    <row r="3713" spans="2:4" x14ac:dyDescent="0.25">
      <c r="B3713" s="416" t="s">
        <v>5338</v>
      </c>
      <c r="C3713" s="416" t="s">
        <v>5318</v>
      </c>
      <c r="D3713" s="417">
        <v>1425.31</v>
      </c>
    </row>
    <row r="3714" spans="2:4" x14ac:dyDescent="0.25">
      <c r="B3714" s="416" t="s">
        <v>5339</v>
      </c>
      <c r="C3714" s="416" t="s">
        <v>5318</v>
      </c>
      <c r="D3714" s="417">
        <v>1436.11</v>
      </c>
    </row>
    <row r="3715" spans="2:4" x14ac:dyDescent="0.25">
      <c r="B3715" s="416" t="s">
        <v>5340</v>
      </c>
      <c r="C3715" s="416" t="s">
        <v>5318</v>
      </c>
      <c r="D3715" s="417">
        <v>2580</v>
      </c>
    </row>
    <row r="3716" spans="2:4" x14ac:dyDescent="0.25">
      <c r="B3716" s="416" t="s">
        <v>5341</v>
      </c>
      <c r="C3716" s="416" t="s">
        <v>5318</v>
      </c>
      <c r="D3716" s="417">
        <v>2619.2399999999998</v>
      </c>
    </row>
    <row r="3717" spans="2:4" x14ac:dyDescent="0.25">
      <c r="B3717" s="416" t="s">
        <v>5342</v>
      </c>
      <c r="C3717" s="416" t="s">
        <v>5318</v>
      </c>
      <c r="D3717" s="417">
        <v>1436.11</v>
      </c>
    </row>
    <row r="3718" spans="2:4" x14ac:dyDescent="0.25">
      <c r="B3718" s="416" t="s">
        <v>5343</v>
      </c>
      <c r="C3718" s="416" t="s">
        <v>5318</v>
      </c>
      <c r="D3718" s="417">
        <v>3795</v>
      </c>
    </row>
    <row r="3719" spans="2:4" x14ac:dyDescent="0.25">
      <c r="B3719" s="416" t="s">
        <v>5344</v>
      </c>
      <c r="C3719" s="416" t="s">
        <v>5318</v>
      </c>
      <c r="D3719" s="417">
        <v>1436.11</v>
      </c>
    </row>
    <row r="3720" spans="2:4" x14ac:dyDescent="0.25">
      <c r="B3720" s="416" t="s">
        <v>5345</v>
      </c>
      <c r="C3720" s="416" t="s">
        <v>5318</v>
      </c>
      <c r="D3720" s="417">
        <v>2619.2399999999998</v>
      </c>
    </row>
    <row r="3721" spans="2:4" x14ac:dyDescent="0.25">
      <c r="B3721" s="416" t="s">
        <v>5346</v>
      </c>
      <c r="C3721" s="416" t="s">
        <v>5318</v>
      </c>
      <c r="D3721" s="417">
        <v>1436.11</v>
      </c>
    </row>
    <row r="3722" spans="2:4" x14ac:dyDescent="0.25">
      <c r="B3722" s="416" t="s">
        <v>5347</v>
      </c>
      <c r="C3722" s="416" t="s">
        <v>5318</v>
      </c>
      <c r="D3722" s="417">
        <v>2619.2399999999998</v>
      </c>
    </row>
    <row r="3723" spans="2:4" x14ac:dyDescent="0.25">
      <c r="B3723" s="416" t="s">
        <v>5348</v>
      </c>
      <c r="C3723" s="416" t="s">
        <v>5349</v>
      </c>
      <c r="D3723" s="417">
        <v>1265</v>
      </c>
    </row>
    <row r="3724" spans="2:4" x14ac:dyDescent="0.25">
      <c r="B3724" s="416" t="s">
        <v>5350</v>
      </c>
      <c r="C3724" s="416" t="s">
        <v>5351</v>
      </c>
      <c r="D3724" s="417">
        <v>1598.59</v>
      </c>
    </row>
    <row r="3725" spans="2:4" x14ac:dyDescent="0.25">
      <c r="B3725" s="416" t="s">
        <v>5352</v>
      </c>
      <c r="C3725" s="416" t="s">
        <v>5353</v>
      </c>
      <c r="D3725" s="416">
        <v>746.99</v>
      </c>
    </row>
    <row r="3726" spans="2:4" x14ac:dyDescent="0.25">
      <c r="B3726" s="416" t="s">
        <v>5354</v>
      </c>
      <c r="C3726" s="416" t="s">
        <v>5355</v>
      </c>
      <c r="D3726" s="417">
        <v>3197</v>
      </c>
    </row>
    <row r="3727" spans="2:4" x14ac:dyDescent="0.25">
      <c r="B3727" s="416" t="s">
        <v>5356</v>
      </c>
      <c r="C3727" s="416" t="s">
        <v>5357</v>
      </c>
      <c r="D3727" s="417">
        <v>1713.65</v>
      </c>
    </row>
    <row r="3728" spans="2:4" x14ac:dyDescent="0.25">
      <c r="B3728" s="416" t="s">
        <v>5358</v>
      </c>
      <c r="C3728" s="416" t="s">
        <v>5359</v>
      </c>
      <c r="D3728" s="417">
        <v>1265</v>
      </c>
    </row>
    <row r="3729" spans="2:4" x14ac:dyDescent="0.25">
      <c r="B3729" s="416" t="s">
        <v>5360</v>
      </c>
      <c r="C3729" s="416" t="s">
        <v>5361</v>
      </c>
      <c r="D3729" s="417">
        <v>1704.58</v>
      </c>
    </row>
    <row r="3730" spans="2:4" x14ac:dyDescent="0.25">
      <c r="B3730" s="416" t="s">
        <v>5362</v>
      </c>
      <c r="C3730" s="416" t="s">
        <v>5363</v>
      </c>
      <c r="D3730" s="416">
        <v>746.99</v>
      </c>
    </row>
    <row r="3731" spans="2:4" x14ac:dyDescent="0.25">
      <c r="B3731" s="416" t="s">
        <v>5364</v>
      </c>
      <c r="C3731" s="416" t="s">
        <v>5365</v>
      </c>
      <c r="D3731" s="417">
        <v>2579.9899999999998</v>
      </c>
    </row>
    <row r="3732" spans="2:4" ht="30" x14ac:dyDescent="0.25">
      <c r="B3732" s="416" t="s">
        <v>5366</v>
      </c>
      <c r="C3732" s="416" t="s">
        <v>5367</v>
      </c>
      <c r="D3732" s="417">
        <v>2583.9</v>
      </c>
    </row>
    <row r="3733" spans="2:4" x14ac:dyDescent="0.25">
      <c r="B3733" s="416" t="s">
        <v>5368</v>
      </c>
      <c r="C3733" s="416" t="s">
        <v>5369</v>
      </c>
      <c r="D3733" s="417">
        <v>2691</v>
      </c>
    </row>
    <row r="3734" spans="2:4" x14ac:dyDescent="0.25">
      <c r="B3734" s="416" t="s">
        <v>5370</v>
      </c>
      <c r="C3734" s="416" t="s">
        <v>5371</v>
      </c>
      <c r="D3734" s="417">
        <v>1665.66</v>
      </c>
    </row>
    <row r="3735" spans="2:4" x14ac:dyDescent="0.25">
      <c r="B3735" s="416" t="s">
        <v>5372</v>
      </c>
      <c r="C3735" s="416" t="s">
        <v>5371</v>
      </c>
      <c r="D3735" s="417">
        <v>1564</v>
      </c>
    </row>
    <row r="3736" spans="2:4" x14ac:dyDescent="0.25">
      <c r="B3736" s="416" t="s">
        <v>5373</v>
      </c>
      <c r="C3736" s="416" t="s">
        <v>5371</v>
      </c>
      <c r="D3736" s="417">
        <v>2024</v>
      </c>
    </row>
    <row r="3737" spans="2:4" x14ac:dyDescent="0.25">
      <c r="B3737" s="416" t="s">
        <v>5374</v>
      </c>
      <c r="C3737" s="416" t="s">
        <v>5371</v>
      </c>
      <c r="D3737" s="417">
        <v>1265</v>
      </c>
    </row>
    <row r="3738" spans="2:4" x14ac:dyDescent="0.25">
      <c r="B3738" s="416" t="s">
        <v>5375</v>
      </c>
      <c r="C3738" s="416" t="s">
        <v>5371</v>
      </c>
      <c r="D3738" s="417">
        <v>1665.66</v>
      </c>
    </row>
    <row r="3739" spans="2:4" x14ac:dyDescent="0.25">
      <c r="B3739" s="416" t="s">
        <v>5376</v>
      </c>
      <c r="C3739" s="416" t="s">
        <v>5371</v>
      </c>
      <c r="D3739" s="417">
        <v>1665.66</v>
      </c>
    </row>
    <row r="3740" spans="2:4" x14ac:dyDescent="0.25">
      <c r="B3740" s="416" t="s">
        <v>5377</v>
      </c>
      <c r="C3740" s="416" t="s">
        <v>5371</v>
      </c>
      <c r="D3740" s="417">
        <v>1665.66</v>
      </c>
    </row>
    <row r="3741" spans="2:4" x14ac:dyDescent="0.25">
      <c r="B3741" s="416" t="s">
        <v>5378</v>
      </c>
      <c r="C3741" s="416" t="s">
        <v>5371</v>
      </c>
      <c r="D3741" s="417">
        <v>2024</v>
      </c>
    </row>
    <row r="3742" spans="2:4" x14ac:dyDescent="0.25">
      <c r="B3742" s="416" t="s">
        <v>5379</v>
      </c>
      <c r="C3742" s="416" t="s">
        <v>5371</v>
      </c>
      <c r="D3742" s="417">
        <v>1665.66</v>
      </c>
    </row>
    <row r="3743" spans="2:4" x14ac:dyDescent="0.25">
      <c r="B3743" s="416" t="s">
        <v>5380</v>
      </c>
      <c r="C3743" s="416" t="s">
        <v>5371</v>
      </c>
      <c r="D3743" s="417">
        <v>1694.9</v>
      </c>
    </row>
    <row r="3744" spans="2:4" x14ac:dyDescent="0.25">
      <c r="B3744" s="416" t="s">
        <v>5381</v>
      </c>
      <c r="C3744" s="416" t="s">
        <v>5371</v>
      </c>
      <c r="D3744" s="417">
        <v>2024</v>
      </c>
    </row>
    <row r="3745" spans="2:4" x14ac:dyDescent="0.25">
      <c r="B3745" s="416" t="s">
        <v>5382</v>
      </c>
      <c r="C3745" s="416" t="s">
        <v>5371</v>
      </c>
      <c r="D3745" s="417">
        <v>4082.5</v>
      </c>
    </row>
    <row r="3746" spans="2:4" x14ac:dyDescent="0.25">
      <c r="B3746" s="416" t="s">
        <v>5383</v>
      </c>
      <c r="C3746" s="416" t="s">
        <v>5371</v>
      </c>
      <c r="D3746" s="417">
        <v>1564</v>
      </c>
    </row>
    <row r="3747" spans="2:4" x14ac:dyDescent="0.25">
      <c r="B3747" s="416" t="s">
        <v>5384</v>
      </c>
      <c r="C3747" s="416" t="s">
        <v>5371</v>
      </c>
      <c r="D3747" s="417">
        <v>1694.9</v>
      </c>
    </row>
    <row r="3748" spans="2:4" x14ac:dyDescent="0.25">
      <c r="B3748" s="416" t="s">
        <v>5385</v>
      </c>
      <c r="C3748" s="416" t="s">
        <v>5371</v>
      </c>
      <c r="D3748" s="417">
        <v>2024</v>
      </c>
    </row>
    <row r="3749" spans="2:4" x14ac:dyDescent="0.25">
      <c r="B3749" s="416" t="s">
        <v>5386</v>
      </c>
      <c r="C3749" s="416" t="s">
        <v>5371</v>
      </c>
      <c r="D3749" s="417">
        <v>1665.66</v>
      </c>
    </row>
    <row r="3750" spans="2:4" x14ac:dyDescent="0.25">
      <c r="B3750" s="416" t="s">
        <v>5387</v>
      </c>
      <c r="C3750" s="416" t="s">
        <v>5371</v>
      </c>
      <c r="D3750" s="417">
        <v>1564</v>
      </c>
    </row>
    <row r="3751" spans="2:4" x14ac:dyDescent="0.25">
      <c r="B3751" s="416" t="s">
        <v>5388</v>
      </c>
      <c r="C3751" s="416" t="s">
        <v>5371</v>
      </c>
      <c r="D3751" s="417">
        <v>1694.9</v>
      </c>
    </row>
    <row r="3752" spans="2:4" x14ac:dyDescent="0.25">
      <c r="B3752" s="416" t="s">
        <v>5389</v>
      </c>
      <c r="C3752" s="416" t="s">
        <v>5371</v>
      </c>
      <c r="D3752" s="417">
        <v>1719.25</v>
      </c>
    </row>
    <row r="3753" spans="2:4" x14ac:dyDescent="0.25">
      <c r="B3753" s="416" t="s">
        <v>5390</v>
      </c>
      <c r="C3753" s="416" t="s">
        <v>5371</v>
      </c>
      <c r="D3753" s="417">
        <v>2024</v>
      </c>
    </row>
    <row r="3754" spans="2:4" x14ac:dyDescent="0.25">
      <c r="B3754" s="416" t="s">
        <v>5391</v>
      </c>
      <c r="C3754" s="416" t="s">
        <v>5371</v>
      </c>
      <c r="D3754" s="417">
        <v>1665.66</v>
      </c>
    </row>
    <row r="3755" spans="2:4" x14ac:dyDescent="0.25">
      <c r="B3755" s="416" t="s">
        <v>5392</v>
      </c>
      <c r="C3755" s="416" t="s">
        <v>5371</v>
      </c>
      <c r="D3755" s="417">
        <v>2024</v>
      </c>
    </row>
    <row r="3756" spans="2:4" x14ac:dyDescent="0.25">
      <c r="B3756" s="416" t="s">
        <v>5393</v>
      </c>
      <c r="C3756" s="416" t="s">
        <v>5394</v>
      </c>
      <c r="D3756" s="417">
        <v>8709.52</v>
      </c>
    </row>
    <row r="3757" spans="2:4" x14ac:dyDescent="0.25">
      <c r="B3757" s="416" t="s">
        <v>5395</v>
      </c>
      <c r="C3757" s="416" t="s">
        <v>5396</v>
      </c>
      <c r="D3757" s="417">
        <v>1127</v>
      </c>
    </row>
    <row r="3758" spans="2:4" x14ac:dyDescent="0.25">
      <c r="B3758" s="416" t="s">
        <v>5397</v>
      </c>
      <c r="C3758" s="416" t="s">
        <v>5396</v>
      </c>
      <c r="D3758" s="417">
        <v>1127</v>
      </c>
    </row>
    <row r="3759" spans="2:4" x14ac:dyDescent="0.25">
      <c r="B3759" s="416" t="s">
        <v>5398</v>
      </c>
      <c r="C3759" s="416" t="s">
        <v>5396</v>
      </c>
      <c r="D3759" s="417">
        <v>1127</v>
      </c>
    </row>
    <row r="3760" spans="2:4" x14ac:dyDescent="0.25">
      <c r="B3760" s="416" t="s">
        <v>5399</v>
      </c>
      <c r="C3760" s="416" t="s">
        <v>5396</v>
      </c>
      <c r="D3760" s="417">
        <v>1127</v>
      </c>
    </row>
    <row r="3761" spans="2:4" x14ac:dyDescent="0.25">
      <c r="B3761" s="416" t="s">
        <v>5400</v>
      </c>
      <c r="C3761" s="416" t="s">
        <v>5396</v>
      </c>
      <c r="D3761" s="417">
        <v>1127</v>
      </c>
    </row>
    <row r="3762" spans="2:4" x14ac:dyDescent="0.25">
      <c r="B3762" s="416" t="s">
        <v>5401</v>
      </c>
      <c r="C3762" s="416" t="s">
        <v>5396</v>
      </c>
      <c r="D3762" s="417">
        <v>1127</v>
      </c>
    </row>
    <row r="3763" spans="2:4" x14ac:dyDescent="0.25">
      <c r="B3763" s="416" t="s">
        <v>5402</v>
      </c>
      <c r="C3763" s="416" t="s">
        <v>5396</v>
      </c>
      <c r="D3763" s="417">
        <v>1127</v>
      </c>
    </row>
    <row r="3764" spans="2:4" x14ac:dyDescent="0.25">
      <c r="B3764" s="416" t="s">
        <v>5403</v>
      </c>
      <c r="C3764" s="416" t="s">
        <v>5396</v>
      </c>
      <c r="D3764" s="417">
        <v>1127</v>
      </c>
    </row>
    <row r="3765" spans="2:4" x14ac:dyDescent="0.25">
      <c r="B3765" s="416" t="s">
        <v>5404</v>
      </c>
      <c r="C3765" s="416" t="s">
        <v>5396</v>
      </c>
      <c r="D3765" s="417">
        <v>1127</v>
      </c>
    </row>
    <row r="3766" spans="2:4" x14ac:dyDescent="0.25">
      <c r="B3766" s="416" t="s">
        <v>5405</v>
      </c>
      <c r="C3766" s="416" t="s">
        <v>5396</v>
      </c>
      <c r="D3766" s="417">
        <v>1127</v>
      </c>
    </row>
    <row r="3767" spans="2:4" x14ac:dyDescent="0.25">
      <c r="B3767" s="416" t="s">
        <v>5406</v>
      </c>
      <c r="C3767" s="416" t="s">
        <v>5396</v>
      </c>
      <c r="D3767" s="417">
        <v>1127</v>
      </c>
    </row>
    <row r="3768" spans="2:4" x14ac:dyDescent="0.25">
      <c r="B3768" s="416" t="s">
        <v>5407</v>
      </c>
      <c r="C3768" s="416" t="s">
        <v>5396</v>
      </c>
      <c r="D3768" s="417">
        <v>1127</v>
      </c>
    </row>
    <row r="3769" spans="2:4" x14ac:dyDescent="0.25">
      <c r="B3769" s="416" t="s">
        <v>5408</v>
      </c>
      <c r="C3769" s="416" t="s">
        <v>5396</v>
      </c>
      <c r="D3769" s="417">
        <v>1127</v>
      </c>
    </row>
    <row r="3770" spans="2:4" x14ac:dyDescent="0.25">
      <c r="B3770" s="416" t="s">
        <v>5409</v>
      </c>
      <c r="C3770" s="416" t="s">
        <v>5396</v>
      </c>
      <c r="D3770" s="417">
        <v>1127</v>
      </c>
    </row>
    <row r="3771" spans="2:4" x14ac:dyDescent="0.25">
      <c r="B3771" s="416" t="s">
        <v>5410</v>
      </c>
      <c r="C3771" s="416" t="s">
        <v>5396</v>
      </c>
      <c r="D3771" s="417">
        <v>1127</v>
      </c>
    </row>
    <row r="3772" spans="2:4" x14ac:dyDescent="0.25">
      <c r="B3772" s="416" t="s">
        <v>5411</v>
      </c>
      <c r="C3772" s="416" t="s">
        <v>5396</v>
      </c>
      <c r="D3772" s="417">
        <v>1127</v>
      </c>
    </row>
    <row r="3773" spans="2:4" x14ac:dyDescent="0.25">
      <c r="B3773" s="416" t="s">
        <v>5412</v>
      </c>
      <c r="C3773" s="416" t="s">
        <v>5396</v>
      </c>
      <c r="D3773" s="417">
        <v>1127</v>
      </c>
    </row>
    <row r="3774" spans="2:4" x14ac:dyDescent="0.25">
      <c r="B3774" s="416" t="s">
        <v>5413</v>
      </c>
      <c r="C3774" s="416" t="s">
        <v>5396</v>
      </c>
      <c r="D3774" s="417">
        <v>1127</v>
      </c>
    </row>
    <row r="3775" spans="2:4" x14ac:dyDescent="0.25">
      <c r="B3775" s="416" t="s">
        <v>5414</v>
      </c>
      <c r="C3775" s="416" t="s">
        <v>5396</v>
      </c>
      <c r="D3775" s="417">
        <v>1127</v>
      </c>
    </row>
    <row r="3776" spans="2:4" x14ac:dyDescent="0.25">
      <c r="B3776" s="416" t="s">
        <v>5415</v>
      </c>
      <c r="C3776" s="416" t="s">
        <v>5396</v>
      </c>
      <c r="D3776" s="417">
        <v>1127</v>
      </c>
    </row>
    <row r="3777" spans="2:4" x14ac:dyDescent="0.25">
      <c r="B3777" s="416" t="s">
        <v>5416</v>
      </c>
      <c r="C3777" s="416" t="s">
        <v>5396</v>
      </c>
      <c r="D3777" s="417">
        <v>1127</v>
      </c>
    </row>
    <row r="3778" spans="2:4" x14ac:dyDescent="0.25">
      <c r="B3778" s="416" t="s">
        <v>5417</v>
      </c>
      <c r="C3778" s="416" t="s">
        <v>5396</v>
      </c>
      <c r="D3778" s="417">
        <v>1127</v>
      </c>
    </row>
    <row r="3779" spans="2:4" x14ac:dyDescent="0.25">
      <c r="B3779" s="416" t="s">
        <v>5418</v>
      </c>
      <c r="C3779" s="416" t="s">
        <v>5396</v>
      </c>
      <c r="D3779" s="417">
        <v>1127</v>
      </c>
    </row>
    <row r="3780" spans="2:4" x14ac:dyDescent="0.25">
      <c r="B3780" s="416" t="s">
        <v>5419</v>
      </c>
      <c r="C3780" s="416" t="s">
        <v>5396</v>
      </c>
      <c r="D3780" s="417">
        <v>1127</v>
      </c>
    </row>
    <row r="3781" spans="2:4" x14ac:dyDescent="0.25">
      <c r="B3781" s="416" t="s">
        <v>5420</v>
      </c>
      <c r="C3781" s="416" t="s">
        <v>5396</v>
      </c>
      <c r="D3781" s="417">
        <v>1127</v>
      </c>
    </row>
    <row r="3782" spans="2:4" x14ac:dyDescent="0.25">
      <c r="B3782" s="416" t="s">
        <v>5421</v>
      </c>
      <c r="C3782" s="416" t="s">
        <v>5422</v>
      </c>
      <c r="D3782" s="416">
        <v>769.51</v>
      </c>
    </row>
    <row r="3783" spans="2:4" x14ac:dyDescent="0.25">
      <c r="B3783" s="416" t="s">
        <v>5423</v>
      </c>
      <c r="C3783" s="416" t="s">
        <v>5424</v>
      </c>
      <c r="D3783" s="417">
        <v>7936.72</v>
      </c>
    </row>
    <row r="3784" spans="2:4" x14ac:dyDescent="0.25">
      <c r="B3784" s="416" t="s">
        <v>5425</v>
      </c>
      <c r="C3784" s="416" t="s">
        <v>5424</v>
      </c>
      <c r="D3784" s="417">
        <v>7936.72</v>
      </c>
    </row>
    <row r="3785" spans="2:4" x14ac:dyDescent="0.25">
      <c r="B3785" s="416" t="s">
        <v>5426</v>
      </c>
      <c r="C3785" s="416" t="s">
        <v>5424</v>
      </c>
      <c r="D3785" s="417">
        <v>7936.72</v>
      </c>
    </row>
    <row r="3786" spans="2:4" x14ac:dyDescent="0.25">
      <c r="B3786" s="416" t="s">
        <v>5427</v>
      </c>
      <c r="C3786" s="416" t="s">
        <v>5424</v>
      </c>
      <c r="D3786" s="417">
        <v>7936.72</v>
      </c>
    </row>
    <row r="3787" spans="2:4" x14ac:dyDescent="0.25">
      <c r="B3787" s="416" t="s">
        <v>5428</v>
      </c>
      <c r="C3787" s="416" t="s">
        <v>5424</v>
      </c>
      <c r="D3787" s="417">
        <v>7936.72</v>
      </c>
    </row>
    <row r="3788" spans="2:4" x14ac:dyDescent="0.25">
      <c r="B3788" s="416" t="s">
        <v>5429</v>
      </c>
      <c r="C3788" s="416" t="s">
        <v>5424</v>
      </c>
      <c r="D3788" s="417">
        <v>7936.72</v>
      </c>
    </row>
    <row r="3789" spans="2:4" x14ac:dyDescent="0.25">
      <c r="B3789" s="416" t="s">
        <v>5430</v>
      </c>
      <c r="C3789" s="416" t="s">
        <v>5424</v>
      </c>
      <c r="D3789" s="417">
        <v>7936.72</v>
      </c>
    </row>
    <row r="3790" spans="2:4" x14ac:dyDescent="0.25">
      <c r="B3790" s="416" t="s">
        <v>5431</v>
      </c>
      <c r="C3790" s="416" t="s">
        <v>5424</v>
      </c>
      <c r="D3790" s="417">
        <v>7936.72</v>
      </c>
    </row>
    <row r="3791" spans="2:4" x14ac:dyDescent="0.25">
      <c r="B3791" s="416" t="s">
        <v>5432</v>
      </c>
      <c r="C3791" s="416" t="s">
        <v>5424</v>
      </c>
      <c r="D3791" s="417">
        <v>7936.72</v>
      </c>
    </row>
    <row r="3792" spans="2:4" x14ac:dyDescent="0.25">
      <c r="B3792" s="416" t="s">
        <v>5433</v>
      </c>
      <c r="C3792" s="416" t="s">
        <v>5424</v>
      </c>
      <c r="D3792" s="417">
        <v>7936.72</v>
      </c>
    </row>
    <row r="3793" spans="2:4" x14ac:dyDescent="0.25">
      <c r="B3793" s="416" t="s">
        <v>5434</v>
      </c>
      <c r="C3793" s="416" t="s">
        <v>5424</v>
      </c>
      <c r="D3793" s="417">
        <v>7936.72</v>
      </c>
    </row>
    <row r="3794" spans="2:4" x14ac:dyDescent="0.25">
      <c r="B3794" s="416" t="s">
        <v>5435</v>
      </c>
      <c r="C3794" s="416" t="s">
        <v>5424</v>
      </c>
      <c r="D3794" s="417">
        <v>8426</v>
      </c>
    </row>
    <row r="3795" spans="2:4" x14ac:dyDescent="0.25">
      <c r="B3795" s="416" t="s">
        <v>5436</v>
      </c>
      <c r="C3795" s="416" t="s">
        <v>5437</v>
      </c>
      <c r="D3795" s="417">
        <v>10303.120000000001</v>
      </c>
    </row>
    <row r="3796" spans="2:4" x14ac:dyDescent="0.25">
      <c r="B3796" s="416" t="s">
        <v>5438</v>
      </c>
      <c r="C3796" s="416" t="s">
        <v>5439</v>
      </c>
      <c r="D3796" s="417">
        <v>3480</v>
      </c>
    </row>
    <row r="3797" spans="2:4" x14ac:dyDescent="0.25">
      <c r="B3797" s="416" t="s">
        <v>5440</v>
      </c>
      <c r="C3797" s="416" t="s">
        <v>5441</v>
      </c>
      <c r="D3797" s="417">
        <v>4082.5</v>
      </c>
    </row>
    <row r="3798" spans="2:4" x14ac:dyDescent="0.25">
      <c r="B3798" s="416" t="s">
        <v>5442</v>
      </c>
      <c r="C3798" s="416" t="s">
        <v>5443</v>
      </c>
      <c r="D3798" s="417">
        <v>4082.5</v>
      </c>
    </row>
    <row r="3799" spans="2:4" x14ac:dyDescent="0.25">
      <c r="B3799" s="416" t="s">
        <v>5444</v>
      </c>
      <c r="C3799" s="416" t="s">
        <v>5443</v>
      </c>
      <c r="D3799" s="417">
        <v>4082.5</v>
      </c>
    </row>
    <row r="3800" spans="2:4" x14ac:dyDescent="0.25">
      <c r="B3800" s="416" t="s">
        <v>5445</v>
      </c>
      <c r="C3800" s="416" t="s">
        <v>5443</v>
      </c>
      <c r="D3800" s="416">
        <v>746.99</v>
      </c>
    </row>
    <row r="3801" spans="2:4" x14ac:dyDescent="0.25">
      <c r="B3801" s="416" t="s">
        <v>5446</v>
      </c>
      <c r="C3801" s="416" t="s">
        <v>5443</v>
      </c>
      <c r="D3801" s="417">
        <v>4082.5</v>
      </c>
    </row>
    <row r="3802" spans="2:4" x14ac:dyDescent="0.25">
      <c r="B3802" s="416" t="s">
        <v>5447</v>
      </c>
      <c r="C3802" s="416" t="s">
        <v>5448</v>
      </c>
      <c r="D3802" s="417">
        <v>1702</v>
      </c>
    </row>
    <row r="3803" spans="2:4" x14ac:dyDescent="0.25">
      <c r="B3803" s="416" t="s">
        <v>5449</v>
      </c>
      <c r="C3803" s="416" t="s">
        <v>5450</v>
      </c>
      <c r="D3803" s="416">
        <v>673.85</v>
      </c>
    </row>
    <row r="3804" spans="2:4" x14ac:dyDescent="0.25">
      <c r="B3804" s="416" t="s">
        <v>5451</v>
      </c>
      <c r="C3804" s="416" t="s">
        <v>5450</v>
      </c>
      <c r="D3804" s="416">
        <v>673.85</v>
      </c>
    </row>
    <row r="3805" spans="2:4" x14ac:dyDescent="0.25">
      <c r="B3805" s="416" t="s">
        <v>5452</v>
      </c>
      <c r="C3805" s="416" t="s">
        <v>5450</v>
      </c>
      <c r="D3805" s="416">
        <v>673.85</v>
      </c>
    </row>
    <row r="3806" spans="2:4" x14ac:dyDescent="0.25">
      <c r="B3806" s="416" t="s">
        <v>5453</v>
      </c>
      <c r="C3806" s="416" t="s">
        <v>5450</v>
      </c>
      <c r="D3806" s="416">
        <v>673.85</v>
      </c>
    </row>
    <row r="3807" spans="2:4" x14ac:dyDescent="0.25">
      <c r="B3807" s="416" t="s">
        <v>5454</v>
      </c>
      <c r="C3807" s="416" t="s">
        <v>5450</v>
      </c>
      <c r="D3807" s="416">
        <v>673.85</v>
      </c>
    </row>
    <row r="3808" spans="2:4" x14ac:dyDescent="0.25">
      <c r="B3808" s="416" t="s">
        <v>5455</v>
      </c>
      <c r="C3808" s="416" t="s">
        <v>5450</v>
      </c>
      <c r="D3808" s="416">
        <v>673.85</v>
      </c>
    </row>
    <row r="3809" spans="2:4" x14ac:dyDescent="0.25">
      <c r="B3809" s="416" t="s">
        <v>5456</v>
      </c>
      <c r="C3809" s="416" t="s">
        <v>5450</v>
      </c>
      <c r="D3809" s="416">
        <v>673.85</v>
      </c>
    </row>
    <row r="3810" spans="2:4" x14ac:dyDescent="0.25">
      <c r="B3810" s="416" t="s">
        <v>5457</v>
      </c>
      <c r="C3810" s="416" t="s">
        <v>5450</v>
      </c>
      <c r="D3810" s="416">
        <v>673.85</v>
      </c>
    </row>
    <row r="3811" spans="2:4" x14ac:dyDescent="0.25">
      <c r="B3811" s="416" t="s">
        <v>5458</v>
      </c>
      <c r="C3811" s="416" t="s">
        <v>5450</v>
      </c>
      <c r="D3811" s="416">
        <v>673.85</v>
      </c>
    </row>
    <row r="3812" spans="2:4" x14ac:dyDescent="0.25">
      <c r="B3812" s="416" t="s">
        <v>5459</v>
      </c>
      <c r="C3812" s="416" t="s">
        <v>5450</v>
      </c>
      <c r="D3812" s="416">
        <v>673.85</v>
      </c>
    </row>
    <row r="3813" spans="2:4" x14ac:dyDescent="0.25">
      <c r="B3813" s="416" t="s">
        <v>5460</v>
      </c>
      <c r="C3813" s="416" t="s">
        <v>5450</v>
      </c>
      <c r="D3813" s="416">
        <v>673.85</v>
      </c>
    </row>
    <row r="3814" spans="2:4" x14ac:dyDescent="0.25">
      <c r="B3814" s="416" t="s">
        <v>5461</v>
      </c>
      <c r="C3814" s="416" t="s">
        <v>5450</v>
      </c>
      <c r="D3814" s="416">
        <v>673.85</v>
      </c>
    </row>
    <row r="3815" spans="2:4" x14ac:dyDescent="0.25">
      <c r="B3815" s="416" t="s">
        <v>5462</v>
      </c>
      <c r="C3815" s="416" t="s">
        <v>5463</v>
      </c>
      <c r="D3815" s="416">
        <v>0</v>
      </c>
    </row>
    <row r="3816" spans="2:4" x14ac:dyDescent="0.25">
      <c r="B3816" s="416" t="s">
        <v>5464</v>
      </c>
      <c r="C3816" s="416" t="s">
        <v>5465</v>
      </c>
      <c r="D3816" s="417">
        <v>15115.6</v>
      </c>
    </row>
    <row r="3817" spans="2:4" x14ac:dyDescent="0.25">
      <c r="B3817" s="416" t="s">
        <v>5466</v>
      </c>
      <c r="C3817" s="416" t="s">
        <v>5467</v>
      </c>
      <c r="D3817" s="416">
        <v>707</v>
      </c>
    </row>
    <row r="3818" spans="2:4" x14ac:dyDescent="0.25">
      <c r="B3818" s="416" t="s">
        <v>5468</v>
      </c>
      <c r="C3818" s="416" t="s">
        <v>5469</v>
      </c>
      <c r="D3818" s="417">
        <v>9282.7800000000007</v>
      </c>
    </row>
    <row r="3819" spans="2:4" x14ac:dyDescent="0.25">
      <c r="B3819" s="416" t="s">
        <v>5470</v>
      </c>
      <c r="C3819" s="416" t="s">
        <v>5471</v>
      </c>
      <c r="D3819" s="417">
        <v>2436</v>
      </c>
    </row>
    <row r="3820" spans="2:4" x14ac:dyDescent="0.25">
      <c r="B3820" s="416" t="s">
        <v>5472</v>
      </c>
      <c r="C3820" s="416" t="s">
        <v>5471</v>
      </c>
      <c r="D3820" s="417">
        <v>2436</v>
      </c>
    </row>
    <row r="3821" spans="2:4" x14ac:dyDescent="0.25">
      <c r="B3821" s="416" t="s">
        <v>5473</v>
      </c>
      <c r="C3821" s="416" t="s">
        <v>5471</v>
      </c>
      <c r="D3821" s="417">
        <v>2436</v>
      </c>
    </row>
    <row r="3822" spans="2:4" x14ac:dyDescent="0.25">
      <c r="B3822" s="416" t="s">
        <v>5474</v>
      </c>
      <c r="C3822" s="416" t="s">
        <v>5475</v>
      </c>
      <c r="D3822" s="417">
        <v>1888.61</v>
      </c>
    </row>
    <row r="3823" spans="2:4" x14ac:dyDescent="0.25">
      <c r="B3823" s="416" t="s">
        <v>5476</v>
      </c>
      <c r="C3823" s="416" t="s">
        <v>5477</v>
      </c>
      <c r="D3823" s="417">
        <v>1456.96</v>
      </c>
    </row>
    <row r="3824" spans="2:4" x14ac:dyDescent="0.25">
      <c r="B3824" s="416" t="s">
        <v>5478</v>
      </c>
      <c r="C3824" s="416" t="s">
        <v>5479</v>
      </c>
      <c r="D3824" s="416">
        <v>0</v>
      </c>
    </row>
    <row r="3825" spans="2:4" x14ac:dyDescent="0.25">
      <c r="B3825" s="416" t="s">
        <v>5480</v>
      </c>
      <c r="C3825" s="416" t="s">
        <v>5481</v>
      </c>
      <c r="D3825" s="417">
        <v>5767.25</v>
      </c>
    </row>
    <row r="3826" spans="2:4" x14ac:dyDescent="0.25">
      <c r="B3826" s="416" t="s">
        <v>5482</v>
      </c>
      <c r="C3826" s="416" t="s">
        <v>5483</v>
      </c>
      <c r="D3826" s="417">
        <v>1726.08</v>
      </c>
    </row>
    <row r="3827" spans="2:4" x14ac:dyDescent="0.25">
      <c r="B3827" s="416" t="s">
        <v>5484</v>
      </c>
      <c r="C3827" s="416" t="s">
        <v>5485</v>
      </c>
      <c r="D3827" s="417">
        <v>3444.25</v>
      </c>
    </row>
    <row r="3828" spans="2:4" x14ac:dyDescent="0.25">
      <c r="B3828" s="416" t="s">
        <v>5486</v>
      </c>
      <c r="C3828" s="416" t="s">
        <v>5487</v>
      </c>
      <c r="D3828" s="417">
        <v>1414.5</v>
      </c>
    </row>
    <row r="3829" spans="2:4" x14ac:dyDescent="0.25">
      <c r="B3829" s="416" t="s">
        <v>5488</v>
      </c>
      <c r="C3829" s="416" t="s">
        <v>5489</v>
      </c>
      <c r="D3829" s="417">
        <v>1507.65</v>
      </c>
    </row>
    <row r="3830" spans="2:4" x14ac:dyDescent="0.25">
      <c r="B3830" s="416" t="s">
        <v>5490</v>
      </c>
      <c r="C3830" s="416" t="s">
        <v>5491</v>
      </c>
      <c r="D3830" s="417">
        <v>1508</v>
      </c>
    </row>
    <row r="3831" spans="2:4" x14ac:dyDescent="0.25">
      <c r="B3831" s="416" t="s">
        <v>5492</v>
      </c>
      <c r="C3831" s="416" t="s">
        <v>5493</v>
      </c>
      <c r="D3831" s="417">
        <v>1624400.06</v>
      </c>
    </row>
    <row r="3832" spans="2:4" x14ac:dyDescent="0.25">
      <c r="B3832" s="416" t="s">
        <v>5494</v>
      </c>
      <c r="C3832" s="416" t="s">
        <v>5495</v>
      </c>
      <c r="D3832" s="417">
        <v>45871.199999999997</v>
      </c>
    </row>
    <row r="3833" spans="2:4" ht="30" x14ac:dyDescent="0.25">
      <c r="B3833" s="416" t="s">
        <v>5496</v>
      </c>
      <c r="C3833" s="416" t="s">
        <v>5497</v>
      </c>
      <c r="D3833" s="417">
        <v>174508.01</v>
      </c>
    </row>
    <row r="3834" spans="2:4" x14ac:dyDescent="0.25">
      <c r="B3834" s="416" t="s">
        <v>5498</v>
      </c>
      <c r="C3834" s="416" t="s">
        <v>5499</v>
      </c>
      <c r="D3834" s="417">
        <v>393601.12</v>
      </c>
    </row>
    <row r="3835" spans="2:4" x14ac:dyDescent="0.25">
      <c r="B3835" s="416" t="s">
        <v>5500</v>
      </c>
      <c r="C3835" s="416" t="s">
        <v>5501</v>
      </c>
      <c r="D3835" s="417">
        <v>1305406</v>
      </c>
    </row>
    <row r="3836" spans="2:4" x14ac:dyDescent="0.25">
      <c r="B3836" s="416" t="s">
        <v>5502</v>
      </c>
      <c r="C3836" s="416" t="s">
        <v>5503</v>
      </c>
      <c r="D3836" s="417">
        <v>8050</v>
      </c>
    </row>
    <row r="3837" spans="2:4" x14ac:dyDescent="0.25">
      <c r="B3837" s="416" t="s">
        <v>5504</v>
      </c>
      <c r="C3837" s="416" t="s">
        <v>5505</v>
      </c>
      <c r="D3837" s="416">
        <v>379.99</v>
      </c>
    </row>
    <row r="3838" spans="2:4" x14ac:dyDescent="0.25">
      <c r="B3838" s="416" t="s">
        <v>5506</v>
      </c>
      <c r="C3838" s="416" t="s">
        <v>5507</v>
      </c>
      <c r="D3838" s="417">
        <v>9288.5499999999993</v>
      </c>
    </row>
    <row r="3839" spans="2:4" x14ac:dyDescent="0.25">
      <c r="B3839" s="416" t="s">
        <v>5508</v>
      </c>
      <c r="C3839" s="416" t="s">
        <v>5509</v>
      </c>
      <c r="D3839" s="417">
        <v>1298.99</v>
      </c>
    </row>
    <row r="3840" spans="2:4" x14ac:dyDescent="0.25">
      <c r="B3840" s="416" t="s">
        <v>5510</v>
      </c>
      <c r="C3840" s="416" t="s">
        <v>5509</v>
      </c>
      <c r="D3840" s="417">
        <v>1298.99</v>
      </c>
    </row>
    <row r="3841" spans="2:4" x14ac:dyDescent="0.25">
      <c r="B3841" s="416" t="s">
        <v>5511</v>
      </c>
      <c r="C3841" s="416" t="s">
        <v>5509</v>
      </c>
      <c r="D3841" s="417">
        <v>1298.99</v>
      </c>
    </row>
    <row r="3842" spans="2:4" x14ac:dyDescent="0.25">
      <c r="B3842" s="416" t="s">
        <v>5512</v>
      </c>
      <c r="C3842" s="416" t="s">
        <v>5509</v>
      </c>
      <c r="D3842" s="417">
        <v>1298.99</v>
      </c>
    </row>
    <row r="3843" spans="2:4" x14ac:dyDescent="0.25">
      <c r="B3843" s="416" t="s">
        <v>5513</v>
      </c>
      <c r="C3843" s="416" t="s">
        <v>5509</v>
      </c>
      <c r="D3843" s="417">
        <v>1298.99</v>
      </c>
    </row>
    <row r="3844" spans="2:4" x14ac:dyDescent="0.25">
      <c r="B3844" s="416" t="s">
        <v>5514</v>
      </c>
      <c r="C3844" s="416" t="s">
        <v>5509</v>
      </c>
      <c r="D3844" s="417">
        <v>1298.99</v>
      </c>
    </row>
    <row r="3845" spans="2:4" x14ac:dyDescent="0.25">
      <c r="B3845" s="416" t="s">
        <v>5515</v>
      </c>
      <c r="C3845" s="416" t="s">
        <v>5516</v>
      </c>
      <c r="D3845" s="417">
        <v>1392</v>
      </c>
    </row>
    <row r="3846" spans="2:4" x14ac:dyDescent="0.25">
      <c r="B3846" s="416" t="s">
        <v>5517</v>
      </c>
      <c r="C3846" s="416" t="s">
        <v>5518</v>
      </c>
      <c r="D3846" s="417">
        <v>3353.4</v>
      </c>
    </row>
    <row r="3847" spans="2:4" x14ac:dyDescent="0.25">
      <c r="B3847" s="416" t="s">
        <v>5519</v>
      </c>
      <c r="C3847" s="416" t="s">
        <v>5520</v>
      </c>
      <c r="D3847" s="417">
        <v>3353.4</v>
      </c>
    </row>
    <row r="3848" spans="2:4" x14ac:dyDescent="0.25">
      <c r="B3848" s="416" t="s">
        <v>5521</v>
      </c>
      <c r="C3848" s="416" t="s">
        <v>5520</v>
      </c>
      <c r="D3848" s="417">
        <v>3353.4</v>
      </c>
    </row>
    <row r="3849" spans="2:4" x14ac:dyDescent="0.25">
      <c r="B3849" s="416" t="s">
        <v>5522</v>
      </c>
      <c r="C3849" s="416" t="s">
        <v>5520</v>
      </c>
      <c r="D3849" s="417">
        <v>3353.4</v>
      </c>
    </row>
    <row r="3850" spans="2:4" x14ac:dyDescent="0.25">
      <c r="B3850" s="416" t="s">
        <v>5523</v>
      </c>
      <c r="C3850" s="416" t="s">
        <v>5520</v>
      </c>
      <c r="D3850" s="417">
        <v>3353.4</v>
      </c>
    </row>
    <row r="3851" spans="2:4" x14ac:dyDescent="0.25">
      <c r="B3851" s="416" t="s">
        <v>5524</v>
      </c>
      <c r="C3851" s="416" t="s">
        <v>5520</v>
      </c>
      <c r="D3851" s="417">
        <v>3353.4</v>
      </c>
    </row>
    <row r="3852" spans="2:4" x14ac:dyDescent="0.25">
      <c r="B3852" s="416" t="s">
        <v>5525</v>
      </c>
      <c r="C3852" s="416" t="s">
        <v>5520</v>
      </c>
      <c r="D3852" s="417">
        <v>3353.4</v>
      </c>
    </row>
    <row r="3853" spans="2:4" x14ac:dyDescent="0.25">
      <c r="B3853" s="416" t="s">
        <v>5526</v>
      </c>
      <c r="C3853" s="416" t="s">
        <v>5520</v>
      </c>
      <c r="D3853" s="417">
        <v>3353.4</v>
      </c>
    </row>
    <row r="3854" spans="2:4" x14ac:dyDescent="0.25">
      <c r="B3854" s="416" t="s">
        <v>5527</v>
      </c>
      <c r="C3854" s="416" t="s">
        <v>5520</v>
      </c>
      <c r="D3854" s="417">
        <v>3353.4</v>
      </c>
    </row>
    <row r="3855" spans="2:4" x14ac:dyDescent="0.25">
      <c r="B3855" s="416" t="s">
        <v>5528</v>
      </c>
      <c r="C3855" s="416" t="s">
        <v>5520</v>
      </c>
      <c r="D3855" s="417">
        <v>3353.4</v>
      </c>
    </row>
    <row r="3856" spans="2:4" x14ac:dyDescent="0.25">
      <c r="B3856" s="416" t="s">
        <v>5529</v>
      </c>
      <c r="C3856" s="416" t="s">
        <v>5520</v>
      </c>
      <c r="D3856" s="417">
        <v>3353.4</v>
      </c>
    </row>
    <row r="3857" spans="2:4" x14ac:dyDescent="0.25">
      <c r="B3857" s="416" t="s">
        <v>5530</v>
      </c>
      <c r="C3857" s="416" t="s">
        <v>5520</v>
      </c>
      <c r="D3857" s="417">
        <v>3353.4</v>
      </c>
    </row>
    <row r="3858" spans="2:4" x14ac:dyDescent="0.25">
      <c r="B3858" s="416" t="s">
        <v>5531</v>
      </c>
      <c r="C3858" s="416" t="s">
        <v>5520</v>
      </c>
      <c r="D3858" s="417">
        <v>3353.4</v>
      </c>
    </row>
    <row r="3859" spans="2:4" x14ac:dyDescent="0.25">
      <c r="B3859" s="416" t="s">
        <v>5532</v>
      </c>
      <c r="C3859" s="416" t="s">
        <v>5520</v>
      </c>
      <c r="D3859" s="417">
        <v>3353.4</v>
      </c>
    </row>
    <row r="3860" spans="2:4" x14ac:dyDescent="0.25">
      <c r="B3860" s="416" t="s">
        <v>5533</v>
      </c>
      <c r="C3860" s="416" t="s">
        <v>5520</v>
      </c>
      <c r="D3860" s="417">
        <v>3353.4</v>
      </c>
    </row>
    <row r="3861" spans="2:4" x14ac:dyDescent="0.25">
      <c r="B3861" s="416" t="s">
        <v>5534</v>
      </c>
      <c r="C3861" s="416" t="s">
        <v>5520</v>
      </c>
      <c r="D3861" s="417">
        <v>3353.4</v>
      </c>
    </row>
    <row r="3862" spans="2:4" x14ac:dyDescent="0.25">
      <c r="B3862" s="416" t="s">
        <v>5535</v>
      </c>
      <c r="C3862" s="416" t="s">
        <v>5520</v>
      </c>
      <c r="D3862" s="417">
        <v>3353.4</v>
      </c>
    </row>
    <row r="3863" spans="2:4" x14ac:dyDescent="0.25">
      <c r="B3863" s="416" t="s">
        <v>5536</v>
      </c>
      <c r="C3863" s="416" t="s">
        <v>5520</v>
      </c>
      <c r="D3863" s="417">
        <v>3353.4</v>
      </c>
    </row>
    <row r="3864" spans="2:4" x14ac:dyDescent="0.25">
      <c r="B3864" s="416" t="s">
        <v>5537</v>
      </c>
      <c r="C3864" s="416" t="s">
        <v>5520</v>
      </c>
      <c r="D3864" s="417">
        <v>3353.4</v>
      </c>
    </row>
    <row r="3865" spans="2:4" x14ac:dyDescent="0.25">
      <c r="B3865" s="416" t="s">
        <v>5538</v>
      </c>
      <c r="C3865" s="416" t="s">
        <v>5520</v>
      </c>
      <c r="D3865" s="417">
        <v>3353.4</v>
      </c>
    </row>
    <row r="3866" spans="2:4" x14ac:dyDescent="0.25">
      <c r="B3866" s="416" t="s">
        <v>5539</v>
      </c>
      <c r="C3866" s="416" t="s">
        <v>5540</v>
      </c>
      <c r="D3866" s="417">
        <v>1661.75</v>
      </c>
    </row>
    <row r="3867" spans="2:4" x14ac:dyDescent="0.25">
      <c r="B3867" s="416" t="s">
        <v>5541</v>
      </c>
      <c r="C3867" s="416" t="s">
        <v>5540</v>
      </c>
      <c r="D3867" s="417">
        <v>1661.75</v>
      </c>
    </row>
    <row r="3868" spans="2:4" x14ac:dyDescent="0.25">
      <c r="B3868" s="416" t="s">
        <v>5542</v>
      </c>
      <c r="C3868" s="416" t="s">
        <v>5543</v>
      </c>
      <c r="D3868" s="417">
        <v>1661.75</v>
      </c>
    </row>
    <row r="3869" spans="2:4" x14ac:dyDescent="0.25">
      <c r="B3869" s="416" t="s">
        <v>5544</v>
      </c>
      <c r="C3869" s="416" t="s">
        <v>5543</v>
      </c>
      <c r="D3869" s="417">
        <v>1661.75</v>
      </c>
    </row>
    <row r="3870" spans="2:4" x14ac:dyDescent="0.25">
      <c r="B3870" s="416" t="s">
        <v>5545</v>
      </c>
      <c r="C3870" s="416" t="s">
        <v>5543</v>
      </c>
      <c r="D3870" s="417">
        <v>1661.75</v>
      </c>
    </row>
    <row r="3871" spans="2:4" x14ac:dyDescent="0.25">
      <c r="B3871" s="416" t="s">
        <v>5546</v>
      </c>
      <c r="C3871" s="416" t="s">
        <v>5543</v>
      </c>
      <c r="D3871" s="417">
        <v>1661.75</v>
      </c>
    </row>
    <row r="3872" spans="2:4" x14ac:dyDescent="0.25">
      <c r="B3872" s="416" t="s">
        <v>5547</v>
      </c>
      <c r="C3872" s="416" t="s">
        <v>5543</v>
      </c>
      <c r="D3872" s="417">
        <v>1661.75</v>
      </c>
    </row>
    <row r="3873" spans="2:4" x14ac:dyDescent="0.25">
      <c r="B3873" s="416" t="s">
        <v>5548</v>
      </c>
      <c r="C3873" s="416" t="s">
        <v>5543</v>
      </c>
      <c r="D3873" s="417">
        <v>1661.75</v>
      </c>
    </row>
    <row r="3874" spans="2:4" x14ac:dyDescent="0.25">
      <c r="B3874" s="416" t="s">
        <v>5549</v>
      </c>
      <c r="C3874" s="416" t="s">
        <v>5543</v>
      </c>
      <c r="D3874" s="417">
        <v>1661.75</v>
      </c>
    </row>
    <row r="3875" spans="2:4" x14ac:dyDescent="0.25">
      <c r="B3875" s="416" t="s">
        <v>5550</v>
      </c>
      <c r="C3875" s="416" t="s">
        <v>5543</v>
      </c>
      <c r="D3875" s="417">
        <v>1661.75</v>
      </c>
    </row>
    <row r="3876" spans="2:4" x14ac:dyDescent="0.25">
      <c r="B3876" s="416" t="s">
        <v>5551</v>
      </c>
      <c r="C3876" s="416" t="s">
        <v>5543</v>
      </c>
      <c r="D3876" s="417">
        <v>1661.75</v>
      </c>
    </row>
    <row r="3877" spans="2:4" x14ac:dyDescent="0.25">
      <c r="B3877" s="416" t="s">
        <v>5552</v>
      </c>
      <c r="C3877" s="416" t="s">
        <v>5543</v>
      </c>
      <c r="D3877" s="417">
        <v>1661.75</v>
      </c>
    </row>
    <row r="3878" spans="2:4" x14ac:dyDescent="0.25">
      <c r="B3878" s="416" t="s">
        <v>5553</v>
      </c>
      <c r="C3878" s="416" t="s">
        <v>5543</v>
      </c>
      <c r="D3878" s="417">
        <v>1661.75</v>
      </c>
    </row>
    <row r="3879" spans="2:4" x14ac:dyDescent="0.25">
      <c r="B3879" s="416" t="s">
        <v>5554</v>
      </c>
      <c r="C3879" s="416" t="s">
        <v>5543</v>
      </c>
      <c r="D3879" s="417">
        <v>1661.75</v>
      </c>
    </row>
    <row r="3880" spans="2:4" x14ac:dyDescent="0.25">
      <c r="B3880" s="416" t="s">
        <v>5555</v>
      </c>
      <c r="C3880" s="416" t="s">
        <v>5543</v>
      </c>
      <c r="D3880" s="417">
        <v>1661.75</v>
      </c>
    </row>
    <row r="3881" spans="2:4" x14ac:dyDescent="0.25">
      <c r="B3881" s="416" t="s">
        <v>5556</v>
      </c>
      <c r="C3881" s="416" t="s">
        <v>5543</v>
      </c>
      <c r="D3881" s="417">
        <v>1661.75</v>
      </c>
    </row>
    <row r="3882" spans="2:4" x14ac:dyDescent="0.25">
      <c r="B3882" s="416" t="s">
        <v>5557</v>
      </c>
      <c r="C3882" s="416" t="s">
        <v>5543</v>
      </c>
      <c r="D3882" s="417">
        <v>1661.75</v>
      </c>
    </row>
    <row r="3883" spans="2:4" x14ac:dyDescent="0.25">
      <c r="B3883" s="416" t="s">
        <v>5558</v>
      </c>
      <c r="C3883" s="416" t="s">
        <v>5543</v>
      </c>
      <c r="D3883" s="417">
        <v>1661.75</v>
      </c>
    </row>
    <row r="3884" spans="2:4" x14ac:dyDescent="0.25">
      <c r="B3884" s="416" t="s">
        <v>5559</v>
      </c>
      <c r="C3884" s="416" t="s">
        <v>5543</v>
      </c>
      <c r="D3884" s="417">
        <v>1661.75</v>
      </c>
    </row>
    <row r="3885" spans="2:4" x14ac:dyDescent="0.25">
      <c r="B3885" s="416" t="s">
        <v>5560</v>
      </c>
      <c r="C3885" s="416" t="s">
        <v>5543</v>
      </c>
      <c r="D3885" s="417">
        <v>1661.75</v>
      </c>
    </row>
    <row r="3886" spans="2:4" x14ac:dyDescent="0.25">
      <c r="B3886" s="416" t="s">
        <v>5561</v>
      </c>
      <c r="C3886" s="416" t="s">
        <v>5543</v>
      </c>
      <c r="D3886" s="417">
        <v>1661.75</v>
      </c>
    </row>
    <row r="3887" spans="2:4" x14ac:dyDescent="0.25">
      <c r="B3887" s="416" t="s">
        <v>5562</v>
      </c>
      <c r="C3887" s="416" t="s">
        <v>5543</v>
      </c>
      <c r="D3887" s="417">
        <v>1661.75</v>
      </c>
    </row>
    <row r="3888" spans="2:4" x14ac:dyDescent="0.25">
      <c r="B3888" s="416" t="s">
        <v>5563</v>
      </c>
      <c r="C3888" s="416" t="s">
        <v>5543</v>
      </c>
      <c r="D3888" s="417">
        <v>1661.75</v>
      </c>
    </row>
    <row r="3889" spans="2:4" x14ac:dyDescent="0.25">
      <c r="B3889" s="416" t="s">
        <v>5564</v>
      </c>
      <c r="C3889" s="416" t="s">
        <v>5543</v>
      </c>
      <c r="D3889" s="417">
        <v>1661.75</v>
      </c>
    </row>
    <row r="3890" spans="2:4" x14ac:dyDescent="0.25">
      <c r="B3890" s="416" t="s">
        <v>5565</v>
      </c>
      <c r="C3890" s="416" t="s">
        <v>5543</v>
      </c>
      <c r="D3890" s="417">
        <v>1661.75</v>
      </c>
    </row>
    <row r="3891" spans="2:4" x14ac:dyDescent="0.25">
      <c r="B3891" s="416" t="s">
        <v>5566</v>
      </c>
      <c r="C3891" s="416" t="s">
        <v>5543</v>
      </c>
      <c r="D3891" s="417">
        <v>1661.75</v>
      </c>
    </row>
    <row r="3892" spans="2:4" x14ac:dyDescent="0.25">
      <c r="B3892" s="416" t="s">
        <v>5567</v>
      </c>
      <c r="C3892" s="416" t="s">
        <v>5543</v>
      </c>
      <c r="D3892" s="417">
        <v>1661.75</v>
      </c>
    </row>
    <row r="3893" spans="2:4" x14ac:dyDescent="0.25">
      <c r="B3893" s="416" t="s">
        <v>5568</v>
      </c>
      <c r="C3893" s="416" t="s">
        <v>5543</v>
      </c>
      <c r="D3893" s="417">
        <v>1661.75</v>
      </c>
    </row>
    <row r="3894" spans="2:4" x14ac:dyDescent="0.25">
      <c r="B3894" s="416" t="s">
        <v>5569</v>
      </c>
      <c r="C3894" s="416" t="s">
        <v>5543</v>
      </c>
      <c r="D3894" s="417">
        <v>1661.75</v>
      </c>
    </row>
    <row r="3895" spans="2:4" x14ac:dyDescent="0.25">
      <c r="B3895" s="416" t="s">
        <v>5570</v>
      </c>
      <c r="C3895" s="416" t="s">
        <v>5543</v>
      </c>
      <c r="D3895" s="417">
        <v>1661.75</v>
      </c>
    </row>
    <row r="3896" spans="2:4" x14ac:dyDescent="0.25">
      <c r="B3896" s="416" t="s">
        <v>5571</v>
      </c>
      <c r="C3896" s="416" t="s">
        <v>5543</v>
      </c>
      <c r="D3896" s="417">
        <v>1661.75</v>
      </c>
    </row>
    <row r="3897" spans="2:4" x14ac:dyDescent="0.25">
      <c r="B3897" s="416" t="s">
        <v>5572</v>
      </c>
      <c r="C3897" s="416" t="s">
        <v>5543</v>
      </c>
      <c r="D3897" s="417">
        <v>1661.75</v>
      </c>
    </row>
    <row r="3898" spans="2:4" x14ac:dyDescent="0.25">
      <c r="B3898" s="416" t="s">
        <v>5573</v>
      </c>
      <c r="C3898" s="416" t="s">
        <v>5543</v>
      </c>
      <c r="D3898" s="417">
        <v>1661.75</v>
      </c>
    </row>
    <row r="3899" spans="2:4" x14ac:dyDescent="0.25">
      <c r="B3899" s="416" t="s">
        <v>5574</v>
      </c>
      <c r="C3899" s="416" t="s">
        <v>5543</v>
      </c>
      <c r="D3899" s="417">
        <v>1661.75</v>
      </c>
    </row>
    <row r="3900" spans="2:4" x14ac:dyDescent="0.25">
      <c r="B3900" s="416" t="s">
        <v>5575</v>
      </c>
      <c r="C3900" s="416" t="s">
        <v>5543</v>
      </c>
      <c r="D3900" s="417">
        <v>1661.75</v>
      </c>
    </row>
    <row r="3901" spans="2:4" x14ac:dyDescent="0.25">
      <c r="B3901" s="416" t="s">
        <v>5576</v>
      </c>
      <c r="C3901" s="416" t="s">
        <v>5543</v>
      </c>
      <c r="D3901" s="417">
        <v>1661.75</v>
      </c>
    </row>
    <row r="3902" spans="2:4" x14ac:dyDescent="0.25">
      <c r="B3902" s="416" t="s">
        <v>5577</v>
      </c>
      <c r="C3902" s="416" t="s">
        <v>5543</v>
      </c>
      <c r="D3902" s="417">
        <v>1661.75</v>
      </c>
    </row>
    <row r="3903" spans="2:4" x14ac:dyDescent="0.25">
      <c r="B3903" s="416" t="s">
        <v>5578</v>
      </c>
      <c r="C3903" s="416" t="s">
        <v>5543</v>
      </c>
      <c r="D3903" s="417">
        <v>1661.75</v>
      </c>
    </row>
    <row r="3904" spans="2:4" x14ac:dyDescent="0.25">
      <c r="B3904" s="416" t="s">
        <v>5579</v>
      </c>
      <c r="C3904" s="416" t="s">
        <v>5543</v>
      </c>
      <c r="D3904" s="417">
        <v>1661.75</v>
      </c>
    </row>
    <row r="3905" spans="2:4" x14ac:dyDescent="0.25">
      <c r="B3905" s="416" t="s">
        <v>5580</v>
      </c>
      <c r="C3905" s="416" t="s">
        <v>5543</v>
      </c>
      <c r="D3905" s="417">
        <v>1661.75</v>
      </c>
    </row>
    <row r="3906" spans="2:4" x14ac:dyDescent="0.25">
      <c r="B3906" s="416" t="s">
        <v>5581</v>
      </c>
      <c r="C3906" s="416" t="s">
        <v>5543</v>
      </c>
      <c r="D3906" s="417">
        <v>1661.75</v>
      </c>
    </row>
    <row r="3907" spans="2:4" x14ac:dyDescent="0.25">
      <c r="B3907" s="416" t="s">
        <v>5582</v>
      </c>
      <c r="C3907" s="416" t="s">
        <v>5543</v>
      </c>
      <c r="D3907" s="417">
        <v>1661.75</v>
      </c>
    </row>
    <row r="3908" spans="2:4" x14ac:dyDescent="0.25">
      <c r="B3908" s="416" t="s">
        <v>5583</v>
      </c>
      <c r="C3908" s="416" t="s">
        <v>5543</v>
      </c>
      <c r="D3908" s="417">
        <v>1661.75</v>
      </c>
    </row>
    <row r="3909" spans="2:4" x14ac:dyDescent="0.25">
      <c r="B3909" s="416" t="s">
        <v>5584</v>
      </c>
      <c r="C3909" s="416" t="s">
        <v>5543</v>
      </c>
      <c r="D3909" s="417">
        <v>1661.75</v>
      </c>
    </row>
    <row r="3910" spans="2:4" x14ac:dyDescent="0.25">
      <c r="B3910" s="416" t="s">
        <v>5585</v>
      </c>
      <c r="C3910" s="416" t="s">
        <v>5543</v>
      </c>
      <c r="D3910" s="417">
        <v>1661.75</v>
      </c>
    </row>
    <row r="3911" spans="2:4" x14ac:dyDescent="0.25">
      <c r="B3911" s="416" t="s">
        <v>5586</v>
      </c>
      <c r="C3911" s="416" t="s">
        <v>5543</v>
      </c>
      <c r="D3911" s="417">
        <v>1661.75</v>
      </c>
    </row>
    <row r="3912" spans="2:4" x14ac:dyDescent="0.25">
      <c r="B3912" s="416" t="s">
        <v>5587</v>
      </c>
      <c r="C3912" s="416" t="s">
        <v>5543</v>
      </c>
      <c r="D3912" s="417">
        <v>1661.75</v>
      </c>
    </row>
    <row r="3913" spans="2:4" x14ac:dyDescent="0.25">
      <c r="B3913" s="416" t="s">
        <v>5588</v>
      </c>
      <c r="C3913" s="416" t="s">
        <v>5543</v>
      </c>
      <c r="D3913" s="417">
        <v>1661.75</v>
      </c>
    </row>
    <row r="3914" spans="2:4" x14ac:dyDescent="0.25">
      <c r="B3914" s="416" t="s">
        <v>5589</v>
      </c>
      <c r="C3914" s="416" t="s">
        <v>5543</v>
      </c>
      <c r="D3914" s="417">
        <v>1661.75</v>
      </c>
    </row>
    <row r="3915" spans="2:4" x14ac:dyDescent="0.25">
      <c r="B3915" s="416" t="s">
        <v>5590</v>
      </c>
      <c r="C3915" s="416" t="s">
        <v>5543</v>
      </c>
      <c r="D3915" s="417">
        <v>1661.75</v>
      </c>
    </row>
    <row r="3916" spans="2:4" x14ac:dyDescent="0.25">
      <c r="B3916" s="416" t="s">
        <v>5591</v>
      </c>
      <c r="C3916" s="416" t="s">
        <v>5543</v>
      </c>
      <c r="D3916" s="417">
        <v>1661.75</v>
      </c>
    </row>
    <row r="3917" spans="2:4" x14ac:dyDescent="0.25">
      <c r="B3917" s="416" t="s">
        <v>5592</v>
      </c>
      <c r="C3917" s="416" t="s">
        <v>5543</v>
      </c>
      <c r="D3917" s="417">
        <v>1661.75</v>
      </c>
    </row>
    <row r="3918" spans="2:4" x14ac:dyDescent="0.25">
      <c r="B3918" s="416" t="s">
        <v>5593</v>
      </c>
      <c r="C3918" s="416" t="s">
        <v>5543</v>
      </c>
      <c r="D3918" s="417">
        <v>1661.75</v>
      </c>
    </row>
    <row r="3919" spans="2:4" x14ac:dyDescent="0.25">
      <c r="B3919" s="416" t="s">
        <v>5594</v>
      </c>
      <c r="C3919" s="416" t="s">
        <v>5543</v>
      </c>
      <c r="D3919" s="417">
        <v>1661.75</v>
      </c>
    </row>
    <row r="3920" spans="2:4" x14ac:dyDescent="0.25">
      <c r="B3920" s="416" t="s">
        <v>5595</v>
      </c>
      <c r="C3920" s="416" t="s">
        <v>5543</v>
      </c>
      <c r="D3920" s="417">
        <v>1661.75</v>
      </c>
    </row>
    <row r="3921" spans="2:4" x14ac:dyDescent="0.25">
      <c r="B3921" s="416" t="s">
        <v>5596</v>
      </c>
      <c r="C3921" s="416" t="s">
        <v>5543</v>
      </c>
      <c r="D3921" s="417">
        <v>1661.75</v>
      </c>
    </row>
    <row r="3922" spans="2:4" x14ac:dyDescent="0.25">
      <c r="B3922" s="416" t="s">
        <v>5597</v>
      </c>
      <c r="C3922" s="416" t="s">
        <v>5543</v>
      </c>
      <c r="D3922" s="417">
        <v>1661.75</v>
      </c>
    </row>
    <row r="3923" spans="2:4" x14ac:dyDescent="0.25">
      <c r="B3923" s="416" t="s">
        <v>5598</v>
      </c>
      <c r="C3923" s="416" t="s">
        <v>5543</v>
      </c>
      <c r="D3923" s="417">
        <v>1661.75</v>
      </c>
    </row>
    <row r="3924" spans="2:4" x14ac:dyDescent="0.25">
      <c r="B3924" s="416" t="s">
        <v>5599</v>
      </c>
      <c r="C3924" s="416" t="s">
        <v>5543</v>
      </c>
      <c r="D3924" s="417">
        <v>1661.75</v>
      </c>
    </row>
    <row r="3925" spans="2:4" x14ac:dyDescent="0.25">
      <c r="B3925" s="416" t="s">
        <v>5600</v>
      </c>
      <c r="C3925" s="416" t="s">
        <v>5543</v>
      </c>
      <c r="D3925" s="417">
        <v>1661.75</v>
      </c>
    </row>
    <row r="3926" spans="2:4" x14ac:dyDescent="0.25">
      <c r="B3926" s="416" t="s">
        <v>5601</v>
      </c>
      <c r="C3926" s="416" t="s">
        <v>5543</v>
      </c>
      <c r="D3926" s="417">
        <v>1661.75</v>
      </c>
    </row>
    <row r="3927" spans="2:4" x14ac:dyDescent="0.25">
      <c r="B3927" s="416" t="s">
        <v>5602</v>
      </c>
      <c r="C3927" s="416" t="s">
        <v>5543</v>
      </c>
      <c r="D3927" s="417">
        <v>1661.75</v>
      </c>
    </row>
    <row r="3928" spans="2:4" x14ac:dyDescent="0.25">
      <c r="B3928" s="416" t="s">
        <v>5603</v>
      </c>
      <c r="C3928" s="416" t="s">
        <v>5543</v>
      </c>
      <c r="D3928" s="417">
        <v>1661.75</v>
      </c>
    </row>
    <row r="3929" spans="2:4" x14ac:dyDescent="0.25">
      <c r="B3929" s="416" t="s">
        <v>5604</v>
      </c>
      <c r="C3929" s="416" t="s">
        <v>5543</v>
      </c>
      <c r="D3929" s="417">
        <v>1661.75</v>
      </c>
    </row>
    <row r="3930" spans="2:4" x14ac:dyDescent="0.25">
      <c r="B3930" s="416" t="s">
        <v>5605</v>
      </c>
      <c r="C3930" s="416" t="s">
        <v>5606</v>
      </c>
      <c r="D3930" s="417">
        <v>4936.03</v>
      </c>
    </row>
    <row r="3931" spans="2:4" x14ac:dyDescent="0.25">
      <c r="B3931" s="416" t="s">
        <v>5607</v>
      </c>
      <c r="C3931" s="416" t="s">
        <v>5606</v>
      </c>
      <c r="D3931" s="417">
        <v>4936.03</v>
      </c>
    </row>
    <row r="3932" spans="2:4" x14ac:dyDescent="0.25">
      <c r="B3932" s="416" t="s">
        <v>5608</v>
      </c>
      <c r="C3932" s="416" t="s">
        <v>5609</v>
      </c>
      <c r="D3932" s="416">
        <v>985.55</v>
      </c>
    </row>
    <row r="3933" spans="2:4" x14ac:dyDescent="0.25">
      <c r="B3933" s="416" t="s">
        <v>5610</v>
      </c>
      <c r="C3933" s="416" t="s">
        <v>5609</v>
      </c>
      <c r="D3933" s="416">
        <v>985.55</v>
      </c>
    </row>
    <row r="3934" spans="2:4" x14ac:dyDescent="0.25">
      <c r="B3934" s="416" t="s">
        <v>5611</v>
      </c>
      <c r="C3934" s="416" t="s">
        <v>5609</v>
      </c>
      <c r="D3934" s="416">
        <v>985.55</v>
      </c>
    </row>
    <row r="3935" spans="2:4" x14ac:dyDescent="0.25">
      <c r="B3935" s="416" t="s">
        <v>5612</v>
      </c>
      <c r="C3935" s="416" t="s">
        <v>5609</v>
      </c>
      <c r="D3935" s="416">
        <v>985.55</v>
      </c>
    </row>
    <row r="3936" spans="2:4" x14ac:dyDescent="0.25">
      <c r="B3936" s="416" t="s">
        <v>5613</v>
      </c>
      <c r="C3936" s="416" t="s">
        <v>5609</v>
      </c>
      <c r="D3936" s="416">
        <v>985.55</v>
      </c>
    </row>
    <row r="3937" spans="2:4" x14ac:dyDescent="0.25">
      <c r="B3937" s="416" t="s">
        <v>5614</v>
      </c>
      <c r="C3937" s="416" t="s">
        <v>5609</v>
      </c>
      <c r="D3937" s="416">
        <v>985.55</v>
      </c>
    </row>
    <row r="3938" spans="2:4" x14ac:dyDescent="0.25">
      <c r="B3938" s="416" t="s">
        <v>5615</v>
      </c>
      <c r="C3938" s="416" t="s">
        <v>5609</v>
      </c>
      <c r="D3938" s="416">
        <v>985.55</v>
      </c>
    </row>
    <row r="3939" spans="2:4" x14ac:dyDescent="0.25">
      <c r="B3939" s="416" t="s">
        <v>5616</v>
      </c>
      <c r="C3939" s="416" t="s">
        <v>5609</v>
      </c>
      <c r="D3939" s="416">
        <v>985.55</v>
      </c>
    </row>
    <row r="3940" spans="2:4" x14ac:dyDescent="0.25">
      <c r="B3940" s="416" t="s">
        <v>5617</v>
      </c>
      <c r="C3940" s="416" t="s">
        <v>5609</v>
      </c>
      <c r="D3940" s="416">
        <v>985.55</v>
      </c>
    </row>
    <row r="3941" spans="2:4" x14ac:dyDescent="0.25">
      <c r="B3941" s="416" t="s">
        <v>5618</v>
      </c>
      <c r="C3941" s="416" t="s">
        <v>5609</v>
      </c>
      <c r="D3941" s="416">
        <v>985.55</v>
      </c>
    </row>
    <row r="3942" spans="2:4" x14ac:dyDescent="0.25">
      <c r="B3942" s="416" t="s">
        <v>5619</v>
      </c>
      <c r="C3942" s="416" t="s">
        <v>5609</v>
      </c>
      <c r="D3942" s="416">
        <v>985.55</v>
      </c>
    </row>
    <row r="3943" spans="2:4" x14ac:dyDescent="0.25">
      <c r="B3943" s="416" t="s">
        <v>5620</v>
      </c>
      <c r="C3943" s="416" t="s">
        <v>5609</v>
      </c>
      <c r="D3943" s="416">
        <v>985.55</v>
      </c>
    </row>
    <row r="3944" spans="2:4" x14ac:dyDescent="0.25">
      <c r="B3944" s="416" t="s">
        <v>5621</v>
      </c>
      <c r="C3944" s="416" t="s">
        <v>5609</v>
      </c>
      <c r="D3944" s="416">
        <v>985.55</v>
      </c>
    </row>
    <row r="3945" spans="2:4" x14ac:dyDescent="0.25">
      <c r="B3945" s="416" t="s">
        <v>5622</v>
      </c>
      <c r="C3945" s="416" t="s">
        <v>5609</v>
      </c>
      <c r="D3945" s="416">
        <v>985.55</v>
      </c>
    </row>
    <row r="3946" spans="2:4" x14ac:dyDescent="0.25">
      <c r="B3946" s="416" t="s">
        <v>5623</v>
      </c>
      <c r="C3946" s="416" t="s">
        <v>5609</v>
      </c>
      <c r="D3946" s="416">
        <v>985.55</v>
      </c>
    </row>
    <row r="3947" spans="2:4" x14ac:dyDescent="0.25">
      <c r="B3947" s="416" t="s">
        <v>5624</v>
      </c>
      <c r="C3947" s="416" t="s">
        <v>5609</v>
      </c>
      <c r="D3947" s="416">
        <v>985.55</v>
      </c>
    </row>
    <row r="3948" spans="2:4" x14ac:dyDescent="0.25">
      <c r="B3948" s="416" t="s">
        <v>5625</v>
      </c>
      <c r="C3948" s="416" t="s">
        <v>5609</v>
      </c>
      <c r="D3948" s="416">
        <v>985.55</v>
      </c>
    </row>
    <row r="3949" spans="2:4" x14ac:dyDescent="0.25">
      <c r="B3949" s="416" t="s">
        <v>5626</v>
      </c>
      <c r="C3949" s="416" t="s">
        <v>5609</v>
      </c>
      <c r="D3949" s="416">
        <v>985.55</v>
      </c>
    </row>
    <row r="3950" spans="2:4" x14ac:dyDescent="0.25">
      <c r="B3950" s="416" t="s">
        <v>5627</v>
      </c>
      <c r="C3950" s="416" t="s">
        <v>5609</v>
      </c>
      <c r="D3950" s="416">
        <v>985.55</v>
      </c>
    </row>
    <row r="3951" spans="2:4" x14ac:dyDescent="0.25">
      <c r="B3951" s="416" t="s">
        <v>5628</v>
      </c>
      <c r="C3951" s="416" t="s">
        <v>5609</v>
      </c>
      <c r="D3951" s="416">
        <v>985.55</v>
      </c>
    </row>
    <row r="3952" spans="2:4" x14ac:dyDescent="0.25">
      <c r="B3952" s="416" t="s">
        <v>5629</v>
      </c>
      <c r="C3952" s="416" t="s">
        <v>5609</v>
      </c>
      <c r="D3952" s="416">
        <v>985.55</v>
      </c>
    </row>
    <row r="3953" spans="2:4" x14ac:dyDescent="0.25">
      <c r="B3953" s="416" t="s">
        <v>5630</v>
      </c>
      <c r="C3953" s="416" t="s">
        <v>5609</v>
      </c>
      <c r="D3953" s="416">
        <v>985.55</v>
      </c>
    </row>
    <row r="3954" spans="2:4" x14ac:dyDescent="0.25">
      <c r="B3954" s="416" t="s">
        <v>5631</v>
      </c>
      <c r="C3954" s="416" t="s">
        <v>5609</v>
      </c>
      <c r="D3954" s="416">
        <v>985.55</v>
      </c>
    </row>
    <row r="3955" spans="2:4" x14ac:dyDescent="0.25">
      <c r="B3955" s="416" t="s">
        <v>5632</v>
      </c>
      <c r="C3955" s="416" t="s">
        <v>5609</v>
      </c>
      <c r="D3955" s="416">
        <v>985.55</v>
      </c>
    </row>
    <row r="3956" spans="2:4" x14ac:dyDescent="0.25">
      <c r="B3956" s="416" t="s">
        <v>5633</v>
      </c>
      <c r="C3956" s="416" t="s">
        <v>5609</v>
      </c>
      <c r="D3956" s="416">
        <v>985.55</v>
      </c>
    </row>
    <row r="3957" spans="2:4" x14ac:dyDescent="0.25">
      <c r="B3957" s="416" t="s">
        <v>5634</v>
      </c>
      <c r="C3957" s="416" t="s">
        <v>5609</v>
      </c>
      <c r="D3957" s="416">
        <v>985.55</v>
      </c>
    </row>
    <row r="3958" spans="2:4" x14ac:dyDescent="0.25">
      <c r="B3958" s="416" t="s">
        <v>5635</v>
      </c>
      <c r="C3958" s="416" t="s">
        <v>5609</v>
      </c>
      <c r="D3958" s="416">
        <v>985.55</v>
      </c>
    </row>
    <row r="3959" spans="2:4" x14ac:dyDescent="0.25">
      <c r="B3959" s="416" t="s">
        <v>5636</v>
      </c>
      <c r="C3959" s="416" t="s">
        <v>5609</v>
      </c>
      <c r="D3959" s="416">
        <v>985.55</v>
      </c>
    </row>
    <row r="3960" spans="2:4" x14ac:dyDescent="0.25">
      <c r="B3960" s="416" t="s">
        <v>5637</v>
      </c>
      <c r="C3960" s="416" t="s">
        <v>5609</v>
      </c>
      <c r="D3960" s="416">
        <v>985.55</v>
      </c>
    </row>
    <row r="3961" spans="2:4" x14ac:dyDescent="0.25">
      <c r="B3961" s="416" t="s">
        <v>5638</v>
      </c>
      <c r="C3961" s="416" t="s">
        <v>5639</v>
      </c>
      <c r="D3961" s="417">
        <v>10979.4</v>
      </c>
    </row>
    <row r="3962" spans="2:4" x14ac:dyDescent="0.25">
      <c r="B3962" s="416" t="s">
        <v>5640</v>
      </c>
      <c r="C3962" s="416" t="s">
        <v>5639</v>
      </c>
      <c r="D3962" s="417">
        <v>10979.4</v>
      </c>
    </row>
    <row r="3963" spans="2:4" x14ac:dyDescent="0.25">
      <c r="B3963" s="416" t="s">
        <v>5641</v>
      </c>
      <c r="C3963" s="416" t="s">
        <v>5639</v>
      </c>
      <c r="D3963" s="417">
        <v>10979.4</v>
      </c>
    </row>
    <row r="3964" spans="2:4" x14ac:dyDescent="0.25">
      <c r="B3964" s="416" t="s">
        <v>5642</v>
      </c>
      <c r="C3964" s="416" t="s">
        <v>5639</v>
      </c>
      <c r="D3964" s="417">
        <v>10979.4</v>
      </c>
    </row>
    <row r="3965" spans="2:4" x14ac:dyDescent="0.25">
      <c r="B3965" s="416" t="s">
        <v>5643</v>
      </c>
      <c r="C3965" s="416" t="s">
        <v>5639</v>
      </c>
      <c r="D3965" s="417">
        <v>10979.4</v>
      </c>
    </row>
    <row r="3966" spans="2:4" x14ac:dyDescent="0.25">
      <c r="B3966" s="416" t="s">
        <v>5644</v>
      </c>
      <c r="C3966" s="416" t="s">
        <v>5639</v>
      </c>
      <c r="D3966" s="417">
        <v>10979.4</v>
      </c>
    </row>
    <row r="3967" spans="2:4" x14ac:dyDescent="0.25">
      <c r="B3967" s="416" t="s">
        <v>5645</v>
      </c>
      <c r="C3967" s="416" t="s">
        <v>5639</v>
      </c>
      <c r="D3967" s="417">
        <v>10979.4</v>
      </c>
    </row>
    <row r="3968" spans="2:4" x14ac:dyDescent="0.25">
      <c r="B3968" s="416" t="s">
        <v>5646</v>
      </c>
      <c r="C3968" s="416" t="s">
        <v>5639</v>
      </c>
      <c r="D3968" s="417">
        <v>10979.4</v>
      </c>
    </row>
    <row r="3969" spans="2:4" x14ac:dyDescent="0.25">
      <c r="B3969" s="416" t="s">
        <v>5647</v>
      </c>
      <c r="C3969" s="416" t="s">
        <v>5639</v>
      </c>
      <c r="D3969" s="417">
        <v>10979.4</v>
      </c>
    </row>
    <row r="3970" spans="2:4" x14ac:dyDescent="0.25">
      <c r="B3970" s="416" t="s">
        <v>5648</v>
      </c>
      <c r="C3970" s="416" t="s">
        <v>5639</v>
      </c>
      <c r="D3970" s="417">
        <v>10979.4</v>
      </c>
    </row>
    <row r="3971" spans="2:4" x14ac:dyDescent="0.25">
      <c r="B3971" s="416" t="s">
        <v>5649</v>
      </c>
      <c r="C3971" s="416" t="s">
        <v>5639</v>
      </c>
      <c r="D3971" s="417">
        <v>10979.4</v>
      </c>
    </row>
    <row r="3972" spans="2:4" x14ac:dyDescent="0.25">
      <c r="B3972" s="416" t="s">
        <v>5650</v>
      </c>
      <c r="C3972" s="416" t="s">
        <v>5639</v>
      </c>
      <c r="D3972" s="417">
        <v>10979.4</v>
      </c>
    </row>
    <row r="3973" spans="2:4" x14ac:dyDescent="0.25">
      <c r="B3973" s="416" t="s">
        <v>5651</v>
      </c>
      <c r="C3973" s="416" t="s">
        <v>5639</v>
      </c>
      <c r="D3973" s="417">
        <v>10979.4</v>
      </c>
    </row>
    <row r="3974" spans="2:4" x14ac:dyDescent="0.25">
      <c r="B3974" s="416" t="s">
        <v>5652</v>
      </c>
      <c r="C3974" s="416" t="s">
        <v>5639</v>
      </c>
      <c r="D3974" s="417">
        <v>10979.4</v>
      </c>
    </row>
    <row r="3975" spans="2:4" x14ac:dyDescent="0.25">
      <c r="B3975" s="416" t="s">
        <v>5653</v>
      </c>
      <c r="C3975" s="416" t="s">
        <v>5639</v>
      </c>
      <c r="D3975" s="417">
        <v>10979.4</v>
      </c>
    </row>
    <row r="3976" spans="2:4" x14ac:dyDescent="0.25">
      <c r="B3976" s="416" t="s">
        <v>5654</v>
      </c>
      <c r="C3976" s="416" t="s">
        <v>5639</v>
      </c>
      <c r="D3976" s="417">
        <v>10979.4</v>
      </c>
    </row>
    <row r="3977" spans="2:4" x14ac:dyDescent="0.25">
      <c r="B3977" s="416" t="s">
        <v>5655</v>
      </c>
      <c r="C3977" s="416" t="s">
        <v>5639</v>
      </c>
      <c r="D3977" s="417">
        <v>10979.4</v>
      </c>
    </row>
    <row r="3978" spans="2:4" x14ac:dyDescent="0.25">
      <c r="B3978" s="416" t="s">
        <v>5656</v>
      </c>
      <c r="C3978" s="416" t="s">
        <v>5639</v>
      </c>
      <c r="D3978" s="417">
        <v>10979.4</v>
      </c>
    </row>
    <row r="3979" spans="2:4" x14ac:dyDescent="0.25">
      <c r="B3979" s="416" t="s">
        <v>5657</v>
      </c>
      <c r="C3979" s="416" t="s">
        <v>5639</v>
      </c>
      <c r="D3979" s="417">
        <v>10979.4</v>
      </c>
    </row>
    <row r="3980" spans="2:4" x14ac:dyDescent="0.25">
      <c r="B3980" s="416" t="s">
        <v>5658</v>
      </c>
      <c r="C3980" s="416" t="s">
        <v>5639</v>
      </c>
      <c r="D3980" s="417">
        <v>10979.4</v>
      </c>
    </row>
    <row r="3981" spans="2:4" x14ac:dyDescent="0.25">
      <c r="B3981" s="416" t="s">
        <v>5659</v>
      </c>
      <c r="C3981" s="416" t="s">
        <v>5639</v>
      </c>
      <c r="D3981" s="417">
        <v>10979.4</v>
      </c>
    </row>
    <row r="3982" spans="2:4" x14ac:dyDescent="0.25">
      <c r="B3982" s="416" t="s">
        <v>5660</v>
      </c>
      <c r="C3982" s="416" t="s">
        <v>5639</v>
      </c>
      <c r="D3982" s="417">
        <v>10979.4</v>
      </c>
    </row>
    <row r="3983" spans="2:4" x14ac:dyDescent="0.25">
      <c r="B3983" s="416" t="s">
        <v>5661</v>
      </c>
      <c r="C3983" s="416" t="s">
        <v>5639</v>
      </c>
      <c r="D3983" s="417">
        <v>10979.4</v>
      </c>
    </row>
    <row r="3984" spans="2:4" x14ac:dyDescent="0.25">
      <c r="B3984" s="416" t="s">
        <v>5662</v>
      </c>
      <c r="C3984" s="416" t="s">
        <v>5639</v>
      </c>
      <c r="D3984" s="417">
        <v>10979.4</v>
      </c>
    </row>
    <row r="3985" spans="2:4" x14ac:dyDescent="0.25">
      <c r="B3985" s="416" t="s">
        <v>5663</v>
      </c>
      <c r="C3985" s="416" t="s">
        <v>5639</v>
      </c>
      <c r="D3985" s="417">
        <v>10979.4</v>
      </c>
    </row>
    <row r="3986" spans="2:4" x14ac:dyDescent="0.25">
      <c r="B3986" s="416" t="s">
        <v>5664</v>
      </c>
      <c r="C3986" s="416" t="s">
        <v>5639</v>
      </c>
      <c r="D3986" s="417">
        <v>10979.4</v>
      </c>
    </row>
    <row r="3987" spans="2:4" x14ac:dyDescent="0.25">
      <c r="B3987" s="416" t="s">
        <v>5665</v>
      </c>
      <c r="C3987" s="416" t="s">
        <v>5639</v>
      </c>
      <c r="D3987" s="417">
        <v>10979.4</v>
      </c>
    </row>
    <row r="3988" spans="2:4" x14ac:dyDescent="0.25">
      <c r="B3988" s="416" t="s">
        <v>5666</v>
      </c>
      <c r="C3988" s="416" t="s">
        <v>5639</v>
      </c>
      <c r="D3988" s="417">
        <v>10979.4</v>
      </c>
    </row>
    <row r="3989" spans="2:4" x14ac:dyDescent="0.25">
      <c r="B3989" s="416" t="s">
        <v>5667</v>
      </c>
      <c r="C3989" s="416" t="s">
        <v>5639</v>
      </c>
      <c r="D3989" s="417">
        <v>14613.68</v>
      </c>
    </row>
    <row r="3990" spans="2:4" x14ac:dyDescent="0.25">
      <c r="B3990" s="416" t="s">
        <v>5668</v>
      </c>
      <c r="C3990" s="416" t="s">
        <v>5639</v>
      </c>
      <c r="D3990" s="417">
        <v>14613.68</v>
      </c>
    </row>
    <row r="3991" spans="2:4" x14ac:dyDescent="0.25">
      <c r="B3991" s="416" t="s">
        <v>5669</v>
      </c>
      <c r="C3991" s="416" t="s">
        <v>5670</v>
      </c>
      <c r="D3991" s="417">
        <v>1380.4</v>
      </c>
    </row>
    <row r="3992" spans="2:4" x14ac:dyDescent="0.25">
      <c r="B3992" s="416" t="s">
        <v>5671</v>
      </c>
      <c r="C3992" s="416" t="s">
        <v>5670</v>
      </c>
      <c r="D3992" s="417">
        <v>1380.4</v>
      </c>
    </row>
    <row r="3993" spans="2:4" x14ac:dyDescent="0.25">
      <c r="B3993" s="416" t="s">
        <v>5672</v>
      </c>
      <c r="C3993" s="416" t="s">
        <v>5670</v>
      </c>
      <c r="D3993" s="417">
        <v>1380.4</v>
      </c>
    </row>
    <row r="3994" spans="2:4" x14ac:dyDescent="0.25">
      <c r="B3994" s="416" t="s">
        <v>5673</v>
      </c>
      <c r="C3994" s="416" t="s">
        <v>5670</v>
      </c>
      <c r="D3994" s="417">
        <v>1380.4</v>
      </c>
    </row>
    <row r="3995" spans="2:4" ht="30" x14ac:dyDescent="0.25">
      <c r="B3995" s="416" t="s">
        <v>5674</v>
      </c>
      <c r="C3995" s="416" t="s">
        <v>5675</v>
      </c>
      <c r="D3995" s="416">
        <v>839.84</v>
      </c>
    </row>
    <row r="3996" spans="2:4" ht="30" x14ac:dyDescent="0.25">
      <c r="B3996" s="416" t="s">
        <v>5676</v>
      </c>
      <c r="C3996" s="416" t="s">
        <v>5675</v>
      </c>
      <c r="D3996" s="416">
        <v>839.84</v>
      </c>
    </row>
    <row r="3997" spans="2:4" ht="30" x14ac:dyDescent="0.25">
      <c r="B3997" s="416" t="s">
        <v>5677</v>
      </c>
      <c r="C3997" s="416" t="s">
        <v>5675</v>
      </c>
      <c r="D3997" s="416">
        <v>839.84</v>
      </c>
    </row>
    <row r="3998" spans="2:4" ht="30" x14ac:dyDescent="0.25">
      <c r="B3998" s="416" t="s">
        <v>5678</v>
      </c>
      <c r="C3998" s="416" t="s">
        <v>5675</v>
      </c>
      <c r="D3998" s="416">
        <v>839.84</v>
      </c>
    </row>
    <row r="3999" spans="2:4" ht="30" x14ac:dyDescent="0.25">
      <c r="B3999" s="416" t="s">
        <v>5679</v>
      </c>
      <c r="C3999" s="416" t="s">
        <v>5675</v>
      </c>
      <c r="D3999" s="416">
        <v>839.84</v>
      </c>
    </row>
    <row r="4000" spans="2:4" ht="30" x14ac:dyDescent="0.25">
      <c r="B4000" s="416" t="s">
        <v>5680</v>
      </c>
      <c r="C4000" s="416" t="s">
        <v>5675</v>
      </c>
      <c r="D4000" s="416">
        <v>839.84</v>
      </c>
    </row>
    <row r="4001" spans="2:4" ht="30" x14ac:dyDescent="0.25">
      <c r="B4001" s="416" t="s">
        <v>5681</v>
      </c>
      <c r="C4001" s="416" t="s">
        <v>5675</v>
      </c>
      <c r="D4001" s="416">
        <v>839.84</v>
      </c>
    </row>
    <row r="4002" spans="2:4" ht="30" x14ac:dyDescent="0.25">
      <c r="B4002" s="416" t="s">
        <v>5682</v>
      </c>
      <c r="C4002" s="416" t="s">
        <v>5675</v>
      </c>
      <c r="D4002" s="416">
        <v>839.84</v>
      </c>
    </row>
    <row r="4003" spans="2:4" ht="30" x14ac:dyDescent="0.25">
      <c r="B4003" s="416" t="s">
        <v>5683</v>
      </c>
      <c r="C4003" s="416" t="s">
        <v>5675</v>
      </c>
      <c r="D4003" s="416">
        <v>839.84</v>
      </c>
    </row>
    <row r="4004" spans="2:4" ht="30" x14ac:dyDescent="0.25">
      <c r="B4004" s="416" t="s">
        <v>5684</v>
      </c>
      <c r="C4004" s="416" t="s">
        <v>5675</v>
      </c>
      <c r="D4004" s="416">
        <v>839.84</v>
      </c>
    </row>
    <row r="4005" spans="2:4" ht="30" x14ac:dyDescent="0.25">
      <c r="B4005" s="416" t="s">
        <v>5685</v>
      </c>
      <c r="C4005" s="416" t="s">
        <v>5675</v>
      </c>
      <c r="D4005" s="416">
        <v>839.84</v>
      </c>
    </row>
    <row r="4006" spans="2:4" ht="30" x14ac:dyDescent="0.25">
      <c r="B4006" s="416" t="s">
        <v>5686</v>
      </c>
      <c r="C4006" s="416" t="s">
        <v>5675</v>
      </c>
      <c r="D4006" s="416">
        <v>839.84</v>
      </c>
    </row>
    <row r="4007" spans="2:4" ht="30" x14ac:dyDescent="0.25">
      <c r="B4007" s="416" t="s">
        <v>5687</v>
      </c>
      <c r="C4007" s="416" t="s">
        <v>5675</v>
      </c>
      <c r="D4007" s="416">
        <v>839.84</v>
      </c>
    </row>
    <row r="4008" spans="2:4" ht="30" x14ac:dyDescent="0.25">
      <c r="B4008" s="416" t="s">
        <v>5688</v>
      </c>
      <c r="C4008" s="416" t="s">
        <v>5675</v>
      </c>
      <c r="D4008" s="416">
        <v>839.84</v>
      </c>
    </row>
    <row r="4009" spans="2:4" ht="30" x14ac:dyDescent="0.25">
      <c r="B4009" s="416" t="s">
        <v>5689</v>
      </c>
      <c r="C4009" s="416" t="s">
        <v>5675</v>
      </c>
      <c r="D4009" s="416">
        <v>839.84</v>
      </c>
    </row>
    <row r="4010" spans="2:4" ht="30" x14ac:dyDescent="0.25">
      <c r="B4010" s="416" t="s">
        <v>5690</v>
      </c>
      <c r="C4010" s="416" t="s">
        <v>5675</v>
      </c>
      <c r="D4010" s="416">
        <v>839.84</v>
      </c>
    </row>
    <row r="4011" spans="2:4" ht="30" x14ac:dyDescent="0.25">
      <c r="B4011" s="416" t="s">
        <v>5691</v>
      </c>
      <c r="C4011" s="416" t="s">
        <v>5675</v>
      </c>
      <c r="D4011" s="416">
        <v>839.84</v>
      </c>
    </row>
    <row r="4012" spans="2:4" ht="30" x14ac:dyDescent="0.25">
      <c r="B4012" s="416" t="s">
        <v>5692</v>
      </c>
      <c r="C4012" s="416" t="s">
        <v>5675</v>
      </c>
      <c r="D4012" s="416">
        <v>839.84</v>
      </c>
    </row>
    <row r="4013" spans="2:4" ht="30" x14ac:dyDescent="0.25">
      <c r="B4013" s="416" t="s">
        <v>5693</v>
      </c>
      <c r="C4013" s="416" t="s">
        <v>5675</v>
      </c>
      <c r="D4013" s="416">
        <v>839.84</v>
      </c>
    </row>
    <row r="4014" spans="2:4" ht="30" x14ac:dyDescent="0.25">
      <c r="B4014" s="416" t="s">
        <v>5694</v>
      </c>
      <c r="C4014" s="416" t="s">
        <v>5675</v>
      </c>
      <c r="D4014" s="416">
        <v>839.84</v>
      </c>
    </row>
    <row r="4015" spans="2:4" x14ac:dyDescent="0.25">
      <c r="B4015" s="416" t="s">
        <v>5695</v>
      </c>
      <c r="C4015" s="416" t="s">
        <v>5696</v>
      </c>
      <c r="D4015" s="416">
        <v>985.55</v>
      </c>
    </row>
    <row r="4016" spans="2:4" x14ac:dyDescent="0.25">
      <c r="B4016" s="416" t="s">
        <v>5697</v>
      </c>
      <c r="C4016" s="416" t="s">
        <v>5696</v>
      </c>
      <c r="D4016" s="416">
        <v>985.55</v>
      </c>
    </row>
    <row r="4017" spans="2:4" x14ac:dyDescent="0.25">
      <c r="B4017" s="416" t="s">
        <v>5698</v>
      </c>
      <c r="C4017" s="416" t="s">
        <v>5696</v>
      </c>
      <c r="D4017" s="416">
        <v>985.55</v>
      </c>
    </row>
    <row r="4018" spans="2:4" x14ac:dyDescent="0.25">
      <c r="B4018" s="416" t="s">
        <v>5699</v>
      </c>
      <c r="C4018" s="416" t="s">
        <v>5696</v>
      </c>
      <c r="D4018" s="416">
        <v>985.55</v>
      </c>
    </row>
    <row r="4019" spans="2:4" x14ac:dyDescent="0.25">
      <c r="B4019" s="416" t="s">
        <v>5700</v>
      </c>
      <c r="C4019" s="416" t="s">
        <v>5696</v>
      </c>
      <c r="D4019" s="416">
        <v>985.55</v>
      </c>
    </row>
    <row r="4020" spans="2:4" x14ac:dyDescent="0.25">
      <c r="B4020" s="416" t="s">
        <v>5701</v>
      </c>
      <c r="C4020" s="416" t="s">
        <v>5696</v>
      </c>
      <c r="D4020" s="416">
        <v>985.55</v>
      </c>
    </row>
    <row r="4021" spans="2:4" x14ac:dyDescent="0.25">
      <c r="B4021" s="416" t="s">
        <v>5702</v>
      </c>
      <c r="C4021" s="416" t="s">
        <v>5696</v>
      </c>
      <c r="D4021" s="416">
        <v>985.55</v>
      </c>
    </row>
    <row r="4022" spans="2:4" x14ac:dyDescent="0.25">
      <c r="B4022" s="416" t="s">
        <v>5703</v>
      </c>
      <c r="C4022" s="416" t="s">
        <v>5696</v>
      </c>
      <c r="D4022" s="416">
        <v>985.55</v>
      </c>
    </row>
    <row r="4023" spans="2:4" x14ac:dyDescent="0.25">
      <c r="B4023" s="416" t="s">
        <v>5704</v>
      </c>
      <c r="C4023" s="416" t="s">
        <v>5696</v>
      </c>
      <c r="D4023" s="416">
        <v>985.55</v>
      </c>
    </row>
    <row r="4024" spans="2:4" x14ac:dyDescent="0.25">
      <c r="B4024" s="416" t="s">
        <v>5705</v>
      </c>
      <c r="C4024" s="416" t="s">
        <v>5696</v>
      </c>
      <c r="D4024" s="416">
        <v>985.55</v>
      </c>
    </row>
    <row r="4025" spans="2:4" x14ac:dyDescent="0.25">
      <c r="B4025" s="416" t="s">
        <v>5706</v>
      </c>
      <c r="C4025" s="416" t="s">
        <v>5696</v>
      </c>
      <c r="D4025" s="416">
        <v>985.55</v>
      </c>
    </row>
    <row r="4026" spans="2:4" x14ac:dyDescent="0.25">
      <c r="B4026" s="416" t="s">
        <v>5707</v>
      </c>
      <c r="C4026" s="416" t="s">
        <v>5696</v>
      </c>
      <c r="D4026" s="416">
        <v>985.55</v>
      </c>
    </row>
    <row r="4027" spans="2:4" x14ac:dyDescent="0.25">
      <c r="B4027" s="416" t="s">
        <v>5708</v>
      </c>
      <c r="C4027" s="416" t="s">
        <v>5696</v>
      </c>
      <c r="D4027" s="416">
        <v>985.55</v>
      </c>
    </row>
    <row r="4028" spans="2:4" x14ac:dyDescent="0.25">
      <c r="B4028" s="416" t="s">
        <v>5709</v>
      </c>
      <c r="C4028" s="416" t="s">
        <v>5696</v>
      </c>
      <c r="D4028" s="416">
        <v>985.55</v>
      </c>
    </row>
    <row r="4029" spans="2:4" x14ac:dyDescent="0.25">
      <c r="B4029" s="416" t="s">
        <v>5710</v>
      </c>
      <c r="C4029" s="416" t="s">
        <v>5696</v>
      </c>
      <c r="D4029" s="416">
        <v>985.55</v>
      </c>
    </row>
    <row r="4030" spans="2:4" x14ac:dyDescent="0.25">
      <c r="B4030" s="416" t="s">
        <v>5711</v>
      </c>
      <c r="C4030" s="416" t="s">
        <v>5696</v>
      </c>
      <c r="D4030" s="416">
        <v>985.55</v>
      </c>
    </row>
    <row r="4031" spans="2:4" x14ac:dyDescent="0.25">
      <c r="B4031" s="416" t="s">
        <v>5712</v>
      </c>
      <c r="C4031" s="416" t="s">
        <v>5696</v>
      </c>
      <c r="D4031" s="416">
        <v>985.55</v>
      </c>
    </row>
    <row r="4032" spans="2:4" x14ac:dyDescent="0.25">
      <c r="B4032" s="416" t="s">
        <v>5713</v>
      </c>
      <c r="C4032" s="416" t="s">
        <v>5696</v>
      </c>
      <c r="D4032" s="416">
        <v>985.55</v>
      </c>
    </row>
    <row r="4033" spans="2:4" x14ac:dyDescent="0.25">
      <c r="B4033" s="416" t="s">
        <v>5714</v>
      </c>
      <c r="C4033" s="416" t="s">
        <v>5696</v>
      </c>
      <c r="D4033" s="416">
        <v>985.55</v>
      </c>
    </row>
    <row r="4034" spans="2:4" x14ac:dyDescent="0.25">
      <c r="B4034" s="416" t="s">
        <v>5715</v>
      </c>
      <c r="C4034" s="416" t="s">
        <v>5696</v>
      </c>
      <c r="D4034" s="416">
        <v>985.55</v>
      </c>
    </row>
    <row r="4035" spans="2:4" x14ac:dyDescent="0.25">
      <c r="B4035" s="416" t="s">
        <v>5716</v>
      </c>
      <c r="C4035" s="416" t="s">
        <v>5696</v>
      </c>
      <c r="D4035" s="416">
        <v>985.55</v>
      </c>
    </row>
    <row r="4036" spans="2:4" x14ac:dyDescent="0.25">
      <c r="B4036" s="416" t="s">
        <v>5717</v>
      </c>
      <c r="C4036" s="416" t="s">
        <v>5696</v>
      </c>
      <c r="D4036" s="416">
        <v>985.55</v>
      </c>
    </row>
    <row r="4037" spans="2:4" x14ac:dyDescent="0.25">
      <c r="B4037" s="416" t="s">
        <v>5718</v>
      </c>
      <c r="C4037" s="416" t="s">
        <v>5696</v>
      </c>
      <c r="D4037" s="416">
        <v>985.55</v>
      </c>
    </row>
    <row r="4038" spans="2:4" x14ac:dyDescent="0.25">
      <c r="B4038" s="416" t="s">
        <v>5719</v>
      </c>
      <c r="C4038" s="416" t="s">
        <v>5696</v>
      </c>
      <c r="D4038" s="416">
        <v>985.55</v>
      </c>
    </row>
    <row r="4039" spans="2:4" x14ac:dyDescent="0.25">
      <c r="B4039" s="416" t="s">
        <v>5720</v>
      </c>
      <c r="C4039" s="416" t="s">
        <v>5721</v>
      </c>
      <c r="D4039" s="417">
        <v>4020.4</v>
      </c>
    </row>
    <row r="4040" spans="2:4" x14ac:dyDescent="0.25">
      <c r="B4040" s="416" t="s">
        <v>5722</v>
      </c>
      <c r="C4040" s="416" t="s">
        <v>5721</v>
      </c>
      <c r="D4040" s="417">
        <v>4020.4</v>
      </c>
    </row>
    <row r="4041" spans="2:4" x14ac:dyDescent="0.25">
      <c r="B4041" s="416" t="s">
        <v>5723</v>
      </c>
      <c r="C4041" s="416" t="s">
        <v>5721</v>
      </c>
      <c r="D4041" s="417">
        <v>4020.4</v>
      </c>
    </row>
    <row r="4042" spans="2:4" x14ac:dyDescent="0.25">
      <c r="B4042" s="416" t="s">
        <v>5724</v>
      </c>
      <c r="C4042" s="416" t="s">
        <v>5721</v>
      </c>
      <c r="D4042" s="417">
        <v>4020.4</v>
      </c>
    </row>
    <row r="4043" spans="2:4" x14ac:dyDescent="0.25">
      <c r="B4043" s="416" t="s">
        <v>5725</v>
      </c>
      <c r="C4043" s="416" t="s">
        <v>5721</v>
      </c>
      <c r="D4043" s="417">
        <v>4020.4</v>
      </c>
    </row>
    <row r="4044" spans="2:4" x14ac:dyDescent="0.25">
      <c r="B4044" s="416" t="s">
        <v>5726</v>
      </c>
      <c r="C4044" s="416" t="s">
        <v>5721</v>
      </c>
      <c r="D4044" s="417">
        <v>4020.4</v>
      </c>
    </row>
    <row r="4045" spans="2:4" x14ac:dyDescent="0.25">
      <c r="B4045" s="416" t="s">
        <v>5727</v>
      </c>
      <c r="C4045" s="416" t="s">
        <v>5721</v>
      </c>
      <c r="D4045" s="417">
        <v>4020.4</v>
      </c>
    </row>
    <row r="4046" spans="2:4" x14ac:dyDescent="0.25">
      <c r="B4046" s="416" t="s">
        <v>5728</v>
      </c>
      <c r="C4046" s="416" t="s">
        <v>5721</v>
      </c>
      <c r="D4046" s="417">
        <v>4020.4</v>
      </c>
    </row>
    <row r="4047" spans="2:4" x14ac:dyDescent="0.25">
      <c r="B4047" s="416" t="s">
        <v>5729</v>
      </c>
      <c r="C4047" s="416" t="s">
        <v>5721</v>
      </c>
      <c r="D4047" s="417">
        <v>4020.4</v>
      </c>
    </row>
    <row r="4048" spans="2:4" x14ac:dyDescent="0.25">
      <c r="B4048" s="416" t="s">
        <v>5730</v>
      </c>
      <c r="C4048" s="416" t="s">
        <v>5721</v>
      </c>
      <c r="D4048" s="417">
        <v>4020.4</v>
      </c>
    </row>
    <row r="4049" spans="2:4" x14ac:dyDescent="0.25">
      <c r="B4049" s="416" t="s">
        <v>5731</v>
      </c>
      <c r="C4049" s="416" t="s">
        <v>5721</v>
      </c>
      <c r="D4049" s="417">
        <v>4020.4</v>
      </c>
    </row>
    <row r="4050" spans="2:4" x14ac:dyDescent="0.25">
      <c r="B4050" s="416" t="s">
        <v>5732</v>
      </c>
      <c r="C4050" s="416" t="s">
        <v>5721</v>
      </c>
      <c r="D4050" s="417">
        <v>4020.4</v>
      </c>
    </row>
    <row r="4051" spans="2:4" x14ac:dyDescent="0.25">
      <c r="B4051" s="416" t="s">
        <v>5733</v>
      </c>
      <c r="C4051" s="416" t="s">
        <v>5721</v>
      </c>
      <c r="D4051" s="417">
        <v>4020.4</v>
      </c>
    </row>
    <row r="4052" spans="2:4" x14ac:dyDescent="0.25">
      <c r="B4052" s="416" t="s">
        <v>5734</v>
      </c>
      <c r="C4052" s="416" t="s">
        <v>5735</v>
      </c>
      <c r="D4052" s="417">
        <v>1578</v>
      </c>
    </row>
    <row r="4053" spans="2:4" x14ac:dyDescent="0.25">
      <c r="B4053" s="416" t="s">
        <v>5736</v>
      </c>
      <c r="C4053" s="416" t="s">
        <v>5737</v>
      </c>
      <c r="D4053" s="417">
        <v>1113.5</v>
      </c>
    </row>
    <row r="4054" spans="2:4" x14ac:dyDescent="0.25">
      <c r="B4054" s="416" t="s">
        <v>5738</v>
      </c>
      <c r="C4054" s="416" t="s">
        <v>5739</v>
      </c>
      <c r="D4054" s="417">
        <v>1610</v>
      </c>
    </row>
    <row r="4055" spans="2:4" x14ac:dyDescent="0.25">
      <c r="B4055" s="416" t="s">
        <v>5740</v>
      </c>
      <c r="C4055" s="416" t="s">
        <v>5741</v>
      </c>
      <c r="D4055" s="417">
        <v>6841.62</v>
      </c>
    </row>
    <row r="4056" spans="2:4" x14ac:dyDescent="0.25">
      <c r="B4056" s="416" t="s">
        <v>5742</v>
      </c>
      <c r="C4056" s="416" t="s">
        <v>5741</v>
      </c>
      <c r="D4056" s="417">
        <v>6841.62</v>
      </c>
    </row>
    <row r="4057" spans="2:4" x14ac:dyDescent="0.25">
      <c r="B4057" s="416" t="s">
        <v>5743</v>
      </c>
      <c r="C4057" s="416" t="s">
        <v>5744</v>
      </c>
      <c r="D4057" s="417">
        <v>6622</v>
      </c>
    </row>
    <row r="4058" spans="2:4" x14ac:dyDescent="0.25">
      <c r="B4058" s="416" t="s">
        <v>5745</v>
      </c>
      <c r="C4058" s="416" t="s">
        <v>5746</v>
      </c>
      <c r="D4058" s="417">
        <v>1610</v>
      </c>
    </row>
    <row r="4059" spans="2:4" x14ac:dyDescent="0.25">
      <c r="B4059" s="416" t="s">
        <v>5747</v>
      </c>
      <c r="C4059" s="416" t="s">
        <v>5748</v>
      </c>
      <c r="D4059" s="417">
        <v>1610</v>
      </c>
    </row>
    <row r="4060" spans="2:4" x14ac:dyDescent="0.25">
      <c r="B4060" s="416" t="s">
        <v>5749</v>
      </c>
      <c r="C4060" s="416" t="s">
        <v>5748</v>
      </c>
      <c r="D4060" s="417">
        <v>1610</v>
      </c>
    </row>
    <row r="4061" spans="2:4" x14ac:dyDescent="0.25">
      <c r="B4061" s="416" t="s">
        <v>5750</v>
      </c>
      <c r="C4061" s="416" t="s">
        <v>5748</v>
      </c>
      <c r="D4061" s="417">
        <v>1610</v>
      </c>
    </row>
    <row r="4062" spans="2:4" x14ac:dyDescent="0.25">
      <c r="B4062" s="416" t="s">
        <v>5751</v>
      </c>
      <c r="C4062" s="416" t="s">
        <v>5748</v>
      </c>
      <c r="D4062" s="417">
        <v>1610</v>
      </c>
    </row>
    <row r="4063" spans="2:4" x14ac:dyDescent="0.25">
      <c r="B4063" s="416" t="s">
        <v>5752</v>
      </c>
      <c r="C4063" s="416" t="s">
        <v>5748</v>
      </c>
      <c r="D4063" s="417">
        <v>1610</v>
      </c>
    </row>
    <row r="4064" spans="2:4" x14ac:dyDescent="0.25">
      <c r="B4064" s="416" t="s">
        <v>5753</v>
      </c>
      <c r="C4064" s="416" t="s">
        <v>5748</v>
      </c>
      <c r="D4064" s="417">
        <v>1610</v>
      </c>
    </row>
    <row r="4065" spans="2:4" x14ac:dyDescent="0.25">
      <c r="B4065" s="416" t="s">
        <v>5754</v>
      </c>
      <c r="C4065" s="416" t="s">
        <v>5748</v>
      </c>
      <c r="D4065" s="417">
        <v>1610</v>
      </c>
    </row>
    <row r="4066" spans="2:4" x14ac:dyDescent="0.25">
      <c r="B4066" s="416" t="s">
        <v>5755</v>
      </c>
      <c r="C4066" s="416" t="s">
        <v>5748</v>
      </c>
      <c r="D4066" s="417">
        <v>1610</v>
      </c>
    </row>
    <row r="4067" spans="2:4" x14ac:dyDescent="0.25">
      <c r="B4067" s="416" t="s">
        <v>5756</v>
      </c>
      <c r="C4067" s="416" t="s">
        <v>5757</v>
      </c>
      <c r="D4067" s="417">
        <v>3323.5</v>
      </c>
    </row>
    <row r="4068" spans="2:4" x14ac:dyDescent="0.25">
      <c r="B4068" s="416" t="s">
        <v>5758</v>
      </c>
      <c r="C4068" s="416" t="s">
        <v>5759</v>
      </c>
      <c r="D4068" s="417">
        <v>3754.14</v>
      </c>
    </row>
    <row r="4069" spans="2:4" x14ac:dyDescent="0.25">
      <c r="B4069" s="416" t="s">
        <v>5760</v>
      </c>
      <c r="C4069" s="416" t="s">
        <v>5761</v>
      </c>
      <c r="D4069" s="417">
        <v>16005.7</v>
      </c>
    </row>
    <row r="4070" spans="2:4" x14ac:dyDescent="0.25">
      <c r="B4070" s="416" t="s">
        <v>5762</v>
      </c>
      <c r="C4070" s="416" t="s">
        <v>5763</v>
      </c>
      <c r="D4070" s="417">
        <v>11672.5</v>
      </c>
    </row>
    <row r="4071" spans="2:4" x14ac:dyDescent="0.25">
      <c r="B4071" s="416" t="s">
        <v>5764</v>
      </c>
      <c r="C4071" s="416" t="s">
        <v>5765</v>
      </c>
      <c r="D4071" s="417">
        <v>6325</v>
      </c>
    </row>
    <row r="4072" spans="2:4" x14ac:dyDescent="0.25">
      <c r="B4072" s="416" t="s">
        <v>5766</v>
      </c>
      <c r="C4072" s="416" t="s">
        <v>5765</v>
      </c>
      <c r="D4072" s="417">
        <v>4212.45</v>
      </c>
    </row>
    <row r="4073" spans="2:4" x14ac:dyDescent="0.25">
      <c r="B4073" s="416" t="s">
        <v>5767</v>
      </c>
      <c r="C4073" s="416" t="s">
        <v>5765</v>
      </c>
      <c r="D4073" s="417">
        <v>4212.45</v>
      </c>
    </row>
    <row r="4074" spans="2:4" x14ac:dyDescent="0.25">
      <c r="B4074" s="416" t="s">
        <v>5768</v>
      </c>
      <c r="C4074" s="416" t="s">
        <v>5765</v>
      </c>
      <c r="D4074" s="417">
        <v>4212.45</v>
      </c>
    </row>
    <row r="4075" spans="2:4" x14ac:dyDescent="0.25">
      <c r="B4075" s="416" t="s">
        <v>5769</v>
      </c>
      <c r="C4075" s="416" t="s">
        <v>5770</v>
      </c>
      <c r="D4075" s="417">
        <v>5967.35</v>
      </c>
    </row>
    <row r="4076" spans="2:4" x14ac:dyDescent="0.25">
      <c r="B4076" s="416" t="s">
        <v>5771</v>
      </c>
      <c r="C4076" s="416" t="s">
        <v>5770</v>
      </c>
      <c r="D4076" s="417">
        <v>5967.35</v>
      </c>
    </row>
    <row r="4077" spans="2:4" x14ac:dyDescent="0.25">
      <c r="B4077" s="416" t="s">
        <v>5772</v>
      </c>
      <c r="C4077" s="416" t="s">
        <v>5770</v>
      </c>
      <c r="D4077" s="417">
        <v>6325</v>
      </c>
    </row>
    <row r="4078" spans="2:4" x14ac:dyDescent="0.25">
      <c r="B4078" s="416" t="s">
        <v>5773</v>
      </c>
      <c r="C4078" s="416" t="s">
        <v>5774</v>
      </c>
      <c r="D4078" s="417">
        <v>6691.62</v>
      </c>
    </row>
    <row r="4079" spans="2:4" ht="30" x14ac:dyDescent="0.25">
      <c r="B4079" s="416" t="s">
        <v>5775</v>
      </c>
      <c r="C4079" s="416" t="s">
        <v>5776</v>
      </c>
      <c r="D4079" s="417">
        <v>350668</v>
      </c>
    </row>
    <row r="4080" spans="2:4" ht="30" x14ac:dyDescent="0.25">
      <c r="B4080" s="416" t="s">
        <v>5777</v>
      </c>
      <c r="C4080" s="416" t="s">
        <v>5778</v>
      </c>
      <c r="D4080" s="417">
        <v>318768</v>
      </c>
    </row>
    <row r="4081" spans="2:4" x14ac:dyDescent="0.25">
      <c r="B4081" s="416" t="s">
        <v>5779</v>
      </c>
      <c r="C4081" s="416" t="s">
        <v>5780</v>
      </c>
      <c r="D4081" s="417">
        <v>5456.75</v>
      </c>
    </row>
    <row r="4082" spans="2:4" x14ac:dyDescent="0.25">
      <c r="B4082" s="416" t="s">
        <v>5781</v>
      </c>
      <c r="C4082" s="416" t="s">
        <v>5782</v>
      </c>
      <c r="D4082" s="417">
        <v>2834.19</v>
      </c>
    </row>
    <row r="4083" spans="2:4" x14ac:dyDescent="0.25">
      <c r="B4083" s="416" t="s">
        <v>5783</v>
      </c>
      <c r="C4083" s="416" t="s">
        <v>5784</v>
      </c>
      <c r="D4083" s="417">
        <v>4715</v>
      </c>
    </row>
    <row r="4084" spans="2:4" x14ac:dyDescent="0.25">
      <c r="B4084" s="416" t="s">
        <v>5785</v>
      </c>
      <c r="C4084" s="416" t="s">
        <v>5786</v>
      </c>
      <c r="D4084" s="416">
        <v>0.12</v>
      </c>
    </row>
    <row r="4085" spans="2:4" x14ac:dyDescent="0.25">
      <c r="B4085" s="416" t="s">
        <v>5787</v>
      </c>
      <c r="C4085" s="416" t="s">
        <v>5788</v>
      </c>
      <c r="D4085" s="416">
        <v>0.12</v>
      </c>
    </row>
    <row r="4086" spans="2:4" x14ac:dyDescent="0.25">
      <c r="B4086" s="416" t="s">
        <v>5789</v>
      </c>
      <c r="C4086" s="416" t="s">
        <v>5790</v>
      </c>
      <c r="D4086" s="416">
        <v>0.12</v>
      </c>
    </row>
    <row r="4087" spans="2:4" x14ac:dyDescent="0.25">
      <c r="B4087" s="416" t="s">
        <v>5791</v>
      </c>
      <c r="C4087" s="416" t="s">
        <v>5792</v>
      </c>
      <c r="D4087" s="416">
        <v>0.12</v>
      </c>
    </row>
    <row r="4088" spans="2:4" x14ac:dyDescent="0.25">
      <c r="B4088" s="416" t="s">
        <v>5793</v>
      </c>
      <c r="C4088" s="416" t="s">
        <v>5794</v>
      </c>
      <c r="D4088" s="417">
        <v>7811.95</v>
      </c>
    </row>
    <row r="4089" spans="2:4" x14ac:dyDescent="0.25">
      <c r="B4089" s="416" t="s">
        <v>5795</v>
      </c>
      <c r="C4089" s="416" t="s">
        <v>5796</v>
      </c>
      <c r="D4089" s="416">
        <v>0.12</v>
      </c>
    </row>
    <row r="4090" spans="2:4" x14ac:dyDescent="0.25">
      <c r="B4090" s="416" t="s">
        <v>5797</v>
      </c>
      <c r="C4090" s="416" t="s">
        <v>5798</v>
      </c>
      <c r="D4090" s="416">
        <v>0.12</v>
      </c>
    </row>
    <row r="4091" spans="2:4" x14ac:dyDescent="0.25">
      <c r="B4091" s="416" t="s">
        <v>5799</v>
      </c>
      <c r="C4091" s="416" t="s">
        <v>5800</v>
      </c>
      <c r="D4091" s="417">
        <v>4025</v>
      </c>
    </row>
    <row r="4092" spans="2:4" x14ac:dyDescent="0.25">
      <c r="B4092" s="416" t="s">
        <v>5801</v>
      </c>
      <c r="C4092" s="416" t="s">
        <v>5802</v>
      </c>
      <c r="D4092" s="416">
        <v>860.55</v>
      </c>
    </row>
    <row r="4093" spans="2:4" x14ac:dyDescent="0.25">
      <c r="B4093" s="416" t="s">
        <v>5803</v>
      </c>
      <c r="C4093" s="416" t="s">
        <v>5804</v>
      </c>
      <c r="D4093" s="417">
        <v>4298.47</v>
      </c>
    </row>
    <row r="4094" spans="2:4" x14ac:dyDescent="0.25">
      <c r="B4094" s="416" t="s">
        <v>5805</v>
      </c>
      <c r="C4094" s="416" t="s">
        <v>5806</v>
      </c>
      <c r="D4094" s="417">
        <v>4980.3</v>
      </c>
    </row>
    <row r="4095" spans="2:4" x14ac:dyDescent="0.25">
      <c r="B4095" s="416" t="s">
        <v>5807</v>
      </c>
      <c r="C4095" s="416" t="s">
        <v>5808</v>
      </c>
      <c r="D4095" s="417">
        <v>24215.57</v>
      </c>
    </row>
    <row r="4096" spans="2:4" x14ac:dyDescent="0.25">
      <c r="B4096" s="416" t="s">
        <v>5809</v>
      </c>
      <c r="C4096" s="416" t="s">
        <v>5810</v>
      </c>
      <c r="D4096" s="417">
        <v>156256.29</v>
      </c>
    </row>
    <row r="4097" spans="2:4" x14ac:dyDescent="0.25">
      <c r="B4097" s="416" t="s">
        <v>5811</v>
      </c>
      <c r="C4097" s="416" t="s">
        <v>5812</v>
      </c>
      <c r="D4097" s="417">
        <v>90000</v>
      </c>
    </row>
    <row r="4098" spans="2:4" x14ac:dyDescent="0.25">
      <c r="B4098" s="416" t="s">
        <v>5813</v>
      </c>
      <c r="C4098" s="416" t="s">
        <v>5814</v>
      </c>
      <c r="D4098" s="417">
        <v>265640</v>
      </c>
    </row>
    <row r="4099" spans="2:4" x14ac:dyDescent="0.25">
      <c r="B4099" s="416" t="s">
        <v>5815</v>
      </c>
      <c r="C4099" s="416" t="s">
        <v>5816</v>
      </c>
      <c r="D4099" s="417">
        <v>2195.5</v>
      </c>
    </row>
    <row r="4100" spans="2:4" x14ac:dyDescent="0.25">
      <c r="B4100" s="416" t="s">
        <v>5817</v>
      </c>
      <c r="C4100" s="416" t="s">
        <v>5816</v>
      </c>
      <c r="D4100" s="417">
        <v>2195.5</v>
      </c>
    </row>
    <row r="4101" spans="2:4" x14ac:dyDescent="0.25">
      <c r="B4101" s="416" t="s">
        <v>5818</v>
      </c>
      <c r="C4101" s="416" t="s">
        <v>5816</v>
      </c>
      <c r="D4101" s="417">
        <v>2195.5</v>
      </c>
    </row>
    <row r="4102" spans="2:4" x14ac:dyDescent="0.25">
      <c r="B4102" s="416" t="s">
        <v>5819</v>
      </c>
      <c r="C4102" s="416" t="s">
        <v>5820</v>
      </c>
      <c r="D4102" s="417">
        <v>2300</v>
      </c>
    </row>
    <row r="4103" spans="2:4" x14ac:dyDescent="0.25">
      <c r="B4103" s="416" t="s">
        <v>5821</v>
      </c>
      <c r="C4103" s="416" t="s">
        <v>5822</v>
      </c>
      <c r="D4103" s="417">
        <v>9311.3700000000008</v>
      </c>
    </row>
    <row r="4104" spans="2:4" x14ac:dyDescent="0.25">
      <c r="B4104" s="416" t="s">
        <v>5823</v>
      </c>
      <c r="C4104" s="416" t="s">
        <v>5824</v>
      </c>
      <c r="D4104" s="417">
        <v>18197.39</v>
      </c>
    </row>
    <row r="4105" spans="2:4" x14ac:dyDescent="0.25">
      <c r="B4105" s="416" t="s">
        <v>5825</v>
      </c>
      <c r="C4105" s="416" t="s">
        <v>5824</v>
      </c>
      <c r="D4105" s="417">
        <v>18197.39</v>
      </c>
    </row>
    <row r="4106" spans="2:4" x14ac:dyDescent="0.25">
      <c r="B4106" s="416" t="s">
        <v>5826</v>
      </c>
      <c r="C4106" s="416" t="s">
        <v>5827</v>
      </c>
      <c r="D4106" s="417">
        <v>24171.97</v>
      </c>
    </row>
    <row r="4107" spans="2:4" x14ac:dyDescent="0.25">
      <c r="B4107" s="416" t="s">
        <v>5828</v>
      </c>
      <c r="C4107" s="416" t="s">
        <v>5829</v>
      </c>
      <c r="D4107" s="417">
        <v>272356.78000000003</v>
      </c>
    </row>
    <row r="4108" spans="2:4" x14ac:dyDescent="0.25">
      <c r="B4108" s="416" t="s">
        <v>5830</v>
      </c>
      <c r="C4108" s="416" t="s">
        <v>5831</v>
      </c>
      <c r="D4108" s="417">
        <v>61475.55</v>
      </c>
    </row>
    <row r="4109" spans="2:4" x14ac:dyDescent="0.25">
      <c r="B4109" s="416" t="s">
        <v>5832</v>
      </c>
      <c r="C4109" s="416" t="s">
        <v>5833</v>
      </c>
      <c r="D4109" s="417">
        <v>2280</v>
      </c>
    </row>
    <row r="4110" spans="2:4" x14ac:dyDescent="0.25">
      <c r="B4110" s="416" t="s">
        <v>5834</v>
      </c>
      <c r="C4110" s="416" t="s">
        <v>5835</v>
      </c>
      <c r="D4110" s="417">
        <v>3335</v>
      </c>
    </row>
    <row r="4111" spans="2:4" x14ac:dyDescent="0.25">
      <c r="B4111" s="416" t="s">
        <v>5836</v>
      </c>
      <c r="C4111" s="416" t="s">
        <v>5837</v>
      </c>
      <c r="D4111" s="417">
        <v>1377</v>
      </c>
    </row>
    <row r="4112" spans="2:4" x14ac:dyDescent="0.25">
      <c r="B4112" s="416" t="s">
        <v>5838</v>
      </c>
      <c r="C4112" s="416" t="s">
        <v>5839</v>
      </c>
      <c r="D4112" s="417">
        <v>6322.7</v>
      </c>
    </row>
    <row r="4113" spans="2:4" x14ac:dyDescent="0.25">
      <c r="B4113" s="416" t="s">
        <v>5840</v>
      </c>
      <c r="C4113" s="416" t="s">
        <v>5839</v>
      </c>
      <c r="D4113" s="417">
        <v>6322.7</v>
      </c>
    </row>
    <row r="4114" spans="2:4" x14ac:dyDescent="0.25">
      <c r="B4114" s="416" t="s">
        <v>5841</v>
      </c>
      <c r="C4114" s="416" t="s">
        <v>5839</v>
      </c>
      <c r="D4114" s="417">
        <v>6322.7</v>
      </c>
    </row>
    <row r="4115" spans="2:4" x14ac:dyDescent="0.25">
      <c r="B4115" s="416" t="s">
        <v>5842</v>
      </c>
      <c r="C4115" s="416" t="s">
        <v>5839</v>
      </c>
      <c r="D4115" s="417">
        <v>6322.7</v>
      </c>
    </row>
    <row r="4116" spans="2:4" x14ac:dyDescent="0.25">
      <c r="B4116" s="416" t="s">
        <v>5843</v>
      </c>
      <c r="C4116" s="416" t="s">
        <v>5844</v>
      </c>
      <c r="D4116" s="417">
        <v>6322.7</v>
      </c>
    </row>
    <row r="4117" spans="2:4" x14ac:dyDescent="0.25">
      <c r="B4117" s="416" t="s">
        <v>5845</v>
      </c>
      <c r="C4117" s="416" t="s">
        <v>5844</v>
      </c>
      <c r="D4117" s="417">
        <v>6322.7</v>
      </c>
    </row>
    <row r="4118" spans="2:4" x14ac:dyDescent="0.25">
      <c r="B4118" s="416" t="s">
        <v>5846</v>
      </c>
      <c r="C4118" s="416" t="s">
        <v>5844</v>
      </c>
      <c r="D4118" s="417">
        <v>6322.7</v>
      </c>
    </row>
    <row r="4119" spans="2:4" x14ac:dyDescent="0.25">
      <c r="B4119" s="416" t="s">
        <v>5847</v>
      </c>
      <c r="C4119" s="416" t="s">
        <v>5844</v>
      </c>
      <c r="D4119" s="417">
        <v>6322.7</v>
      </c>
    </row>
    <row r="4120" spans="2:4" x14ac:dyDescent="0.25">
      <c r="B4120" s="416" t="s">
        <v>5848</v>
      </c>
      <c r="C4120" s="416" t="s">
        <v>5844</v>
      </c>
      <c r="D4120" s="417">
        <v>6322.7</v>
      </c>
    </row>
    <row r="4121" spans="2:4" x14ac:dyDescent="0.25">
      <c r="B4121" s="416" t="s">
        <v>5849</v>
      </c>
      <c r="C4121" s="416" t="s">
        <v>5850</v>
      </c>
      <c r="D4121" s="417">
        <v>5164.6000000000004</v>
      </c>
    </row>
    <row r="4122" spans="2:4" x14ac:dyDescent="0.25">
      <c r="B4122" s="416" t="s">
        <v>5851</v>
      </c>
      <c r="C4122" s="416" t="s">
        <v>5852</v>
      </c>
      <c r="D4122" s="417">
        <v>5679.85</v>
      </c>
    </row>
    <row r="4123" spans="2:4" x14ac:dyDescent="0.25">
      <c r="B4123" s="416" t="s">
        <v>5853</v>
      </c>
      <c r="C4123" s="416" t="s">
        <v>5852</v>
      </c>
      <c r="D4123" s="417">
        <v>5679.85</v>
      </c>
    </row>
    <row r="4124" spans="2:4" x14ac:dyDescent="0.25">
      <c r="B4124" s="416" t="s">
        <v>5854</v>
      </c>
      <c r="C4124" s="416" t="s">
        <v>5855</v>
      </c>
      <c r="D4124" s="417">
        <v>5679.85</v>
      </c>
    </row>
    <row r="4125" spans="2:4" x14ac:dyDescent="0.25">
      <c r="B4125" s="416" t="s">
        <v>5856</v>
      </c>
      <c r="C4125" s="416" t="s">
        <v>5855</v>
      </c>
      <c r="D4125" s="417">
        <v>5679.85</v>
      </c>
    </row>
    <row r="4126" spans="2:4" x14ac:dyDescent="0.25">
      <c r="B4126" s="416" t="s">
        <v>5857</v>
      </c>
      <c r="C4126" s="416" t="s">
        <v>5858</v>
      </c>
      <c r="D4126" s="417">
        <v>2899.88</v>
      </c>
    </row>
    <row r="4127" spans="2:4" x14ac:dyDescent="0.25">
      <c r="B4127" s="416" t="s">
        <v>5859</v>
      </c>
      <c r="C4127" s="416" t="s">
        <v>5858</v>
      </c>
      <c r="D4127" s="417">
        <v>2899.88</v>
      </c>
    </row>
    <row r="4128" spans="2:4" x14ac:dyDescent="0.25">
      <c r="B4128" s="416" t="s">
        <v>5860</v>
      </c>
      <c r="C4128" s="416" t="s">
        <v>5858</v>
      </c>
      <c r="D4128" s="417">
        <v>2899.88</v>
      </c>
    </row>
    <row r="4129" spans="2:4" x14ac:dyDescent="0.25">
      <c r="B4129" s="416" t="s">
        <v>5861</v>
      </c>
      <c r="C4129" s="416" t="s">
        <v>5858</v>
      </c>
      <c r="D4129" s="417">
        <v>2899.88</v>
      </c>
    </row>
    <row r="4130" spans="2:4" x14ac:dyDescent="0.25">
      <c r="B4130" s="416" t="s">
        <v>5862</v>
      </c>
      <c r="C4130" s="416" t="s">
        <v>5858</v>
      </c>
      <c r="D4130" s="417">
        <v>2899.88</v>
      </c>
    </row>
    <row r="4131" spans="2:4" x14ac:dyDescent="0.25">
      <c r="B4131" s="416" t="s">
        <v>5863</v>
      </c>
      <c r="C4131" s="416" t="s">
        <v>5858</v>
      </c>
      <c r="D4131" s="417">
        <v>2899.88</v>
      </c>
    </row>
    <row r="4132" spans="2:4" x14ac:dyDescent="0.25">
      <c r="B4132" s="416" t="s">
        <v>5864</v>
      </c>
      <c r="C4132" s="416" t="s">
        <v>5865</v>
      </c>
      <c r="D4132" s="417">
        <v>43059.39</v>
      </c>
    </row>
    <row r="4133" spans="2:4" x14ac:dyDescent="0.25">
      <c r="B4133" s="416" t="s">
        <v>5866</v>
      </c>
      <c r="C4133" s="416" t="s">
        <v>5867</v>
      </c>
      <c r="D4133" s="417">
        <v>6042.79</v>
      </c>
    </row>
    <row r="4134" spans="2:4" x14ac:dyDescent="0.25">
      <c r="B4134" s="416" t="s">
        <v>5868</v>
      </c>
      <c r="C4134" s="416" t="s">
        <v>5867</v>
      </c>
      <c r="D4134" s="417">
        <v>6042.79</v>
      </c>
    </row>
    <row r="4135" spans="2:4" x14ac:dyDescent="0.25">
      <c r="B4135" s="416" t="s">
        <v>5869</v>
      </c>
      <c r="C4135" s="416" t="s">
        <v>5867</v>
      </c>
      <c r="D4135" s="417">
        <v>6042.79</v>
      </c>
    </row>
    <row r="4136" spans="2:4" x14ac:dyDescent="0.25">
      <c r="B4136" s="416" t="s">
        <v>5870</v>
      </c>
      <c r="C4136" s="416" t="s">
        <v>5867</v>
      </c>
      <c r="D4136" s="417">
        <v>6042.79</v>
      </c>
    </row>
    <row r="4137" spans="2:4" x14ac:dyDescent="0.25">
      <c r="B4137" s="416" t="s">
        <v>5871</v>
      </c>
      <c r="C4137" s="416" t="s">
        <v>5867</v>
      </c>
      <c r="D4137" s="417">
        <v>6042.79</v>
      </c>
    </row>
    <row r="4138" spans="2:4" x14ac:dyDescent="0.25">
      <c r="B4138" s="416" t="s">
        <v>5872</v>
      </c>
      <c r="C4138" s="416" t="s">
        <v>5867</v>
      </c>
      <c r="D4138" s="417">
        <v>6042.79</v>
      </c>
    </row>
    <row r="4139" spans="2:4" x14ac:dyDescent="0.25">
      <c r="B4139" s="416" t="s">
        <v>5873</v>
      </c>
      <c r="C4139" s="416" t="s">
        <v>5867</v>
      </c>
      <c r="D4139" s="417">
        <v>6042.79</v>
      </c>
    </row>
    <row r="4140" spans="2:4" x14ac:dyDescent="0.25">
      <c r="B4140" s="416" t="s">
        <v>5874</v>
      </c>
      <c r="C4140" s="416" t="s">
        <v>5867</v>
      </c>
      <c r="D4140" s="417">
        <v>6042.79</v>
      </c>
    </row>
    <row r="4141" spans="2:4" x14ac:dyDescent="0.25">
      <c r="B4141" s="416" t="s">
        <v>5875</v>
      </c>
      <c r="C4141" s="416" t="s">
        <v>5876</v>
      </c>
      <c r="D4141" s="416">
        <v>0</v>
      </c>
    </row>
    <row r="4142" spans="2:4" x14ac:dyDescent="0.25">
      <c r="B4142" s="416" t="s">
        <v>5877</v>
      </c>
      <c r="C4142" s="416" t="s">
        <v>5876</v>
      </c>
      <c r="D4142" s="416">
        <v>0</v>
      </c>
    </row>
    <row r="4143" spans="2:4" x14ac:dyDescent="0.25">
      <c r="B4143" s="416" t="s">
        <v>5878</v>
      </c>
      <c r="C4143" s="416" t="s">
        <v>5879</v>
      </c>
      <c r="D4143" s="417">
        <v>1049.97</v>
      </c>
    </row>
    <row r="4144" spans="2:4" x14ac:dyDescent="0.25">
      <c r="B4144" s="416" t="s">
        <v>5880</v>
      </c>
      <c r="C4144" s="416" t="s">
        <v>5881</v>
      </c>
      <c r="D4144" s="416">
        <v>365</v>
      </c>
    </row>
    <row r="4145" spans="2:4" x14ac:dyDescent="0.25">
      <c r="B4145" s="416" t="s">
        <v>5882</v>
      </c>
      <c r="C4145" s="416" t="s">
        <v>5883</v>
      </c>
      <c r="D4145" s="417">
        <v>3398.28</v>
      </c>
    </row>
    <row r="4146" spans="2:4" x14ac:dyDescent="0.25">
      <c r="B4146" s="416" t="s">
        <v>5884</v>
      </c>
      <c r="C4146" s="416" t="s">
        <v>5885</v>
      </c>
      <c r="D4146" s="417">
        <v>5271.08</v>
      </c>
    </row>
    <row r="4147" spans="2:4" x14ac:dyDescent="0.25">
      <c r="B4147" s="416" t="s">
        <v>5886</v>
      </c>
      <c r="C4147" s="416" t="s">
        <v>5887</v>
      </c>
      <c r="D4147" s="417">
        <v>5962.5</v>
      </c>
    </row>
    <row r="4148" spans="2:4" x14ac:dyDescent="0.25">
      <c r="B4148" s="416" t="s">
        <v>5888</v>
      </c>
      <c r="C4148" s="416" t="s">
        <v>5889</v>
      </c>
      <c r="D4148" s="416">
        <v>635.89</v>
      </c>
    </row>
    <row r="4149" spans="2:4" x14ac:dyDescent="0.25">
      <c r="B4149" s="416" t="s">
        <v>5890</v>
      </c>
      <c r="C4149" s="416" t="s">
        <v>5891</v>
      </c>
      <c r="D4149" s="417">
        <v>1305.25</v>
      </c>
    </row>
    <row r="4150" spans="2:4" x14ac:dyDescent="0.25">
      <c r="B4150" s="416" t="s">
        <v>5892</v>
      </c>
      <c r="C4150" s="416" t="s">
        <v>5893</v>
      </c>
      <c r="D4150" s="416">
        <v>0</v>
      </c>
    </row>
    <row r="4151" spans="2:4" x14ac:dyDescent="0.25">
      <c r="B4151" s="416" t="s">
        <v>5894</v>
      </c>
      <c r="C4151" s="416" t="s">
        <v>5895</v>
      </c>
      <c r="D4151" s="417">
        <v>1951.55</v>
      </c>
    </row>
    <row r="4152" spans="2:4" x14ac:dyDescent="0.25">
      <c r="B4152" s="416" t="s">
        <v>5896</v>
      </c>
      <c r="C4152" s="416" t="s">
        <v>5897</v>
      </c>
      <c r="D4152" s="417">
        <v>2380.0100000000002</v>
      </c>
    </row>
    <row r="4153" spans="2:4" x14ac:dyDescent="0.25">
      <c r="B4153" s="416" t="s">
        <v>5898</v>
      </c>
      <c r="C4153" s="416" t="s">
        <v>5899</v>
      </c>
      <c r="D4153" s="417">
        <v>1443.05</v>
      </c>
    </row>
    <row r="4154" spans="2:4" x14ac:dyDescent="0.25">
      <c r="B4154" s="416" t="s">
        <v>5900</v>
      </c>
      <c r="C4154" s="416" t="s">
        <v>5901</v>
      </c>
      <c r="D4154" s="417">
        <v>9200</v>
      </c>
    </row>
    <row r="4155" spans="2:4" x14ac:dyDescent="0.25">
      <c r="B4155" s="416" t="s">
        <v>5902</v>
      </c>
      <c r="C4155" s="416" t="s">
        <v>5903</v>
      </c>
      <c r="D4155" s="416">
        <v>0.12</v>
      </c>
    </row>
    <row r="4156" spans="2:4" x14ac:dyDescent="0.25">
      <c r="B4156" s="416" t="s">
        <v>5904</v>
      </c>
      <c r="C4156" s="416" t="s">
        <v>5905</v>
      </c>
      <c r="D4156" s="417">
        <v>2368.92</v>
      </c>
    </row>
    <row r="4157" spans="2:4" x14ac:dyDescent="0.25">
      <c r="B4157" s="416" t="s">
        <v>5906</v>
      </c>
      <c r="C4157" s="416" t="s">
        <v>5907</v>
      </c>
      <c r="D4157" s="417">
        <v>2369.3000000000002</v>
      </c>
    </row>
    <row r="4158" spans="2:4" x14ac:dyDescent="0.25">
      <c r="B4158" s="416" t="s">
        <v>5908</v>
      </c>
      <c r="C4158" s="416" t="s">
        <v>5907</v>
      </c>
      <c r="D4158" s="417">
        <v>2368.92</v>
      </c>
    </row>
    <row r="4159" spans="2:4" x14ac:dyDescent="0.25">
      <c r="B4159" s="416" t="s">
        <v>5909</v>
      </c>
      <c r="C4159" s="416" t="s">
        <v>5907</v>
      </c>
      <c r="D4159" s="417">
        <v>2368.92</v>
      </c>
    </row>
    <row r="4160" spans="2:4" x14ac:dyDescent="0.25">
      <c r="B4160" s="416" t="s">
        <v>5910</v>
      </c>
      <c r="C4160" s="416" t="s">
        <v>5911</v>
      </c>
      <c r="D4160" s="417">
        <v>4191.75</v>
      </c>
    </row>
    <row r="4161" spans="2:4" x14ac:dyDescent="0.25">
      <c r="B4161" s="416" t="s">
        <v>5912</v>
      </c>
      <c r="C4161" s="416" t="s">
        <v>5913</v>
      </c>
      <c r="D4161" s="417">
        <v>4332.28</v>
      </c>
    </row>
    <row r="4162" spans="2:4" x14ac:dyDescent="0.25">
      <c r="B4162" s="416" t="s">
        <v>5914</v>
      </c>
      <c r="C4162" s="416" t="s">
        <v>5913</v>
      </c>
      <c r="D4162" s="417">
        <v>4332.28</v>
      </c>
    </row>
    <row r="4163" spans="2:4" x14ac:dyDescent="0.25">
      <c r="B4163" s="416" t="s">
        <v>5915</v>
      </c>
      <c r="C4163" s="416" t="s">
        <v>5916</v>
      </c>
      <c r="D4163" s="417">
        <v>3139.5</v>
      </c>
    </row>
    <row r="4164" spans="2:4" x14ac:dyDescent="0.25">
      <c r="B4164" s="416" t="s">
        <v>5917</v>
      </c>
      <c r="C4164" s="416" t="s">
        <v>5916</v>
      </c>
      <c r="D4164" s="417">
        <v>3139.5</v>
      </c>
    </row>
    <row r="4165" spans="2:4" x14ac:dyDescent="0.25">
      <c r="B4165" s="416" t="s">
        <v>5918</v>
      </c>
      <c r="C4165" s="416" t="s">
        <v>5916</v>
      </c>
      <c r="D4165" s="417">
        <v>3139.5</v>
      </c>
    </row>
    <row r="4166" spans="2:4" x14ac:dyDescent="0.25">
      <c r="B4166" s="416" t="s">
        <v>5919</v>
      </c>
      <c r="C4166" s="416" t="s">
        <v>5916</v>
      </c>
      <c r="D4166" s="417">
        <v>3139.5</v>
      </c>
    </row>
    <row r="4167" spans="2:4" x14ac:dyDescent="0.25">
      <c r="B4167" s="416" t="s">
        <v>5920</v>
      </c>
      <c r="C4167" s="416" t="s">
        <v>5916</v>
      </c>
      <c r="D4167" s="417">
        <v>3139.5</v>
      </c>
    </row>
    <row r="4168" spans="2:4" x14ac:dyDescent="0.25">
      <c r="B4168" s="416" t="s">
        <v>5921</v>
      </c>
      <c r="C4168" s="416" t="s">
        <v>5916</v>
      </c>
      <c r="D4168" s="417">
        <v>3139.5</v>
      </c>
    </row>
    <row r="4169" spans="2:4" x14ac:dyDescent="0.25">
      <c r="B4169" s="416" t="s">
        <v>5922</v>
      </c>
      <c r="C4169" s="416" t="s">
        <v>5923</v>
      </c>
      <c r="D4169" s="417">
        <v>3220</v>
      </c>
    </row>
    <row r="4170" spans="2:4" x14ac:dyDescent="0.25">
      <c r="B4170" s="416" t="s">
        <v>5924</v>
      </c>
      <c r="C4170" s="416" t="s">
        <v>5923</v>
      </c>
      <c r="D4170" s="417">
        <v>3220</v>
      </c>
    </row>
    <row r="4171" spans="2:4" x14ac:dyDescent="0.25">
      <c r="B4171" s="416" t="s">
        <v>5925</v>
      </c>
      <c r="C4171" s="416" t="s">
        <v>5926</v>
      </c>
      <c r="D4171" s="417">
        <v>8690.7199999999993</v>
      </c>
    </row>
    <row r="4172" spans="2:4" x14ac:dyDescent="0.25">
      <c r="B4172" s="416" t="s">
        <v>5927</v>
      </c>
      <c r="C4172" s="416" t="s">
        <v>5928</v>
      </c>
      <c r="D4172" s="416">
        <v>702.94</v>
      </c>
    </row>
    <row r="4173" spans="2:4" x14ac:dyDescent="0.25">
      <c r="B4173" s="416" t="s">
        <v>5929</v>
      </c>
      <c r="C4173" s="416" t="s">
        <v>5930</v>
      </c>
      <c r="D4173" s="417">
        <v>10169.67</v>
      </c>
    </row>
    <row r="4174" spans="2:4" x14ac:dyDescent="0.25">
      <c r="B4174" s="416" t="s">
        <v>5931</v>
      </c>
      <c r="C4174" s="416" t="s">
        <v>5932</v>
      </c>
      <c r="D4174" s="417">
        <v>13360.81</v>
      </c>
    </row>
    <row r="4175" spans="2:4" x14ac:dyDescent="0.25">
      <c r="B4175" s="416" t="s">
        <v>5933</v>
      </c>
      <c r="C4175" s="416" t="s">
        <v>5934</v>
      </c>
      <c r="D4175" s="417">
        <v>4025</v>
      </c>
    </row>
    <row r="4176" spans="2:4" x14ac:dyDescent="0.25">
      <c r="B4176" s="416" t="s">
        <v>5935</v>
      </c>
      <c r="C4176" s="416" t="s">
        <v>5936</v>
      </c>
      <c r="D4176" s="417">
        <v>6088.84</v>
      </c>
    </row>
    <row r="4177" spans="2:4" x14ac:dyDescent="0.25">
      <c r="B4177" s="416" t="s">
        <v>5937</v>
      </c>
      <c r="C4177" s="416" t="s">
        <v>5936</v>
      </c>
      <c r="D4177" s="417">
        <v>6088.84</v>
      </c>
    </row>
    <row r="4178" spans="2:4" x14ac:dyDescent="0.25">
      <c r="B4178" s="416" t="s">
        <v>5938</v>
      </c>
      <c r="C4178" s="416" t="s">
        <v>5936</v>
      </c>
      <c r="D4178" s="417">
        <v>6088.84</v>
      </c>
    </row>
    <row r="4179" spans="2:4" x14ac:dyDescent="0.25">
      <c r="B4179" s="416" t="s">
        <v>5939</v>
      </c>
      <c r="C4179" s="416" t="s">
        <v>5936</v>
      </c>
      <c r="D4179" s="417">
        <v>6088.84</v>
      </c>
    </row>
    <row r="4180" spans="2:4" x14ac:dyDescent="0.25">
      <c r="B4180" s="416" t="s">
        <v>5940</v>
      </c>
      <c r="C4180" s="416" t="s">
        <v>5936</v>
      </c>
      <c r="D4180" s="417">
        <v>6088.84</v>
      </c>
    </row>
    <row r="4181" spans="2:4" x14ac:dyDescent="0.25">
      <c r="B4181" s="416" t="s">
        <v>5941</v>
      </c>
      <c r="C4181" s="416" t="s">
        <v>5942</v>
      </c>
      <c r="D4181" s="417">
        <v>2899.58</v>
      </c>
    </row>
    <row r="4182" spans="2:4" x14ac:dyDescent="0.25">
      <c r="B4182" s="416" t="s">
        <v>5943</v>
      </c>
      <c r="C4182" s="416" t="s">
        <v>5942</v>
      </c>
      <c r="D4182" s="417">
        <v>2899.58</v>
      </c>
    </row>
    <row r="4183" spans="2:4" x14ac:dyDescent="0.25">
      <c r="B4183" s="416" t="s">
        <v>5944</v>
      </c>
      <c r="C4183" s="416" t="s">
        <v>5942</v>
      </c>
      <c r="D4183" s="417">
        <v>2899.58</v>
      </c>
    </row>
    <row r="4184" spans="2:4" x14ac:dyDescent="0.25">
      <c r="B4184" s="416" t="s">
        <v>5945</v>
      </c>
      <c r="C4184" s="416" t="s">
        <v>5942</v>
      </c>
      <c r="D4184" s="417">
        <v>2899.58</v>
      </c>
    </row>
    <row r="4185" spans="2:4" x14ac:dyDescent="0.25">
      <c r="B4185" s="416" t="s">
        <v>5946</v>
      </c>
      <c r="C4185" s="416" t="s">
        <v>5942</v>
      </c>
      <c r="D4185" s="417">
        <v>2899.58</v>
      </c>
    </row>
    <row r="4186" spans="2:4" x14ac:dyDescent="0.25">
      <c r="B4186" s="416" t="s">
        <v>5947</v>
      </c>
      <c r="C4186" s="416" t="s">
        <v>5942</v>
      </c>
      <c r="D4186" s="417">
        <v>2899.58</v>
      </c>
    </row>
    <row r="4187" spans="2:4" x14ac:dyDescent="0.25">
      <c r="B4187" s="416" t="s">
        <v>5948</v>
      </c>
      <c r="C4187" s="416" t="s">
        <v>5949</v>
      </c>
      <c r="D4187" s="417">
        <v>11247.86</v>
      </c>
    </row>
    <row r="4188" spans="2:4" x14ac:dyDescent="0.25">
      <c r="B4188" s="416" t="s">
        <v>5950</v>
      </c>
      <c r="C4188" s="416" t="s">
        <v>5949</v>
      </c>
      <c r="D4188" s="417">
        <v>11247.86</v>
      </c>
    </row>
    <row r="4189" spans="2:4" x14ac:dyDescent="0.25">
      <c r="B4189" s="416" t="s">
        <v>5951</v>
      </c>
      <c r="C4189" s="416" t="s">
        <v>5949</v>
      </c>
      <c r="D4189" s="417">
        <v>11247.86</v>
      </c>
    </row>
    <row r="4190" spans="2:4" x14ac:dyDescent="0.25">
      <c r="B4190" s="416" t="s">
        <v>5952</v>
      </c>
      <c r="C4190" s="416" t="s">
        <v>5949</v>
      </c>
      <c r="D4190" s="417">
        <v>11247.86</v>
      </c>
    </row>
    <row r="4191" spans="2:4" x14ac:dyDescent="0.25">
      <c r="B4191" s="416" t="s">
        <v>5953</v>
      </c>
      <c r="C4191" s="416" t="s">
        <v>5949</v>
      </c>
      <c r="D4191" s="417">
        <v>11247.86</v>
      </c>
    </row>
    <row r="4192" spans="2:4" x14ac:dyDescent="0.25">
      <c r="B4192" s="416" t="s">
        <v>5954</v>
      </c>
      <c r="C4192" s="416" t="s">
        <v>5949</v>
      </c>
      <c r="D4192" s="417">
        <v>11247.86</v>
      </c>
    </row>
    <row r="4193" spans="2:4" x14ac:dyDescent="0.25">
      <c r="B4193" s="416" t="s">
        <v>5955</v>
      </c>
      <c r="C4193" s="416" t="s">
        <v>5956</v>
      </c>
      <c r="D4193" s="417">
        <v>3775.45</v>
      </c>
    </row>
    <row r="4194" spans="2:4" x14ac:dyDescent="0.25">
      <c r="B4194" s="416" t="s">
        <v>5957</v>
      </c>
      <c r="C4194" s="416" t="s">
        <v>5958</v>
      </c>
      <c r="D4194" s="417">
        <v>3775.45</v>
      </c>
    </row>
    <row r="4195" spans="2:4" x14ac:dyDescent="0.25">
      <c r="B4195" s="416" t="s">
        <v>5959</v>
      </c>
      <c r="C4195" s="416" t="s">
        <v>5958</v>
      </c>
      <c r="D4195" s="417">
        <v>3775.45</v>
      </c>
    </row>
    <row r="4196" spans="2:4" x14ac:dyDescent="0.25">
      <c r="B4196" s="416" t="s">
        <v>5960</v>
      </c>
      <c r="C4196" s="416" t="s">
        <v>5958</v>
      </c>
      <c r="D4196" s="417">
        <v>3775.45</v>
      </c>
    </row>
    <row r="4197" spans="2:4" x14ac:dyDescent="0.25">
      <c r="B4197" s="416" t="s">
        <v>5961</v>
      </c>
      <c r="C4197" s="416" t="s">
        <v>5958</v>
      </c>
      <c r="D4197" s="417">
        <v>3775.45</v>
      </c>
    </row>
    <row r="4198" spans="2:4" x14ac:dyDescent="0.25">
      <c r="B4198" s="416" t="s">
        <v>5962</v>
      </c>
      <c r="C4198" s="416" t="s">
        <v>5958</v>
      </c>
      <c r="D4198" s="417">
        <v>3775.45</v>
      </c>
    </row>
    <row r="4199" spans="2:4" x14ac:dyDescent="0.25">
      <c r="B4199" s="416" t="s">
        <v>5963</v>
      </c>
      <c r="C4199" s="416" t="s">
        <v>5958</v>
      </c>
      <c r="D4199" s="417">
        <v>3775.45</v>
      </c>
    </row>
    <row r="4200" spans="2:4" x14ac:dyDescent="0.25">
      <c r="B4200" s="416" t="s">
        <v>5964</v>
      </c>
      <c r="C4200" s="416" t="s">
        <v>5958</v>
      </c>
      <c r="D4200" s="417">
        <v>3775.45</v>
      </c>
    </row>
    <row r="4201" spans="2:4" x14ac:dyDescent="0.25">
      <c r="B4201" s="416" t="s">
        <v>5965</v>
      </c>
      <c r="C4201" s="416" t="s">
        <v>5966</v>
      </c>
      <c r="D4201" s="417">
        <v>19290.099999999999</v>
      </c>
    </row>
    <row r="4202" spans="2:4" x14ac:dyDescent="0.25">
      <c r="B4202" s="416" t="s">
        <v>5967</v>
      </c>
      <c r="C4202" s="416" t="s">
        <v>5968</v>
      </c>
      <c r="D4202" s="417">
        <v>7597.29</v>
      </c>
    </row>
    <row r="4203" spans="2:4" x14ac:dyDescent="0.25">
      <c r="B4203" s="416" t="s">
        <v>5969</v>
      </c>
      <c r="C4203" s="416" t="s">
        <v>5970</v>
      </c>
      <c r="D4203" s="417">
        <v>4485.79</v>
      </c>
    </row>
    <row r="4204" spans="2:4" x14ac:dyDescent="0.25">
      <c r="B4204" s="416" t="s">
        <v>5971</v>
      </c>
      <c r="C4204" s="416" t="s">
        <v>5972</v>
      </c>
      <c r="D4204" s="417">
        <v>4451.7299999999996</v>
      </c>
    </row>
    <row r="4205" spans="2:4" x14ac:dyDescent="0.25">
      <c r="B4205" s="416" t="s">
        <v>5973</v>
      </c>
      <c r="C4205" s="416" t="s">
        <v>5974</v>
      </c>
      <c r="D4205" s="417">
        <v>7999</v>
      </c>
    </row>
    <row r="4206" spans="2:4" x14ac:dyDescent="0.25">
      <c r="B4206" s="416" t="s">
        <v>5975</v>
      </c>
      <c r="C4206" s="416" t="s">
        <v>5976</v>
      </c>
      <c r="D4206" s="417">
        <v>2896.64</v>
      </c>
    </row>
    <row r="4207" spans="2:4" x14ac:dyDescent="0.25">
      <c r="B4207" s="416" t="s">
        <v>5977</v>
      </c>
      <c r="C4207" s="416" t="s">
        <v>5976</v>
      </c>
      <c r="D4207" s="417">
        <v>2896.64</v>
      </c>
    </row>
    <row r="4208" spans="2:4" x14ac:dyDescent="0.25">
      <c r="B4208" s="416" t="s">
        <v>5978</v>
      </c>
      <c r="C4208" s="416" t="s">
        <v>5976</v>
      </c>
      <c r="D4208" s="417">
        <v>2896.64</v>
      </c>
    </row>
    <row r="4209" spans="2:4" x14ac:dyDescent="0.25">
      <c r="B4209" s="416" t="s">
        <v>5979</v>
      </c>
      <c r="C4209" s="416" t="s">
        <v>5980</v>
      </c>
      <c r="D4209" s="417">
        <v>1564</v>
      </c>
    </row>
    <row r="4210" spans="2:4" x14ac:dyDescent="0.25">
      <c r="B4210" s="416" t="s">
        <v>5981</v>
      </c>
      <c r="C4210" s="416" t="s">
        <v>5982</v>
      </c>
      <c r="D4210" s="417">
        <v>1138.5</v>
      </c>
    </row>
    <row r="4211" spans="2:4" x14ac:dyDescent="0.25">
      <c r="B4211" s="416" t="s">
        <v>5983</v>
      </c>
      <c r="C4211" s="416" t="s">
        <v>5984</v>
      </c>
      <c r="D4211" s="417">
        <v>1138.5</v>
      </c>
    </row>
    <row r="4212" spans="2:4" x14ac:dyDescent="0.25">
      <c r="B4212" s="416" t="s">
        <v>5985</v>
      </c>
      <c r="C4212" s="416" t="s">
        <v>5986</v>
      </c>
      <c r="D4212" s="417">
        <v>97016.3</v>
      </c>
    </row>
    <row r="4213" spans="2:4" x14ac:dyDescent="0.25">
      <c r="B4213" s="416" t="s">
        <v>5987</v>
      </c>
      <c r="C4213" s="416" t="s">
        <v>5988</v>
      </c>
      <c r="D4213" s="417">
        <v>2575.1999999999998</v>
      </c>
    </row>
    <row r="4214" spans="2:4" x14ac:dyDescent="0.25">
      <c r="B4214" s="416" t="s">
        <v>5989</v>
      </c>
      <c r="C4214" s="416" t="s">
        <v>5988</v>
      </c>
      <c r="D4214" s="417">
        <v>2575.1999999999998</v>
      </c>
    </row>
    <row r="4215" spans="2:4" x14ac:dyDescent="0.25">
      <c r="B4215" s="416" t="s">
        <v>5990</v>
      </c>
      <c r="C4215" s="416" t="s">
        <v>5991</v>
      </c>
      <c r="D4215" s="417">
        <v>1686</v>
      </c>
    </row>
    <row r="4216" spans="2:4" x14ac:dyDescent="0.25">
      <c r="B4216" s="416" t="s">
        <v>5992</v>
      </c>
      <c r="C4216" s="416" t="s">
        <v>5993</v>
      </c>
      <c r="D4216" s="417">
        <v>1799.01</v>
      </c>
    </row>
    <row r="4217" spans="2:4" x14ac:dyDescent="0.25">
      <c r="B4217" s="416" t="s">
        <v>5994</v>
      </c>
      <c r="C4217" s="416" t="s">
        <v>5995</v>
      </c>
      <c r="D4217" s="417">
        <v>1190</v>
      </c>
    </row>
    <row r="4218" spans="2:4" x14ac:dyDescent="0.25">
      <c r="B4218" s="416" t="s">
        <v>5996</v>
      </c>
      <c r="C4218" s="416" t="s">
        <v>5997</v>
      </c>
      <c r="D4218" s="417">
        <v>1199.99</v>
      </c>
    </row>
    <row r="4219" spans="2:4" x14ac:dyDescent="0.25">
      <c r="B4219" s="416" t="s">
        <v>5998</v>
      </c>
      <c r="C4219" s="416" t="s">
        <v>5999</v>
      </c>
      <c r="D4219" s="417">
        <v>1322.5</v>
      </c>
    </row>
    <row r="4220" spans="2:4" x14ac:dyDescent="0.25">
      <c r="B4220" s="416" t="s">
        <v>6000</v>
      </c>
      <c r="C4220" s="416" t="s">
        <v>5999</v>
      </c>
      <c r="D4220" s="417">
        <v>1199.99</v>
      </c>
    </row>
    <row r="4221" spans="2:4" x14ac:dyDescent="0.25">
      <c r="B4221" s="416" t="s">
        <v>6001</v>
      </c>
      <c r="C4221" s="416" t="s">
        <v>6002</v>
      </c>
      <c r="D4221" s="417">
        <v>2001</v>
      </c>
    </row>
    <row r="4222" spans="2:4" x14ac:dyDescent="0.25">
      <c r="B4222" s="416" t="s">
        <v>6003</v>
      </c>
      <c r="C4222" s="416" t="s">
        <v>6004</v>
      </c>
      <c r="D4222" s="417">
        <v>1847.01</v>
      </c>
    </row>
    <row r="4223" spans="2:4" x14ac:dyDescent="0.25">
      <c r="B4223" s="416" t="s">
        <v>6005</v>
      </c>
      <c r="C4223" s="416" t="s">
        <v>6006</v>
      </c>
      <c r="D4223" s="417">
        <v>1020.95</v>
      </c>
    </row>
    <row r="4224" spans="2:4" x14ac:dyDescent="0.25">
      <c r="B4224" s="416" t="s">
        <v>6007</v>
      </c>
      <c r="C4224" s="416" t="s">
        <v>6008</v>
      </c>
      <c r="D4224" s="417">
        <v>1020.95</v>
      </c>
    </row>
    <row r="4225" spans="2:4" x14ac:dyDescent="0.25">
      <c r="B4225" s="416" t="s">
        <v>6009</v>
      </c>
      <c r="C4225" s="416" t="s">
        <v>6010</v>
      </c>
      <c r="D4225" s="416">
        <v>0.12</v>
      </c>
    </row>
    <row r="4226" spans="2:4" x14ac:dyDescent="0.25">
      <c r="B4226" s="416" t="s">
        <v>6011</v>
      </c>
      <c r="C4226" s="416" t="s">
        <v>6012</v>
      </c>
      <c r="D4226" s="416">
        <v>0.12</v>
      </c>
    </row>
    <row r="4227" spans="2:4" x14ac:dyDescent="0.25">
      <c r="B4227" s="416" t="s">
        <v>6013</v>
      </c>
      <c r="C4227" s="416" t="s">
        <v>6012</v>
      </c>
      <c r="D4227" s="416">
        <v>0.12</v>
      </c>
    </row>
    <row r="4228" spans="2:4" x14ac:dyDescent="0.25">
      <c r="B4228" s="416" t="s">
        <v>6014</v>
      </c>
      <c r="C4228" s="416" t="s">
        <v>6015</v>
      </c>
      <c r="D4228" s="417">
        <v>1568</v>
      </c>
    </row>
    <row r="4229" spans="2:4" x14ac:dyDescent="0.25">
      <c r="B4229" s="416" t="s">
        <v>6016</v>
      </c>
      <c r="C4229" s="416" t="s">
        <v>6015</v>
      </c>
      <c r="D4229" s="417">
        <v>1568</v>
      </c>
    </row>
    <row r="4230" spans="2:4" x14ac:dyDescent="0.25">
      <c r="B4230" s="416" t="s">
        <v>6017</v>
      </c>
      <c r="C4230" s="416" t="s">
        <v>6018</v>
      </c>
      <c r="D4230" s="417">
        <v>1539.03</v>
      </c>
    </row>
    <row r="4231" spans="2:4" x14ac:dyDescent="0.25">
      <c r="B4231" s="416" t="s">
        <v>6019</v>
      </c>
      <c r="C4231" s="416" t="s">
        <v>6020</v>
      </c>
      <c r="D4231" s="417">
        <v>1199.99</v>
      </c>
    </row>
    <row r="4232" spans="2:4" x14ac:dyDescent="0.25">
      <c r="B4232" s="416" t="s">
        <v>6021</v>
      </c>
      <c r="C4232" s="416" t="s">
        <v>6022</v>
      </c>
      <c r="D4232" s="417">
        <v>1199.99</v>
      </c>
    </row>
    <row r="4233" spans="2:4" x14ac:dyDescent="0.25">
      <c r="B4233" s="416" t="s">
        <v>6023</v>
      </c>
      <c r="C4233" s="416" t="s">
        <v>6024</v>
      </c>
      <c r="D4233" s="417">
        <v>1199.99</v>
      </c>
    </row>
    <row r="4234" spans="2:4" x14ac:dyDescent="0.25">
      <c r="B4234" s="416" t="s">
        <v>6025</v>
      </c>
      <c r="C4234" s="416" t="s">
        <v>6024</v>
      </c>
      <c r="D4234" s="417">
        <v>1199.99</v>
      </c>
    </row>
    <row r="4235" spans="2:4" x14ac:dyDescent="0.25">
      <c r="B4235" s="416" t="s">
        <v>6026</v>
      </c>
      <c r="C4235" s="416" t="s">
        <v>6024</v>
      </c>
      <c r="D4235" s="417">
        <v>1199.99</v>
      </c>
    </row>
    <row r="4236" spans="2:4" x14ac:dyDescent="0.25">
      <c r="B4236" s="416" t="s">
        <v>6027</v>
      </c>
      <c r="C4236" s="416" t="s">
        <v>6024</v>
      </c>
      <c r="D4236" s="417">
        <v>1199.99</v>
      </c>
    </row>
    <row r="4237" spans="2:4" x14ac:dyDescent="0.25">
      <c r="B4237" s="416" t="s">
        <v>6028</v>
      </c>
      <c r="C4237" s="416" t="s">
        <v>6024</v>
      </c>
      <c r="D4237" s="417">
        <v>1199.99</v>
      </c>
    </row>
    <row r="4238" spans="2:4" x14ac:dyDescent="0.25">
      <c r="B4238" s="416" t="s">
        <v>6029</v>
      </c>
      <c r="C4238" s="416" t="s">
        <v>6030</v>
      </c>
      <c r="D4238" s="417">
        <v>1200.1099999999999</v>
      </c>
    </row>
    <row r="4239" spans="2:4" x14ac:dyDescent="0.25">
      <c r="B4239" s="416" t="s">
        <v>6031</v>
      </c>
      <c r="C4239" s="416" t="s">
        <v>6032</v>
      </c>
      <c r="D4239" s="417">
        <v>1200</v>
      </c>
    </row>
    <row r="4240" spans="2:4" x14ac:dyDescent="0.25">
      <c r="B4240" s="416" t="s">
        <v>6033</v>
      </c>
      <c r="C4240" s="416" t="s">
        <v>6034</v>
      </c>
      <c r="D4240" s="417">
        <v>3563.7</v>
      </c>
    </row>
    <row r="4241" spans="2:4" x14ac:dyDescent="0.25">
      <c r="B4241" s="416" t="s">
        <v>6035</v>
      </c>
      <c r="C4241" s="416" t="s">
        <v>6036</v>
      </c>
      <c r="D4241" s="417">
        <v>1932.49</v>
      </c>
    </row>
    <row r="4242" spans="2:4" x14ac:dyDescent="0.25">
      <c r="B4242" s="416" t="s">
        <v>6037</v>
      </c>
      <c r="C4242" s="416" t="s">
        <v>6038</v>
      </c>
      <c r="D4242" s="417">
        <v>2919.05</v>
      </c>
    </row>
    <row r="4243" spans="2:4" x14ac:dyDescent="0.25">
      <c r="B4243" s="416" t="s">
        <v>6039</v>
      </c>
      <c r="C4243" s="416" t="s">
        <v>6040</v>
      </c>
      <c r="D4243" s="417">
        <v>4305.21</v>
      </c>
    </row>
    <row r="4244" spans="2:4" x14ac:dyDescent="0.25">
      <c r="B4244" s="416" t="s">
        <v>6041</v>
      </c>
      <c r="C4244" s="416" t="s">
        <v>6042</v>
      </c>
      <c r="D4244" s="416">
        <v>0.12</v>
      </c>
    </row>
    <row r="4245" spans="2:4" x14ac:dyDescent="0.25">
      <c r="B4245" s="416" t="s">
        <v>6043</v>
      </c>
      <c r="C4245" s="416" t="s">
        <v>6044</v>
      </c>
      <c r="D4245" s="417">
        <v>13647.05</v>
      </c>
    </row>
    <row r="4246" spans="2:4" x14ac:dyDescent="0.25">
      <c r="B4246" s="416" t="s">
        <v>6045</v>
      </c>
      <c r="C4246" s="416" t="s">
        <v>6046</v>
      </c>
      <c r="D4246" s="417">
        <v>7015.51</v>
      </c>
    </row>
    <row r="4247" spans="2:4" x14ac:dyDescent="0.25">
      <c r="B4247" s="416" t="s">
        <v>6047</v>
      </c>
      <c r="C4247" s="416" t="s">
        <v>6048</v>
      </c>
      <c r="D4247" s="417">
        <v>29497.5</v>
      </c>
    </row>
    <row r="4248" spans="2:4" x14ac:dyDescent="0.25">
      <c r="B4248" s="416" t="s">
        <v>6049</v>
      </c>
      <c r="C4248" s="416" t="s">
        <v>6050</v>
      </c>
      <c r="D4248" s="417">
        <v>1322.5</v>
      </c>
    </row>
    <row r="4249" spans="2:4" x14ac:dyDescent="0.25">
      <c r="B4249" s="416" t="s">
        <v>6051</v>
      </c>
      <c r="C4249" s="416" t="s">
        <v>6052</v>
      </c>
      <c r="D4249" s="416">
        <v>0.12</v>
      </c>
    </row>
    <row r="4250" spans="2:4" x14ac:dyDescent="0.25">
      <c r="B4250" s="416" t="s">
        <v>6053</v>
      </c>
      <c r="C4250" s="416" t="s">
        <v>6054</v>
      </c>
      <c r="D4250" s="416">
        <v>985</v>
      </c>
    </row>
    <row r="4251" spans="2:4" x14ac:dyDescent="0.25">
      <c r="B4251" s="416" t="s">
        <v>6055</v>
      </c>
      <c r="C4251" s="416" t="s">
        <v>6056</v>
      </c>
      <c r="D4251" s="417">
        <v>1250</v>
      </c>
    </row>
    <row r="4252" spans="2:4" x14ac:dyDescent="0.25">
      <c r="B4252" s="416" t="s">
        <v>6057</v>
      </c>
      <c r="C4252" s="416" t="s">
        <v>6056</v>
      </c>
      <c r="D4252" s="417">
        <v>1250</v>
      </c>
    </row>
    <row r="4253" spans="2:4" x14ac:dyDescent="0.25">
      <c r="B4253" s="416" t="s">
        <v>6058</v>
      </c>
      <c r="C4253" s="416" t="s">
        <v>6059</v>
      </c>
      <c r="D4253" s="417">
        <v>3914.99</v>
      </c>
    </row>
    <row r="4254" spans="2:4" x14ac:dyDescent="0.25">
      <c r="B4254" s="416" t="s">
        <v>6060</v>
      </c>
      <c r="C4254" s="416" t="s">
        <v>6061</v>
      </c>
      <c r="D4254" s="416">
        <v>198</v>
      </c>
    </row>
    <row r="4255" spans="2:4" x14ac:dyDescent="0.25">
      <c r="B4255" s="416" t="s">
        <v>6062</v>
      </c>
      <c r="C4255" s="416" t="s">
        <v>6063</v>
      </c>
      <c r="D4255" s="416">
        <v>0</v>
      </c>
    </row>
    <row r="4256" spans="2:4" x14ac:dyDescent="0.25">
      <c r="B4256" s="416" t="s">
        <v>6064</v>
      </c>
      <c r="C4256" s="416" t="s">
        <v>6065</v>
      </c>
      <c r="D4256" s="417">
        <v>5000.01</v>
      </c>
    </row>
    <row r="4257" spans="2:4" x14ac:dyDescent="0.25">
      <c r="B4257" s="416" t="s">
        <v>6066</v>
      </c>
      <c r="C4257" s="416" t="s">
        <v>6067</v>
      </c>
      <c r="D4257" s="417">
        <v>39999.99</v>
      </c>
    </row>
    <row r="4258" spans="2:4" x14ac:dyDescent="0.25">
      <c r="B4258" s="416" t="s">
        <v>6068</v>
      </c>
      <c r="C4258" s="416" t="s">
        <v>6069</v>
      </c>
      <c r="D4258" s="417">
        <v>1552.5</v>
      </c>
    </row>
    <row r="4259" spans="2:4" ht="30" x14ac:dyDescent="0.25">
      <c r="B4259" s="416" t="s">
        <v>6070</v>
      </c>
      <c r="C4259" s="416" t="s">
        <v>6071</v>
      </c>
      <c r="D4259" s="417">
        <v>1299</v>
      </c>
    </row>
    <row r="4260" spans="2:4" x14ac:dyDescent="0.25">
      <c r="B4260" s="416" t="s">
        <v>6072</v>
      </c>
      <c r="C4260" s="416" t="s">
        <v>6073</v>
      </c>
      <c r="D4260" s="416">
        <v>799</v>
      </c>
    </row>
    <row r="4261" spans="2:4" x14ac:dyDescent="0.25">
      <c r="B4261" s="416" t="s">
        <v>6074</v>
      </c>
      <c r="C4261" s="416" t="s">
        <v>6075</v>
      </c>
      <c r="D4261" s="417">
        <v>12500</v>
      </c>
    </row>
    <row r="4262" spans="2:4" x14ac:dyDescent="0.25">
      <c r="B4262" s="416" t="s">
        <v>6076</v>
      </c>
      <c r="C4262" s="416" t="s">
        <v>6077</v>
      </c>
      <c r="D4262" s="417">
        <v>20855.48</v>
      </c>
    </row>
    <row r="4263" spans="2:4" x14ac:dyDescent="0.25">
      <c r="B4263" s="416" t="s">
        <v>6078</v>
      </c>
      <c r="C4263" s="416" t="s">
        <v>6079</v>
      </c>
      <c r="D4263" s="417">
        <v>26934.49</v>
      </c>
    </row>
    <row r="4264" spans="2:4" x14ac:dyDescent="0.25">
      <c r="B4264" s="416" t="s">
        <v>6080</v>
      </c>
      <c r="C4264" s="416" t="s">
        <v>6079</v>
      </c>
      <c r="D4264" s="417">
        <v>26934.49</v>
      </c>
    </row>
    <row r="4265" spans="2:4" x14ac:dyDescent="0.25">
      <c r="B4265" s="416" t="s">
        <v>6081</v>
      </c>
      <c r="C4265" s="416" t="s">
        <v>6082</v>
      </c>
      <c r="D4265" s="417">
        <v>12551.1</v>
      </c>
    </row>
    <row r="4266" spans="2:4" x14ac:dyDescent="0.25">
      <c r="B4266" s="416" t="s">
        <v>6083</v>
      </c>
      <c r="C4266" s="416" t="s">
        <v>6084</v>
      </c>
      <c r="D4266" s="417">
        <v>132197.1</v>
      </c>
    </row>
    <row r="4267" spans="2:4" x14ac:dyDescent="0.25">
      <c r="B4267" s="416" t="s">
        <v>6085</v>
      </c>
      <c r="C4267" s="416" t="s">
        <v>6086</v>
      </c>
      <c r="D4267" s="417">
        <v>11368</v>
      </c>
    </row>
    <row r="4268" spans="2:4" x14ac:dyDescent="0.25">
      <c r="B4268" s="416" t="s">
        <v>6087</v>
      </c>
      <c r="C4268" s="416" t="s">
        <v>6088</v>
      </c>
      <c r="D4268" s="417">
        <v>2532.2399999999998</v>
      </c>
    </row>
    <row r="4269" spans="2:4" x14ac:dyDescent="0.25">
      <c r="B4269" s="416" t="s">
        <v>6089</v>
      </c>
      <c r="C4269" s="416" t="s">
        <v>6090</v>
      </c>
      <c r="D4269" s="417">
        <v>29823.99</v>
      </c>
    </row>
    <row r="4270" spans="2:4" x14ac:dyDescent="0.25">
      <c r="B4270" s="416" t="s">
        <v>6091</v>
      </c>
      <c r="C4270" s="416" t="s">
        <v>6090</v>
      </c>
      <c r="D4270" s="417">
        <v>29823.99</v>
      </c>
    </row>
    <row r="4271" spans="2:4" x14ac:dyDescent="0.25">
      <c r="B4271" s="416" t="s">
        <v>6092</v>
      </c>
      <c r="C4271" s="416" t="s">
        <v>6090</v>
      </c>
      <c r="D4271" s="417">
        <v>29823.99</v>
      </c>
    </row>
    <row r="4272" spans="2:4" x14ac:dyDescent="0.25">
      <c r="B4272" s="416" t="s">
        <v>6093</v>
      </c>
      <c r="C4272" s="416" t="s">
        <v>6090</v>
      </c>
      <c r="D4272" s="417">
        <v>29823.99</v>
      </c>
    </row>
    <row r="4273" spans="2:4" x14ac:dyDescent="0.25">
      <c r="B4273" s="416" t="s">
        <v>6094</v>
      </c>
      <c r="C4273" s="416" t="s">
        <v>6090</v>
      </c>
      <c r="D4273" s="417">
        <v>29823.99</v>
      </c>
    </row>
    <row r="4274" spans="2:4" x14ac:dyDescent="0.25">
      <c r="B4274" s="416" t="s">
        <v>6095</v>
      </c>
      <c r="C4274" s="416" t="s">
        <v>6090</v>
      </c>
      <c r="D4274" s="417">
        <v>29823.99</v>
      </c>
    </row>
    <row r="4275" spans="2:4" x14ac:dyDescent="0.25">
      <c r="B4275" s="416" t="s">
        <v>6096</v>
      </c>
      <c r="C4275" s="416" t="s">
        <v>6090</v>
      </c>
      <c r="D4275" s="417">
        <v>29823.99</v>
      </c>
    </row>
    <row r="4276" spans="2:4" x14ac:dyDescent="0.25">
      <c r="B4276" s="416" t="s">
        <v>6097</v>
      </c>
      <c r="C4276" s="416" t="s">
        <v>6090</v>
      </c>
      <c r="D4276" s="417">
        <v>29823.99</v>
      </c>
    </row>
    <row r="4277" spans="2:4" x14ac:dyDescent="0.25">
      <c r="B4277" s="416" t="s">
        <v>6098</v>
      </c>
      <c r="C4277" s="416" t="s">
        <v>6090</v>
      </c>
      <c r="D4277" s="417">
        <v>29823.99</v>
      </c>
    </row>
    <row r="4278" spans="2:4" x14ac:dyDescent="0.25">
      <c r="B4278" s="416" t="s">
        <v>6099</v>
      </c>
      <c r="C4278" s="416" t="s">
        <v>6090</v>
      </c>
      <c r="D4278" s="417">
        <v>29823.99</v>
      </c>
    </row>
    <row r="4279" spans="2:4" x14ac:dyDescent="0.25">
      <c r="B4279" s="416" t="s">
        <v>6100</v>
      </c>
      <c r="C4279" s="416" t="s">
        <v>6090</v>
      </c>
      <c r="D4279" s="417">
        <v>29823.99</v>
      </c>
    </row>
    <row r="4280" spans="2:4" x14ac:dyDescent="0.25">
      <c r="B4280" s="416" t="s">
        <v>6101</v>
      </c>
      <c r="C4280" s="416" t="s">
        <v>6090</v>
      </c>
      <c r="D4280" s="417">
        <v>29823.99</v>
      </c>
    </row>
    <row r="4281" spans="2:4" x14ac:dyDescent="0.25">
      <c r="B4281" s="416" t="s">
        <v>6102</v>
      </c>
      <c r="C4281" s="416" t="s">
        <v>6090</v>
      </c>
      <c r="D4281" s="417">
        <v>29823.99</v>
      </c>
    </row>
    <row r="4282" spans="2:4" x14ac:dyDescent="0.25">
      <c r="B4282" s="416" t="s">
        <v>6103</v>
      </c>
      <c r="C4282" s="416" t="s">
        <v>6090</v>
      </c>
      <c r="D4282" s="417">
        <v>29823.99</v>
      </c>
    </row>
    <row r="4283" spans="2:4" x14ac:dyDescent="0.25">
      <c r="B4283" s="416" t="s">
        <v>6104</v>
      </c>
      <c r="C4283" s="416" t="s">
        <v>6090</v>
      </c>
      <c r="D4283" s="417">
        <v>29823.99</v>
      </c>
    </row>
    <row r="4284" spans="2:4" x14ac:dyDescent="0.25">
      <c r="B4284" s="416" t="s">
        <v>6105</v>
      </c>
      <c r="C4284" s="416" t="s">
        <v>6090</v>
      </c>
      <c r="D4284" s="417">
        <v>29823.99</v>
      </c>
    </row>
    <row r="4285" spans="2:4" x14ac:dyDescent="0.25">
      <c r="B4285" s="416" t="s">
        <v>6106</v>
      </c>
      <c r="C4285" s="416" t="s">
        <v>6090</v>
      </c>
      <c r="D4285" s="417">
        <v>29823.99</v>
      </c>
    </row>
    <row r="4286" spans="2:4" x14ac:dyDescent="0.25">
      <c r="B4286" s="416" t="s">
        <v>6107</v>
      </c>
      <c r="C4286" s="416" t="s">
        <v>6090</v>
      </c>
      <c r="D4286" s="417">
        <v>29823.99</v>
      </c>
    </row>
    <row r="4287" spans="2:4" x14ac:dyDescent="0.25">
      <c r="B4287" s="416" t="s">
        <v>6108</v>
      </c>
      <c r="C4287" s="416" t="s">
        <v>6090</v>
      </c>
      <c r="D4287" s="417">
        <v>29823.99</v>
      </c>
    </row>
    <row r="4288" spans="2:4" x14ac:dyDescent="0.25">
      <c r="B4288" s="416" t="s">
        <v>6109</v>
      </c>
      <c r="C4288" s="416" t="s">
        <v>6090</v>
      </c>
      <c r="D4288" s="417">
        <v>29823.99</v>
      </c>
    </row>
    <row r="4289" spans="2:4" x14ac:dyDescent="0.25">
      <c r="B4289" s="416" t="s">
        <v>6110</v>
      </c>
      <c r="C4289" s="416" t="s">
        <v>6090</v>
      </c>
      <c r="D4289" s="417">
        <v>29823.99</v>
      </c>
    </row>
    <row r="4290" spans="2:4" x14ac:dyDescent="0.25">
      <c r="B4290" s="416" t="s">
        <v>6111</v>
      </c>
      <c r="C4290" s="416" t="s">
        <v>6090</v>
      </c>
      <c r="D4290" s="417">
        <v>29823.99</v>
      </c>
    </row>
    <row r="4291" spans="2:4" x14ac:dyDescent="0.25">
      <c r="B4291" s="416" t="s">
        <v>6112</v>
      </c>
      <c r="C4291" s="416" t="s">
        <v>6090</v>
      </c>
      <c r="D4291" s="417">
        <v>29823.99</v>
      </c>
    </row>
    <row r="4292" spans="2:4" x14ac:dyDescent="0.25">
      <c r="B4292" s="416" t="s">
        <v>6113</v>
      </c>
      <c r="C4292" s="416" t="s">
        <v>6090</v>
      </c>
      <c r="D4292" s="417">
        <v>29823.99</v>
      </c>
    </row>
    <row r="4293" spans="2:4" x14ac:dyDescent="0.25">
      <c r="B4293" s="416" t="s">
        <v>6114</v>
      </c>
      <c r="C4293" s="416" t="s">
        <v>6090</v>
      </c>
      <c r="D4293" s="417">
        <v>29823.99</v>
      </c>
    </row>
    <row r="4294" spans="2:4" x14ac:dyDescent="0.25">
      <c r="B4294" s="416" t="s">
        <v>6115</v>
      </c>
      <c r="C4294" s="416" t="s">
        <v>6090</v>
      </c>
      <c r="D4294" s="417">
        <v>29823.99</v>
      </c>
    </row>
    <row r="4295" spans="2:4" x14ac:dyDescent="0.25">
      <c r="B4295" s="416" t="s">
        <v>6116</v>
      </c>
      <c r="C4295" s="416" t="s">
        <v>6090</v>
      </c>
      <c r="D4295" s="417">
        <v>29823.99</v>
      </c>
    </row>
    <row r="4296" spans="2:4" x14ac:dyDescent="0.25">
      <c r="B4296" s="416" t="s">
        <v>6117</v>
      </c>
      <c r="C4296" s="416" t="s">
        <v>6090</v>
      </c>
      <c r="D4296" s="417">
        <v>29823.99</v>
      </c>
    </row>
    <row r="4297" spans="2:4" x14ac:dyDescent="0.25">
      <c r="B4297" s="416" t="s">
        <v>6118</v>
      </c>
      <c r="C4297" s="416" t="s">
        <v>6090</v>
      </c>
      <c r="D4297" s="417">
        <v>29823.99</v>
      </c>
    </row>
    <row r="4298" spans="2:4" x14ac:dyDescent="0.25">
      <c r="B4298" s="416" t="s">
        <v>6119</v>
      </c>
      <c r="C4298" s="416" t="s">
        <v>6090</v>
      </c>
      <c r="D4298" s="417">
        <v>29823.99</v>
      </c>
    </row>
    <row r="4299" spans="2:4" x14ac:dyDescent="0.25">
      <c r="B4299" s="416" t="s">
        <v>6120</v>
      </c>
      <c r="C4299" s="416" t="s">
        <v>6121</v>
      </c>
      <c r="D4299" s="417">
        <v>22999</v>
      </c>
    </row>
    <row r="4300" spans="2:4" x14ac:dyDescent="0.25">
      <c r="B4300" s="416" t="s">
        <v>6122</v>
      </c>
      <c r="C4300" s="416" t="s">
        <v>6123</v>
      </c>
      <c r="D4300" s="417">
        <v>26741.55</v>
      </c>
    </row>
    <row r="4301" spans="2:4" x14ac:dyDescent="0.25">
      <c r="B4301" s="416" t="s">
        <v>6124</v>
      </c>
      <c r="C4301" s="416" t="s">
        <v>6125</v>
      </c>
      <c r="D4301" s="416">
        <v>998.01</v>
      </c>
    </row>
    <row r="4302" spans="2:4" x14ac:dyDescent="0.25">
      <c r="B4302" s="416" t="s">
        <v>6126</v>
      </c>
      <c r="C4302" s="416" t="s">
        <v>6125</v>
      </c>
      <c r="D4302" s="416">
        <v>640</v>
      </c>
    </row>
    <row r="4303" spans="2:4" x14ac:dyDescent="0.25">
      <c r="B4303" s="416" t="s">
        <v>6127</v>
      </c>
      <c r="C4303" s="416" t="s">
        <v>6128</v>
      </c>
      <c r="D4303" s="417">
        <v>111012</v>
      </c>
    </row>
    <row r="4304" spans="2:4" x14ac:dyDescent="0.25">
      <c r="B4304" s="416" t="s">
        <v>6129</v>
      </c>
      <c r="C4304" s="416" t="s">
        <v>6128</v>
      </c>
      <c r="D4304" s="417">
        <v>47850</v>
      </c>
    </row>
    <row r="4305" spans="2:4" x14ac:dyDescent="0.25">
      <c r="B4305" s="416" t="s">
        <v>6130</v>
      </c>
      <c r="C4305" s="416" t="s">
        <v>6131</v>
      </c>
      <c r="D4305" s="417">
        <v>31318.14</v>
      </c>
    </row>
    <row r="4306" spans="2:4" x14ac:dyDescent="0.25">
      <c r="B4306" s="416" t="s">
        <v>6132</v>
      </c>
      <c r="C4306" s="416" t="s">
        <v>6133</v>
      </c>
      <c r="D4306" s="417">
        <v>31318.14</v>
      </c>
    </row>
    <row r="4307" spans="2:4" x14ac:dyDescent="0.25">
      <c r="B4307" s="416" t="s">
        <v>6134</v>
      </c>
      <c r="C4307" s="416" t="s">
        <v>6135</v>
      </c>
      <c r="D4307" s="417">
        <v>3384.45</v>
      </c>
    </row>
    <row r="4308" spans="2:4" x14ac:dyDescent="0.25">
      <c r="B4308" s="416" t="s">
        <v>6136</v>
      </c>
      <c r="C4308" s="416" t="s">
        <v>6137</v>
      </c>
      <c r="D4308" s="417">
        <v>34686.9</v>
      </c>
    </row>
    <row r="4309" spans="2:4" ht="30" x14ac:dyDescent="0.25">
      <c r="B4309" s="416" t="s">
        <v>6138</v>
      </c>
      <c r="C4309" s="416" t="s">
        <v>6139</v>
      </c>
      <c r="D4309" s="416">
        <v>637.73</v>
      </c>
    </row>
    <row r="4310" spans="2:4" x14ac:dyDescent="0.25">
      <c r="B4310" s="416" t="s">
        <v>6140</v>
      </c>
      <c r="C4310" s="416" t="s">
        <v>6141</v>
      </c>
      <c r="D4310" s="417">
        <v>4150.51</v>
      </c>
    </row>
    <row r="4311" spans="2:4" x14ac:dyDescent="0.25">
      <c r="B4311" s="416" t="s">
        <v>6142</v>
      </c>
      <c r="C4311" s="416" t="s">
        <v>6143</v>
      </c>
      <c r="D4311" s="417">
        <v>4150.51</v>
      </c>
    </row>
    <row r="4312" spans="2:4" x14ac:dyDescent="0.25">
      <c r="B4312" s="416" t="s">
        <v>6144</v>
      </c>
      <c r="C4312" s="416" t="s">
        <v>6145</v>
      </c>
      <c r="D4312" s="417">
        <v>1035</v>
      </c>
    </row>
    <row r="4313" spans="2:4" x14ac:dyDescent="0.25">
      <c r="B4313" s="416" t="s">
        <v>6146</v>
      </c>
      <c r="C4313" s="416" t="s">
        <v>6147</v>
      </c>
      <c r="D4313" s="417">
        <v>7532.5</v>
      </c>
    </row>
    <row r="4314" spans="2:4" x14ac:dyDescent="0.25">
      <c r="B4314" s="416" t="s">
        <v>6148</v>
      </c>
      <c r="C4314" s="416" t="s">
        <v>6147</v>
      </c>
      <c r="D4314" s="417">
        <v>7532.5</v>
      </c>
    </row>
    <row r="4315" spans="2:4" x14ac:dyDescent="0.25">
      <c r="B4315" s="416" t="s">
        <v>6149</v>
      </c>
      <c r="C4315" s="416" t="s">
        <v>6150</v>
      </c>
      <c r="D4315" s="417">
        <v>34088.75</v>
      </c>
    </row>
    <row r="4316" spans="2:4" x14ac:dyDescent="0.25">
      <c r="B4316" s="416" t="s">
        <v>6151</v>
      </c>
      <c r="C4316" s="416" t="s">
        <v>6152</v>
      </c>
      <c r="D4316" s="417">
        <v>4485</v>
      </c>
    </row>
    <row r="4317" spans="2:4" x14ac:dyDescent="0.25">
      <c r="B4317" s="416" t="s">
        <v>6153</v>
      </c>
      <c r="C4317" s="416" t="s">
        <v>6154</v>
      </c>
      <c r="D4317" s="416">
        <v>899</v>
      </c>
    </row>
    <row r="4318" spans="2:4" x14ac:dyDescent="0.25">
      <c r="B4318" s="416" t="s">
        <v>6155</v>
      </c>
      <c r="C4318" s="416" t="s">
        <v>6156</v>
      </c>
      <c r="D4318" s="417">
        <v>2134.4</v>
      </c>
    </row>
    <row r="4319" spans="2:4" x14ac:dyDescent="0.25">
      <c r="B4319" s="416" t="s">
        <v>6157</v>
      </c>
      <c r="C4319" s="416" t="s">
        <v>6158</v>
      </c>
      <c r="D4319" s="417">
        <v>1581.25</v>
      </c>
    </row>
    <row r="4320" spans="2:4" x14ac:dyDescent="0.25">
      <c r="B4320" s="416" t="s">
        <v>6159</v>
      </c>
      <c r="C4320" s="416" t="s">
        <v>6160</v>
      </c>
      <c r="D4320" s="417">
        <v>6187.43</v>
      </c>
    </row>
    <row r="4321" spans="2:4" x14ac:dyDescent="0.25">
      <c r="B4321" s="416" t="s">
        <v>6161</v>
      </c>
      <c r="C4321" s="416" t="s">
        <v>6162</v>
      </c>
      <c r="D4321" s="417">
        <v>3961.75</v>
      </c>
    </row>
    <row r="4322" spans="2:4" x14ac:dyDescent="0.25">
      <c r="B4322" s="416" t="s">
        <v>6163</v>
      </c>
      <c r="C4322" s="416" t="s">
        <v>6164</v>
      </c>
      <c r="D4322" s="417">
        <v>3628.25</v>
      </c>
    </row>
    <row r="4323" spans="2:4" x14ac:dyDescent="0.25">
      <c r="B4323" s="416" t="s">
        <v>6165</v>
      </c>
      <c r="C4323" s="416" t="s">
        <v>6166</v>
      </c>
      <c r="D4323" s="417">
        <v>4984.18</v>
      </c>
    </row>
    <row r="4324" spans="2:4" x14ac:dyDescent="0.25">
      <c r="B4324" s="416" t="s">
        <v>6167</v>
      </c>
      <c r="C4324" s="416" t="s">
        <v>6168</v>
      </c>
      <c r="D4324" s="417">
        <v>16244.9</v>
      </c>
    </row>
    <row r="4325" spans="2:4" x14ac:dyDescent="0.25">
      <c r="B4325" s="416" t="s">
        <v>6169</v>
      </c>
      <c r="C4325" s="416" t="s">
        <v>6170</v>
      </c>
      <c r="D4325" s="417">
        <v>5904.1</v>
      </c>
    </row>
    <row r="4326" spans="2:4" x14ac:dyDescent="0.25">
      <c r="B4326" s="416" t="s">
        <v>6171</v>
      </c>
      <c r="C4326" s="416" t="s">
        <v>6172</v>
      </c>
      <c r="D4326" s="417">
        <v>4426.3500000000004</v>
      </c>
    </row>
    <row r="4327" spans="2:4" x14ac:dyDescent="0.25">
      <c r="B4327" s="416" t="s">
        <v>6173</v>
      </c>
      <c r="C4327" s="416" t="s">
        <v>6172</v>
      </c>
      <c r="D4327" s="417">
        <v>4426.3500000000004</v>
      </c>
    </row>
    <row r="4328" spans="2:4" x14ac:dyDescent="0.25">
      <c r="B4328" s="416" t="s">
        <v>6174</v>
      </c>
      <c r="C4328" s="416" t="s">
        <v>6172</v>
      </c>
      <c r="D4328" s="417">
        <v>4426.3500000000004</v>
      </c>
    </row>
    <row r="4329" spans="2:4" x14ac:dyDescent="0.25">
      <c r="B4329" s="416" t="s">
        <v>6175</v>
      </c>
      <c r="C4329" s="416" t="s">
        <v>6172</v>
      </c>
      <c r="D4329" s="417">
        <v>4426.3500000000004</v>
      </c>
    </row>
    <row r="4330" spans="2:4" x14ac:dyDescent="0.25">
      <c r="B4330" s="416" t="s">
        <v>6176</v>
      </c>
      <c r="C4330" s="416" t="s">
        <v>6172</v>
      </c>
      <c r="D4330" s="417">
        <v>4426.3500000000004</v>
      </c>
    </row>
    <row r="4331" spans="2:4" x14ac:dyDescent="0.25">
      <c r="B4331" s="416" t="s">
        <v>6177</v>
      </c>
      <c r="C4331" s="416" t="s">
        <v>6172</v>
      </c>
      <c r="D4331" s="417">
        <v>4426.3500000000004</v>
      </c>
    </row>
    <row r="4332" spans="2:4" x14ac:dyDescent="0.25">
      <c r="B4332" s="416" t="s">
        <v>6178</v>
      </c>
      <c r="C4332" s="416" t="s">
        <v>6172</v>
      </c>
      <c r="D4332" s="417">
        <v>4426.3500000000004</v>
      </c>
    </row>
    <row r="4333" spans="2:4" x14ac:dyDescent="0.25">
      <c r="B4333" s="416" t="s">
        <v>6179</v>
      </c>
      <c r="C4333" s="416" t="s">
        <v>6180</v>
      </c>
      <c r="D4333" s="417">
        <v>3447.01</v>
      </c>
    </row>
    <row r="4334" spans="2:4" x14ac:dyDescent="0.25">
      <c r="B4334" s="416" t="s">
        <v>6181</v>
      </c>
      <c r="C4334" s="416" t="s">
        <v>6180</v>
      </c>
      <c r="D4334" s="417">
        <v>3447.01</v>
      </c>
    </row>
    <row r="4335" spans="2:4" x14ac:dyDescent="0.25">
      <c r="B4335" s="416" t="s">
        <v>6182</v>
      </c>
      <c r="C4335" s="416" t="s">
        <v>6183</v>
      </c>
      <c r="D4335" s="417">
        <v>3464.1</v>
      </c>
    </row>
    <row r="4336" spans="2:4" x14ac:dyDescent="0.25">
      <c r="B4336" s="416" t="s">
        <v>6184</v>
      </c>
      <c r="C4336" s="416" t="s">
        <v>6185</v>
      </c>
      <c r="D4336" s="417">
        <v>5947.23</v>
      </c>
    </row>
    <row r="4337" spans="2:4" x14ac:dyDescent="0.25">
      <c r="B4337" s="416" t="s">
        <v>6186</v>
      </c>
      <c r="C4337" s="416" t="s">
        <v>6185</v>
      </c>
      <c r="D4337" s="417">
        <v>5278</v>
      </c>
    </row>
    <row r="4338" spans="2:4" x14ac:dyDescent="0.25">
      <c r="B4338" s="416" t="s">
        <v>6187</v>
      </c>
      <c r="C4338" s="416" t="s">
        <v>6188</v>
      </c>
      <c r="D4338" s="417">
        <v>1083.56</v>
      </c>
    </row>
    <row r="4339" spans="2:4" x14ac:dyDescent="0.25">
      <c r="B4339" s="416" t="s">
        <v>6189</v>
      </c>
      <c r="C4339" s="416" t="s">
        <v>6190</v>
      </c>
      <c r="D4339" s="417">
        <v>5773.66</v>
      </c>
    </row>
    <row r="4340" spans="2:4" x14ac:dyDescent="0.25">
      <c r="B4340" s="416" t="s">
        <v>6191</v>
      </c>
      <c r="C4340" s="416" t="s">
        <v>6192</v>
      </c>
      <c r="D4340" s="417">
        <v>1346.01</v>
      </c>
    </row>
    <row r="4341" spans="2:4" x14ac:dyDescent="0.25">
      <c r="B4341" s="416" t="s">
        <v>6193</v>
      </c>
      <c r="C4341" s="416" t="s">
        <v>6194</v>
      </c>
      <c r="D4341" s="417">
        <v>4043.25</v>
      </c>
    </row>
    <row r="4342" spans="2:4" x14ac:dyDescent="0.25">
      <c r="B4342" s="416" t="s">
        <v>6195</v>
      </c>
      <c r="C4342" s="416" t="s">
        <v>6196</v>
      </c>
      <c r="D4342" s="417">
        <v>2134.4</v>
      </c>
    </row>
    <row r="4343" spans="2:4" x14ac:dyDescent="0.25">
      <c r="B4343" s="416" t="s">
        <v>6197</v>
      </c>
      <c r="C4343" s="416" t="s">
        <v>6198</v>
      </c>
      <c r="D4343" s="417">
        <v>4082.5</v>
      </c>
    </row>
    <row r="4344" spans="2:4" x14ac:dyDescent="0.25">
      <c r="B4344" s="416" t="s">
        <v>6199</v>
      </c>
      <c r="C4344" s="416" t="s">
        <v>6198</v>
      </c>
      <c r="D4344" s="417">
        <v>3961.75</v>
      </c>
    </row>
    <row r="4345" spans="2:4" x14ac:dyDescent="0.25">
      <c r="B4345" s="416" t="s">
        <v>6200</v>
      </c>
      <c r="C4345" s="416" t="s">
        <v>6201</v>
      </c>
      <c r="D4345" s="417">
        <v>4393</v>
      </c>
    </row>
    <row r="4346" spans="2:4" x14ac:dyDescent="0.25">
      <c r="B4346" s="416" t="s">
        <v>6202</v>
      </c>
      <c r="C4346" s="416" t="s">
        <v>6203</v>
      </c>
      <c r="D4346" s="417">
        <v>16244.9</v>
      </c>
    </row>
    <row r="4347" spans="2:4" x14ac:dyDescent="0.25">
      <c r="B4347" s="416" t="s">
        <v>6204</v>
      </c>
      <c r="C4347" s="416" t="s">
        <v>6205</v>
      </c>
      <c r="D4347" s="417">
        <v>1281.46</v>
      </c>
    </row>
    <row r="4348" spans="2:4" x14ac:dyDescent="0.25">
      <c r="B4348" s="416" t="s">
        <v>6206</v>
      </c>
      <c r="C4348" s="416" t="s">
        <v>6207</v>
      </c>
      <c r="D4348" s="417">
        <v>3213.2</v>
      </c>
    </row>
    <row r="4349" spans="2:4" x14ac:dyDescent="0.25">
      <c r="B4349" s="416" t="s">
        <v>6208</v>
      </c>
      <c r="C4349" s="416" t="s">
        <v>6209</v>
      </c>
      <c r="D4349" s="417">
        <v>6336.5</v>
      </c>
    </row>
    <row r="4350" spans="2:4" x14ac:dyDescent="0.25">
      <c r="B4350" s="416" t="s">
        <v>6210</v>
      </c>
      <c r="C4350" s="416" t="s">
        <v>6211</v>
      </c>
      <c r="D4350" s="417">
        <v>18400</v>
      </c>
    </row>
    <row r="4351" spans="2:4" x14ac:dyDescent="0.25">
      <c r="B4351" s="416" t="s">
        <v>6212</v>
      </c>
      <c r="C4351" s="416" t="s">
        <v>6213</v>
      </c>
      <c r="D4351" s="417">
        <v>3483.48</v>
      </c>
    </row>
    <row r="4352" spans="2:4" x14ac:dyDescent="0.25">
      <c r="B4352" s="416" t="s">
        <v>6214</v>
      </c>
      <c r="C4352" s="416" t="s">
        <v>6213</v>
      </c>
      <c r="D4352" s="417">
        <v>3483.48</v>
      </c>
    </row>
    <row r="4353" spans="2:4" x14ac:dyDescent="0.25">
      <c r="B4353" s="416" t="s">
        <v>6215</v>
      </c>
      <c r="C4353" s="416" t="s">
        <v>6213</v>
      </c>
      <c r="D4353" s="417">
        <v>3483.48</v>
      </c>
    </row>
    <row r="4354" spans="2:4" x14ac:dyDescent="0.25">
      <c r="B4354" s="416" t="s">
        <v>6216</v>
      </c>
      <c r="C4354" s="416" t="s">
        <v>6213</v>
      </c>
      <c r="D4354" s="417">
        <v>3483.48</v>
      </c>
    </row>
    <row r="4355" spans="2:4" x14ac:dyDescent="0.25">
      <c r="B4355" s="416" t="s">
        <v>6217</v>
      </c>
      <c r="C4355" s="416" t="s">
        <v>6213</v>
      </c>
      <c r="D4355" s="417">
        <v>3483.48</v>
      </c>
    </row>
    <row r="4356" spans="2:4" x14ac:dyDescent="0.25">
      <c r="B4356" s="416" t="s">
        <v>6218</v>
      </c>
      <c r="C4356" s="416" t="s">
        <v>6219</v>
      </c>
      <c r="D4356" s="417">
        <v>3483.48</v>
      </c>
    </row>
    <row r="4357" spans="2:4" x14ac:dyDescent="0.25">
      <c r="B4357" s="416" t="s">
        <v>6220</v>
      </c>
      <c r="C4357" s="416" t="s">
        <v>6221</v>
      </c>
      <c r="D4357" s="417">
        <v>11785.6</v>
      </c>
    </row>
    <row r="4358" spans="2:4" x14ac:dyDescent="0.25">
      <c r="B4358" s="416" t="s">
        <v>6222</v>
      </c>
      <c r="C4358" s="416" t="s">
        <v>6223</v>
      </c>
      <c r="D4358" s="417">
        <v>2071.61</v>
      </c>
    </row>
    <row r="4359" spans="2:4" x14ac:dyDescent="0.25">
      <c r="B4359" s="416" t="s">
        <v>6224</v>
      </c>
      <c r="C4359" s="416" t="s">
        <v>6225</v>
      </c>
      <c r="D4359" s="417">
        <v>1796.37</v>
      </c>
    </row>
    <row r="4360" spans="2:4" x14ac:dyDescent="0.25">
      <c r="B4360" s="416" t="s">
        <v>6226</v>
      </c>
      <c r="C4360" s="416" t="s">
        <v>6227</v>
      </c>
      <c r="D4360" s="417">
        <v>2362.1</v>
      </c>
    </row>
    <row r="4361" spans="2:4" x14ac:dyDescent="0.25">
      <c r="B4361" s="416" t="s">
        <v>6228</v>
      </c>
      <c r="C4361" s="416" t="s">
        <v>6229</v>
      </c>
      <c r="D4361" s="417">
        <v>215625</v>
      </c>
    </row>
    <row r="4362" spans="2:4" x14ac:dyDescent="0.25">
      <c r="B4362" s="416" t="s">
        <v>6230</v>
      </c>
      <c r="C4362" s="416" t="s">
        <v>6231</v>
      </c>
      <c r="D4362" s="417">
        <v>29071.39</v>
      </c>
    </row>
    <row r="4363" spans="2:4" x14ac:dyDescent="0.25">
      <c r="B4363" s="416" t="s">
        <v>6232</v>
      </c>
      <c r="C4363" s="416" t="s">
        <v>6233</v>
      </c>
      <c r="D4363" s="417">
        <v>30000</v>
      </c>
    </row>
    <row r="4364" spans="2:4" x14ac:dyDescent="0.25">
      <c r="B4364" s="416" t="s">
        <v>6234</v>
      </c>
      <c r="C4364" s="416" t="s">
        <v>6235</v>
      </c>
      <c r="D4364" s="417">
        <v>4624.32</v>
      </c>
    </row>
    <row r="4365" spans="2:4" x14ac:dyDescent="0.25">
      <c r="B4365" s="416" t="s">
        <v>6236</v>
      </c>
      <c r="C4365" s="416" t="s">
        <v>6235</v>
      </c>
      <c r="D4365" s="417">
        <v>4624.32</v>
      </c>
    </row>
    <row r="4366" spans="2:4" x14ac:dyDescent="0.25">
      <c r="B4366" s="416" t="s">
        <v>6237</v>
      </c>
      <c r="C4366" s="416" t="s">
        <v>6235</v>
      </c>
      <c r="D4366" s="417">
        <v>4624.32</v>
      </c>
    </row>
    <row r="4367" spans="2:4" x14ac:dyDescent="0.25">
      <c r="B4367" s="416" t="s">
        <v>6238</v>
      </c>
      <c r="C4367" s="416" t="s">
        <v>6235</v>
      </c>
      <c r="D4367" s="417">
        <v>4624.32</v>
      </c>
    </row>
    <row r="4368" spans="2:4" x14ac:dyDescent="0.25">
      <c r="B4368" s="416" t="s">
        <v>6239</v>
      </c>
      <c r="C4368" s="416" t="s">
        <v>6240</v>
      </c>
      <c r="D4368" s="417">
        <v>1879</v>
      </c>
    </row>
    <row r="4369" spans="2:4" x14ac:dyDescent="0.25">
      <c r="B4369" s="416" t="s">
        <v>6241</v>
      </c>
      <c r="C4369" s="416" t="s">
        <v>6242</v>
      </c>
      <c r="D4369" s="417">
        <v>1799.99</v>
      </c>
    </row>
    <row r="4370" spans="2:4" x14ac:dyDescent="0.25">
      <c r="B4370" s="416" t="s">
        <v>6243</v>
      </c>
      <c r="C4370" s="416" t="s">
        <v>6244</v>
      </c>
      <c r="D4370" s="417">
        <v>2500</v>
      </c>
    </row>
    <row r="4371" spans="2:4" x14ac:dyDescent="0.25">
      <c r="B4371" s="416" t="s">
        <v>6245</v>
      </c>
      <c r="C4371" s="416" t="s">
        <v>6246</v>
      </c>
      <c r="D4371" s="417">
        <v>7999</v>
      </c>
    </row>
    <row r="4372" spans="2:4" x14ac:dyDescent="0.25">
      <c r="B4372" s="416" t="s">
        <v>6247</v>
      </c>
      <c r="C4372" s="416" t="s">
        <v>6248</v>
      </c>
      <c r="D4372" s="417">
        <v>12997</v>
      </c>
    </row>
    <row r="4373" spans="2:4" x14ac:dyDescent="0.25">
      <c r="B4373" s="416" t="s">
        <v>6249</v>
      </c>
      <c r="C4373" s="416" t="s">
        <v>6250</v>
      </c>
      <c r="D4373" s="417">
        <v>11231.12</v>
      </c>
    </row>
    <row r="4374" spans="2:4" x14ac:dyDescent="0.25">
      <c r="B4374" s="416" t="s">
        <v>6251</v>
      </c>
      <c r="C4374" s="416" t="s">
        <v>6252</v>
      </c>
      <c r="D4374" s="417">
        <v>6583.63</v>
      </c>
    </row>
    <row r="4375" spans="2:4" x14ac:dyDescent="0.25">
      <c r="B4375" s="416" t="s">
        <v>6253</v>
      </c>
      <c r="C4375" s="416" t="s">
        <v>6254</v>
      </c>
      <c r="D4375" s="417">
        <v>8875.16</v>
      </c>
    </row>
    <row r="4376" spans="2:4" x14ac:dyDescent="0.25">
      <c r="B4376" s="416" t="s">
        <v>6255</v>
      </c>
      <c r="C4376" s="416" t="s">
        <v>6256</v>
      </c>
      <c r="D4376" s="417">
        <v>8998.99</v>
      </c>
    </row>
    <row r="4377" spans="2:4" x14ac:dyDescent="0.25">
      <c r="B4377" s="416" t="s">
        <v>6257</v>
      </c>
      <c r="C4377" s="416" t="s">
        <v>6256</v>
      </c>
      <c r="D4377" s="417">
        <v>9742.84</v>
      </c>
    </row>
    <row r="4378" spans="2:4" x14ac:dyDescent="0.25">
      <c r="B4378" s="416" t="s">
        <v>6258</v>
      </c>
      <c r="C4378" s="416" t="s">
        <v>6259</v>
      </c>
      <c r="D4378" s="417">
        <v>4899</v>
      </c>
    </row>
    <row r="4379" spans="2:4" x14ac:dyDescent="0.25">
      <c r="B4379" s="416" t="s">
        <v>6260</v>
      </c>
      <c r="C4379" s="416" t="s">
        <v>6261</v>
      </c>
      <c r="D4379" s="417">
        <v>15849.83</v>
      </c>
    </row>
    <row r="4380" spans="2:4" x14ac:dyDescent="0.25">
      <c r="B4380" s="416" t="s">
        <v>6262</v>
      </c>
      <c r="C4380" s="416" t="s">
        <v>6263</v>
      </c>
      <c r="D4380" s="417">
        <v>7498</v>
      </c>
    </row>
    <row r="4381" spans="2:4" x14ac:dyDescent="0.25">
      <c r="B4381" s="416" t="s">
        <v>6264</v>
      </c>
      <c r="C4381" s="416" t="s">
        <v>6265</v>
      </c>
      <c r="D4381" s="417">
        <v>7245</v>
      </c>
    </row>
    <row r="4382" spans="2:4" x14ac:dyDescent="0.25">
      <c r="B4382" s="416" t="s">
        <v>6266</v>
      </c>
      <c r="C4382" s="416" t="s">
        <v>6267</v>
      </c>
      <c r="D4382" s="417">
        <v>8498.99</v>
      </c>
    </row>
    <row r="4383" spans="2:4" x14ac:dyDescent="0.25">
      <c r="B4383" s="416" t="s">
        <v>6268</v>
      </c>
      <c r="C4383" s="416" t="s">
        <v>6267</v>
      </c>
      <c r="D4383" s="417">
        <v>8498.99</v>
      </c>
    </row>
    <row r="4384" spans="2:4" x14ac:dyDescent="0.25">
      <c r="B4384" s="416" t="s">
        <v>6269</v>
      </c>
      <c r="C4384" s="416" t="s">
        <v>6267</v>
      </c>
      <c r="D4384" s="417">
        <v>8498.99</v>
      </c>
    </row>
    <row r="4385" spans="2:4" x14ac:dyDescent="0.25">
      <c r="B4385" s="416" t="s">
        <v>6270</v>
      </c>
      <c r="C4385" s="416" t="s">
        <v>6271</v>
      </c>
      <c r="D4385" s="417">
        <v>7927</v>
      </c>
    </row>
    <row r="4386" spans="2:4" x14ac:dyDescent="0.25">
      <c r="B4386" s="416" t="s">
        <v>6272</v>
      </c>
      <c r="C4386" s="416" t="s">
        <v>6273</v>
      </c>
      <c r="D4386" s="417">
        <v>17999</v>
      </c>
    </row>
    <row r="4387" spans="2:4" x14ac:dyDescent="0.25">
      <c r="B4387" s="416" t="s">
        <v>6274</v>
      </c>
      <c r="C4387" s="416" t="s">
        <v>6275</v>
      </c>
      <c r="D4387" s="417">
        <v>4703.8</v>
      </c>
    </row>
    <row r="4388" spans="2:4" x14ac:dyDescent="0.25">
      <c r="B4388" s="416" t="s">
        <v>6276</v>
      </c>
      <c r="C4388" s="416" t="s">
        <v>6277</v>
      </c>
      <c r="D4388" s="416">
        <v>0.12</v>
      </c>
    </row>
    <row r="4389" spans="2:4" x14ac:dyDescent="0.25">
      <c r="B4389" s="416" t="s">
        <v>6278</v>
      </c>
      <c r="C4389" s="416" t="s">
        <v>6279</v>
      </c>
      <c r="D4389" s="416">
        <v>0</v>
      </c>
    </row>
    <row r="4390" spans="2:4" x14ac:dyDescent="0.25">
      <c r="B4390" s="416" t="s">
        <v>6280</v>
      </c>
      <c r="C4390" s="416" t="s">
        <v>6281</v>
      </c>
      <c r="D4390" s="417">
        <v>3589.38</v>
      </c>
    </row>
    <row r="4391" spans="2:4" x14ac:dyDescent="0.25">
      <c r="B4391" s="416" t="s">
        <v>6282</v>
      </c>
      <c r="C4391" s="416" t="s">
        <v>6283</v>
      </c>
      <c r="D4391" s="417">
        <v>9579.59</v>
      </c>
    </row>
    <row r="4392" spans="2:4" x14ac:dyDescent="0.25">
      <c r="B4392" s="416" t="s">
        <v>6284</v>
      </c>
      <c r="C4392" s="416" t="s">
        <v>6285</v>
      </c>
      <c r="D4392" s="417">
        <v>10313.370000000001</v>
      </c>
    </row>
    <row r="4393" spans="2:4" x14ac:dyDescent="0.25">
      <c r="B4393" s="416" t="s">
        <v>6286</v>
      </c>
      <c r="C4393" s="416" t="s">
        <v>6287</v>
      </c>
      <c r="D4393" s="417">
        <v>1035</v>
      </c>
    </row>
    <row r="4394" spans="2:4" x14ac:dyDescent="0.25">
      <c r="B4394" s="416" t="s">
        <v>6288</v>
      </c>
      <c r="C4394" s="416" t="s">
        <v>6289</v>
      </c>
      <c r="D4394" s="417">
        <v>1460.43</v>
      </c>
    </row>
    <row r="4395" spans="2:4" x14ac:dyDescent="0.25">
      <c r="B4395" s="416" t="s">
        <v>6290</v>
      </c>
      <c r="C4395" s="416" t="s">
        <v>6291</v>
      </c>
      <c r="D4395" s="416">
        <v>0.12</v>
      </c>
    </row>
    <row r="4396" spans="2:4" x14ac:dyDescent="0.25">
      <c r="B4396" s="416" t="s">
        <v>6292</v>
      </c>
      <c r="C4396" s="416" t="s">
        <v>6293</v>
      </c>
      <c r="D4396" s="416">
        <v>0.12</v>
      </c>
    </row>
    <row r="4397" spans="2:4" x14ac:dyDescent="0.25">
      <c r="B4397" s="416" t="s">
        <v>6294</v>
      </c>
      <c r="C4397" s="416" t="s">
        <v>6295</v>
      </c>
      <c r="D4397" s="416">
        <v>0.12</v>
      </c>
    </row>
    <row r="4398" spans="2:4" x14ac:dyDescent="0.25">
      <c r="B4398" s="416" t="s">
        <v>6296</v>
      </c>
      <c r="C4398" s="416" t="s">
        <v>6295</v>
      </c>
      <c r="D4398" s="416">
        <v>0.12</v>
      </c>
    </row>
    <row r="4399" spans="2:4" x14ac:dyDescent="0.25">
      <c r="B4399" s="416" t="s">
        <v>6297</v>
      </c>
      <c r="C4399" s="416" t="s">
        <v>6295</v>
      </c>
      <c r="D4399" s="416">
        <v>0.12</v>
      </c>
    </row>
    <row r="4400" spans="2:4" x14ac:dyDescent="0.25">
      <c r="B4400" s="416" t="s">
        <v>6298</v>
      </c>
      <c r="C4400" s="416" t="s">
        <v>6295</v>
      </c>
      <c r="D4400" s="416">
        <v>0.12</v>
      </c>
    </row>
    <row r="4401" spans="2:4" x14ac:dyDescent="0.25">
      <c r="B4401" s="416" t="s">
        <v>6299</v>
      </c>
      <c r="C4401" s="416" t="s">
        <v>6295</v>
      </c>
      <c r="D4401" s="416">
        <v>0.12</v>
      </c>
    </row>
    <row r="4402" spans="2:4" x14ac:dyDescent="0.25">
      <c r="B4402" s="416" t="s">
        <v>6300</v>
      </c>
      <c r="C4402" s="416" t="s">
        <v>6295</v>
      </c>
      <c r="D4402" s="416">
        <v>0.12</v>
      </c>
    </row>
    <row r="4403" spans="2:4" x14ac:dyDescent="0.25">
      <c r="B4403" s="416" t="s">
        <v>6301</v>
      </c>
      <c r="C4403" s="416" t="s">
        <v>6295</v>
      </c>
      <c r="D4403" s="416">
        <v>0.12</v>
      </c>
    </row>
    <row r="4404" spans="2:4" x14ac:dyDescent="0.25">
      <c r="B4404" s="416" t="s">
        <v>6302</v>
      </c>
      <c r="C4404" s="416" t="s">
        <v>6295</v>
      </c>
      <c r="D4404" s="416">
        <v>0.12</v>
      </c>
    </row>
    <row r="4405" spans="2:4" x14ac:dyDescent="0.25">
      <c r="B4405" s="416" t="s">
        <v>6303</v>
      </c>
      <c r="C4405" s="416" t="s">
        <v>6295</v>
      </c>
      <c r="D4405" s="416">
        <v>0.12</v>
      </c>
    </row>
    <row r="4406" spans="2:4" x14ac:dyDescent="0.25">
      <c r="B4406" s="416" t="s">
        <v>6304</v>
      </c>
      <c r="C4406" s="416" t="s">
        <v>6305</v>
      </c>
      <c r="D4406" s="417">
        <v>10007.299999999999</v>
      </c>
    </row>
    <row r="4407" spans="2:4" x14ac:dyDescent="0.25">
      <c r="B4407" s="416" t="s">
        <v>6306</v>
      </c>
      <c r="C4407" s="416" t="s">
        <v>6307</v>
      </c>
      <c r="D4407" s="417">
        <v>5371.65</v>
      </c>
    </row>
    <row r="4408" spans="2:4" x14ac:dyDescent="0.25">
      <c r="B4408" s="416" t="s">
        <v>6308</v>
      </c>
      <c r="C4408" s="416" t="s">
        <v>6309</v>
      </c>
      <c r="D4408" s="417">
        <v>1245</v>
      </c>
    </row>
    <row r="4409" spans="2:4" x14ac:dyDescent="0.25">
      <c r="B4409" s="416" t="s">
        <v>6310</v>
      </c>
      <c r="C4409" s="416" t="s">
        <v>6311</v>
      </c>
      <c r="D4409" s="417">
        <v>19140</v>
      </c>
    </row>
    <row r="4410" spans="2:4" x14ac:dyDescent="0.25">
      <c r="B4410" s="416" t="s">
        <v>6312</v>
      </c>
      <c r="C4410" s="416" t="s">
        <v>6311</v>
      </c>
      <c r="D4410" s="417">
        <v>19140</v>
      </c>
    </row>
    <row r="4411" spans="2:4" x14ac:dyDescent="0.25">
      <c r="B4411" s="416" t="s">
        <v>6313</v>
      </c>
      <c r="C4411" s="416" t="s">
        <v>6311</v>
      </c>
      <c r="D4411" s="417">
        <v>19140</v>
      </c>
    </row>
    <row r="4412" spans="2:4" x14ac:dyDescent="0.25">
      <c r="B4412" s="416" t="s">
        <v>6314</v>
      </c>
      <c r="C4412" s="416" t="s">
        <v>6311</v>
      </c>
      <c r="D4412" s="417">
        <v>19140</v>
      </c>
    </row>
    <row r="4413" spans="2:4" x14ac:dyDescent="0.25">
      <c r="B4413" s="416" t="s">
        <v>6315</v>
      </c>
      <c r="C4413" s="416" t="s">
        <v>6316</v>
      </c>
      <c r="D4413" s="417">
        <v>219991.67999999999</v>
      </c>
    </row>
    <row r="4414" spans="2:4" x14ac:dyDescent="0.25">
      <c r="B4414" s="416" t="s">
        <v>6317</v>
      </c>
      <c r="C4414" s="416" t="s">
        <v>6318</v>
      </c>
      <c r="D4414" s="417">
        <v>2119</v>
      </c>
    </row>
    <row r="4415" spans="2:4" x14ac:dyDescent="0.25">
      <c r="B4415" s="416" t="s">
        <v>6319</v>
      </c>
      <c r="C4415" s="416" t="s">
        <v>6318</v>
      </c>
      <c r="D4415" s="417">
        <v>2119</v>
      </c>
    </row>
    <row r="4416" spans="2:4" x14ac:dyDescent="0.25">
      <c r="B4416" s="416" t="s">
        <v>6320</v>
      </c>
      <c r="C4416" s="416" t="s">
        <v>6318</v>
      </c>
      <c r="D4416" s="417">
        <v>2118</v>
      </c>
    </row>
    <row r="4417" spans="2:4" x14ac:dyDescent="0.25">
      <c r="B4417" s="416" t="s">
        <v>6321</v>
      </c>
      <c r="C4417" s="416" t="s">
        <v>6318</v>
      </c>
      <c r="D4417" s="417">
        <v>1649</v>
      </c>
    </row>
    <row r="4418" spans="2:4" x14ac:dyDescent="0.25">
      <c r="B4418" s="416" t="s">
        <v>6322</v>
      </c>
      <c r="C4418" s="416" t="s">
        <v>6323</v>
      </c>
      <c r="D4418" s="416">
        <v>0</v>
      </c>
    </row>
    <row r="4419" spans="2:4" x14ac:dyDescent="0.25">
      <c r="B4419" s="416" t="s">
        <v>6324</v>
      </c>
      <c r="C4419" s="416" t="s">
        <v>6323</v>
      </c>
      <c r="D4419" s="416">
        <v>0</v>
      </c>
    </row>
    <row r="4420" spans="2:4" x14ac:dyDescent="0.25">
      <c r="B4420" s="416" t="s">
        <v>6325</v>
      </c>
      <c r="C4420" s="416" t="s">
        <v>6323</v>
      </c>
      <c r="D4420" s="416">
        <v>0</v>
      </c>
    </row>
    <row r="4421" spans="2:4" x14ac:dyDescent="0.25">
      <c r="B4421" s="416" t="s">
        <v>6326</v>
      </c>
      <c r="C4421" s="416" t="s">
        <v>6323</v>
      </c>
      <c r="D4421" s="416">
        <v>0</v>
      </c>
    </row>
    <row r="4422" spans="2:4" x14ac:dyDescent="0.25">
      <c r="B4422" s="416" t="s">
        <v>6327</v>
      </c>
      <c r="C4422" s="416" t="s">
        <v>6323</v>
      </c>
      <c r="D4422" s="416">
        <v>0</v>
      </c>
    </row>
    <row r="4423" spans="2:4" x14ac:dyDescent="0.25">
      <c r="B4423" s="416" t="s">
        <v>6328</v>
      </c>
      <c r="C4423" s="416" t="s">
        <v>6323</v>
      </c>
      <c r="D4423" s="416">
        <v>0</v>
      </c>
    </row>
    <row r="4424" spans="2:4" x14ac:dyDescent="0.25">
      <c r="B4424" s="416" t="s">
        <v>6329</v>
      </c>
      <c r="C4424" s="416" t="s">
        <v>6323</v>
      </c>
      <c r="D4424" s="416">
        <v>0</v>
      </c>
    </row>
    <row r="4425" spans="2:4" x14ac:dyDescent="0.25">
      <c r="B4425" s="416" t="s">
        <v>6330</v>
      </c>
      <c r="C4425" s="416" t="s">
        <v>6323</v>
      </c>
      <c r="D4425" s="416">
        <v>0</v>
      </c>
    </row>
    <row r="4426" spans="2:4" x14ac:dyDescent="0.25">
      <c r="B4426" s="416" t="s">
        <v>6331</v>
      </c>
      <c r="C4426" s="416" t="s">
        <v>6323</v>
      </c>
      <c r="D4426" s="416">
        <v>0</v>
      </c>
    </row>
    <row r="4427" spans="2:4" x14ac:dyDescent="0.25">
      <c r="B4427" s="416" t="s">
        <v>6332</v>
      </c>
      <c r="C4427" s="416" t="s">
        <v>6323</v>
      </c>
      <c r="D4427" s="416">
        <v>0</v>
      </c>
    </row>
    <row r="4428" spans="2:4" x14ac:dyDescent="0.25">
      <c r="B4428" s="416" t="s">
        <v>6333</v>
      </c>
      <c r="C4428" s="416" t="s">
        <v>6323</v>
      </c>
      <c r="D4428" s="416">
        <v>0</v>
      </c>
    </row>
    <row r="4429" spans="2:4" x14ac:dyDescent="0.25">
      <c r="B4429" s="416" t="s">
        <v>6334</v>
      </c>
      <c r="C4429" s="416" t="s">
        <v>6335</v>
      </c>
      <c r="D4429" s="417">
        <v>631190.06000000006</v>
      </c>
    </row>
    <row r="4430" spans="2:4" x14ac:dyDescent="0.25">
      <c r="B4430" s="416" t="s">
        <v>6336</v>
      </c>
      <c r="C4430" s="416" t="s">
        <v>6337</v>
      </c>
      <c r="D4430" s="417">
        <v>782920</v>
      </c>
    </row>
    <row r="4431" spans="2:4" x14ac:dyDescent="0.25">
      <c r="B4431" s="416" t="s">
        <v>6338</v>
      </c>
      <c r="C4431" s="416" t="s">
        <v>6339</v>
      </c>
      <c r="D4431" s="417">
        <v>21000</v>
      </c>
    </row>
    <row r="4432" spans="2:4" x14ac:dyDescent="0.25">
      <c r="B4432" s="416" t="s">
        <v>6340</v>
      </c>
      <c r="C4432" s="416" t="s">
        <v>6341</v>
      </c>
      <c r="D4432" s="417">
        <v>9436.1299999999992</v>
      </c>
    </row>
    <row r="4433" spans="2:4" x14ac:dyDescent="0.25">
      <c r="B4433" s="416" t="s">
        <v>6342</v>
      </c>
      <c r="C4433" s="416" t="s">
        <v>6343</v>
      </c>
      <c r="D4433" s="417">
        <v>9436.1299999999992</v>
      </c>
    </row>
    <row r="4434" spans="2:4" x14ac:dyDescent="0.25">
      <c r="B4434" s="416" t="s">
        <v>6344</v>
      </c>
      <c r="C4434" s="416" t="s">
        <v>6345</v>
      </c>
      <c r="D4434" s="417">
        <v>36385</v>
      </c>
    </row>
    <row r="4435" spans="2:4" x14ac:dyDescent="0.25">
      <c r="B4435" s="416" t="s">
        <v>6346</v>
      </c>
      <c r="C4435" s="416" t="s">
        <v>6347</v>
      </c>
      <c r="D4435" s="417">
        <v>7999</v>
      </c>
    </row>
    <row r="4436" spans="2:4" x14ac:dyDescent="0.25">
      <c r="B4436" s="416" t="s">
        <v>6348</v>
      </c>
      <c r="C4436" s="416" t="s">
        <v>6349</v>
      </c>
      <c r="D4436" s="416">
        <v>0</v>
      </c>
    </row>
    <row r="4437" spans="2:4" x14ac:dyDescent="0.25">
      <c r="B4437" s="416" t="s">
        <v>6350</v>
      </c>
      <c r="C4437" s="416" t="s">
        <v>6351</v>
      </c>
      <c r="D4437" s="417">
        <v>9216.2000000000007</v>
      </c>
    </row>
    <row r="4438" spans="2:4" x14ac:dyDescent="0.25">
      <c r="B4438" s="416" t="s">
        <v>6352</v>
      </c>
      <c r="C4438" s="416" t="s">
        <v>6353</v>
      </c>
      <c r="D4438" s="417">
        <v>224324.79</v>
      </c>
    </row>
    <row r="4439" spans="2:4" x14ac:dyDescent="0.25">
      <c r="B4439" s="416" t="s">
        <v>6354</v>
      </c>
      <c r="C4439" s="416" t="s">
        <v>6353</v>
      </c>
      <c r="D4439" s="417">
        <v>224324.79</v>
      </c>
    </row>
    <row r="4440" spans="2:4" x14ac:dyDescent="0.25">
      <c r="B4440" s="416" t="s">
        <v>6355</v>
      </c>
      <c r="C4440" s="416" t="s">
        <v>6356</v>
      </c>
      <c r="D4440" s="417">
        <v>4602.3</v>
      </c>
    </row>
    <row r="4441" spans="2:4" x14ac:dyDescent="0.25">
      <c r="B4441" s="416" t="s">
        <v>6357</v>
      </c>
      <c r="C4441" s="416" t="s">
        <v>6356</v>
      </c>
      <c r="D4441" s="417">
        <v>4602.3</v>
      </c>
    </row>
    <row r="4442" spans="2:4" x14ac:dyDescent="0.25">
      <c r="B4442" s="416" t="s">
        <v>6358</v>
      </c>
      <c r="C4442" s="416" t="s">
        <v>6356</v>
      </c>
      <c r="D4442" s="417">
        <v>4602.3</v>
      </c>
    </row>
    <row r="4443" spans="2:4" x14ac:dyDescent="0.25">
      <c r="B4443" s="416" t="s">
        <v>6359</v>
      </c>
      <c r="C4443" s="416" t="s">
        <v>6356</v>
      </c>
      <c r="D4443" s="417">
        <v>4602.3</v>
      </c>
    </row>
    <row r="4444" spans="2:4" x14ac:dyDescent="0.25">
      <c r="B4444" s="416" t="s">
        <v>6360</v>
      </c>
      <c r="C4444" s="416" t="s">
        <v>6361</v>
      </c>
      <c r="D4444" s="417">
        <v>119996.88</v>
      </c>
    </row>
    <row r="4445" spans="2:4" x14ac:dyDescent="0.25">
      <c r="B4445" s="416" t="s">
        <v>6362</v>
      </c>
      <c r="C4445" s="416" t="s">
        <v>6363</v>
      </c>
      <c r="D4445" s="417">
        <v>18572.5</v>
      </c>
    </row>
    <row r="4446" spans="2:4" x14ac:dyDescent="0.25">
      <c r="B4446" s="416" t="s">
        <v>6364</v>
      </c>
      <c r="C4446" s="416" t="s">
        <v>6365</v>
      </c>
      <c r="D4446" s="417">
        <v>18873.8</v>
      </c>
    </row>
    <row r="4447" spans="2:4" x14ac:dyDescent="0.25">
      <c r="B4447" s="416" t="s">
        <v>6366</v>
      </c>
      <c r="C4447" s="416" t="s">
        <v>6365</v>
      </c>
      <c r="D4447" s="417">
        <v>18873.8</v>
      </c>
    </row>
    <row r="4448" spans="2:4" x14ac:dyDescent="0.25">
      <c r="B4448" s="416" t="s">
        <v>6367</v>
      </c>
      <c r="C4448" s="416" t="s">
        <v>6368</v>
      </c>
      <c r="D4448" s="417">
        <v>23667</v>
      </c>
    </row>
    <row r="4449" spans="2:4" x14ac:dyDescent="0.25">
      <c r="B4449" s="416" t="s">
        <v>6369</v>
      </c>
      <c r="C4449" s="416" t="s">
        <v>6370</v>
      </c>
      <c r="D4449" s="417">
        <v>29468.34</v>
      </c>
    </row>
    <row r="4450" spans="2:4" x14ac:dyDescent="0.25">
      <c r="B4450" s="416" t="s">
        <v>6371</v>
      </c>
      <c r="C4450" s="416" t="s">
        <v>6372</v>
      </c>
      <c r="D4450" s="417">
        <v>409445.71</v>
      </c>
    </row>
    <row r="4451" spans="2:4" x14ac:dyDescent="0.25">
      <c r="B4451" s="416" t="s">
        <v>6373</v>
      </c>
      <c r="C4451" s="416" t="s">
        <v>6374</v>
      </c>
      <c r="D4451" s="417">
        <v>172796.36</v>
      </c>
    </row>
    <row r="4452" spans="2:4" x14ac:dyDescent="0.25">
      <c r="B4452" s="416" t="s">
        <v>6375</v>
      </c>
      <c r="C4452" s="416" t="s">
        <v>6376</v>
      </c>
      <c r="D4452" s="417">
        <v>20276.400000000001</v>
      </c>
    </row>
    <row r="4453" spans="2:4" x14ac:dyDescent="0.25">
      <c r="B4453" s="416" t="s">
        <v>6377</v>
      </c>
      <c r="C4453" s="416" t="s">
        <v>6376</v>
      </c>
      <c r="D4453" s="417">
        <v>20276.400000000001</v>
      </c>
    </row>
    <row r="4454" spans="2:4" x14ac:dyDescent="0.25">
      <c r="B4454" s="416" t="s">
        <v>6378</v>
      </c>
      <c r="C4454" s="416" t="s">
        <v>6379</v>
      </c>
      <c r="D4454" s="417">
        <v>69965.399999999994</v>
      </c>
    </row>
    <row r="4455" spans="2:4" x14ac:dyDescent="0.25">
      <c r="B4455" s="416" t="s">
        <v>6380</v>
      </c>
      <c r="C4455" s="416" t="s">
        <v>6381</v>
      </c>
      <c r="D4455" s="417">
        <v>117778.28</v>
      </c>
    </row>
    <row r="4456" spans="2:4" x14ac:dyDescent="0.25">
      <c r="B4456" s="416" t="s">
        <v>6382</v>
      </c>
      <c r="C4456" s="416" t="s">
        <v>6383</v>
      </c>
      <c r="D4456" s="417">
        <v>7727.64</v>
      </c>
    </row>
    <row r="4457" spans="2:4" x14ac:dyDescent="0.25">
      <c r="B4457" s="416" t="s">
        <v>6384</v>
      </c>
      <c r="C4457" s="416" t="s">
        <v>6383</v>
      </c>
      <c r="D4457" s="417">
        <v>7727.64</v>
      </c>
    </row>
    <row r="4458" spans="2:4" x14ac:dyDescent="0.25">
      <c r="B4458" s="416" t="s">
        <v>6385</v>
      </c>
      <c r="C4458" s="416" t="s">
        <v>6383</v>
      </c>
      <c r="D4458" s="417">
        <v>7727.64</v>
      </c>
    </row>
    <row r="4459" spans="2:4" x14ac:dyDescent="0.25">
      <c r="B4459" s="416" t="s">
        <v>6386</v>
      </c>
      <c r="C4459" s="416" t="s">
        <v>6387</v>
      </c>
      <c r="D4459" s="417">
        <v>156489.64000000001</v>
      </c>
    </row>
    <row r="4460" spans="2:4" x14ac:dyDescent="0.25">
      <c r="B4460" s="416" t="s">
        <v>6388</v>
      </c>
      <c r="C4460" s="416" t="s">
        <v>6389</v>
      </c>
      <c r="D4460" s="417">
        <v>1881.52</v>
      </c>
    </row>
    <row r="4461" spans="2:4" x14ac:dyDescent="0.25">
      <c r="B4461" s="416" t="s">
        <v>6390</v>
      </c>
      <c r="C4461" s="416" t="s">
        <v>6389</v>
      </c>
      <c r="D4461" s="417">
        <v>1881.52</v>
      </c>
    </row>
    <row r="4462" spans="2:4" x14ac:dyDescent="0.25">
      <c r="B4462" s="416" t="s">
        <v>6391</v>
      </c>
      <c r="C4462" s="416" t="s">
        <v>6392</v>
      </c>
      <c r="D4462" s="417">
        <v>24854.16</v>
      </c>
    </row>
    <row r="4463" spans="2:4" x14ac:dyDescent="0.25">
      <c r="B4463" s="416" t="s">
        <v>6393</v>
      </c>
      <c r="C4463" s="416" t="s">
        <v>6392</v>
      </c>
      <c r="D4463" s="417">
        <v>24854.16</v>
      </c>
    </row>
    <row r="4464" spans="2:4" x14ac:dyDescent="0.25">
      <c r="B4464" s="416" t="s">
        <v>6394</v>
      </c>
      <c r="C4464" s="416" t="s">
        <v>6395</v>
      </c>
      <c r="D4464" s="417">
        <v>9775</v>
      </c>
    </row>
    <row r="4465" spans="2:4" x14ac:dyDescent="0.25">
      <c r="B4465" s="416" t="s">
        <v>6396</v>
      </c>
      <c r="C4465" s="416" t="s">
        <v>6397</v>
      </c>
      <c r="D4465" s="417">
        <v>23561.77</v>
      </c>
    </row>
    <row r="4466" spans="2:4" x14ac:dyDescent="0.25">
      <c r="B4466" s="416" t="s">
        <v>6398</v>
      </c>
      <c r="C4466" s="416" t="s">
        <v>6399</v>
      </c>
      <c r="D4466" s="417">
        <v>1380</v>
      </c>
    </row>
    <row r="4467" spans="2:4" x14ac:dyDescent="0.25">
      <c r="B4467" s="416" t="s">
        <v>6400</v>
      </c>
      <c r="C4467" s="416" t="s">
        <v>6401</v>
      </c>
      <c r="D4467" s="417">
        <v>14899.99</v>
      </c>
    </row>
    <row r="4468" spans="2:4" x14ac:dyDescent="0.25">
      <c r="B4468" s="416" t="s">
        <v>6402</v>
      </c>
      <c r="C4468" s="416" t="s">
        <v>6403</v>
      </c>
      <c r="D4468" s="417">
        <v>4945</v>
      </c>
    </row>
    <row r="4469" spans="2:4" x14ac:dyDescent="0.25">
      <c r="B4469" s="416" t="s">
        <v>6404</v>
      </c>
      <c r="C4469" s="416" t="s">
        <v>6405</v>
      </c>
      <c r="D4469" s="417">
        <v>43972.55</v>
      </c>
    </row>
    <row r="4470" spans="2:4" x14ac:dyDescent="0.25">
      <c r="B4470" s="416" t="s">
        <v>6406</v>
      </c>
      <c r="C4470" s="416" t="s">
        <v>6407</v>
      </c>
      <c r="D4470" s="416">
        <v>447.35</v>
      </c>
    </row>
    <row r="4471" spans="2:4" x14ac:dyDescent="0.25">
      <c r="B4471" s="416" t="s">
        <v>6408</v>
      </c>
      <c r="C4471" s="416" t="s">
        <v>6409</v>
      </c>
      <c r="D4471" s="416">
        <v>0.12</v>
      </c>
    </row>
    <row r="4472" spans="2:4" x14ac:dyDescent="0.25">
      <c r="B4472" s="416" t="s">
        <v>6410</v>
      </c>
      <c r="C4472" s="416" t="s">
        <v>6411</v>
      </c>
      <c r="D4472" s="417">
        <v>5949.64</v>
      </c>
    </row>
    <row r="4473" spans="2:4" x14ac:dyDescent="0.25">
      <c r="B4473" s="416" t="s">
        <v>6412</v>
      </c>
      <c r="C4473" s="416" t="s">
        <v>6413</v>
      </c>
      <c r="D4473" s="417">
        <v>3000</v>
      </c>
    </row>
    <row r="4474" spans="2:4" x14ac:dyDescent="0.25">
      <c r="B4474" s="416" t="s">
        <v>6414</v>
      </c>
      <c r="C4474" s="416" t="s">
        <v>6413</v>
      </c>
      <c r="D4474" s="417">
        <v>3000</v>
      </c>
    </row>
    <row r="4475" spans="2:4" x14ac:dyDescent="0.25">
      <c r="B4475" s="416" t="s">
        <v>6415</v>
      </c>
      <c r="C4475" s="416" t="s">
        <v>6416</v>
      </c>
      <c r="D4475" s="416">
        <v>498.8</v>
      </c>
    </row>
    <row r="4476" spans="2:4" x14ac:dyDescent="0.25">
      <c r="B4476" s="416" t="s">
        <v>6417</v>
      </c>
      <c r="C4476" s="416" t="s">
        <v>6418</v>
      </c>
      <c r="D4476" s="417">
        <v>12999.01</v>
      </c>
    </row>
    <row r="4477" spans="2:4" x14ac:dyDescent="0.25">
      <c r="B4477" s="416" t="s">
        <v>6419</v>
      </c>
      <c r="C4477" s="416" t="s">
        <v>6420</v>
      </c>
      <c r="D4477" s="417">
        <v>16341.52</v>
      </c>
    </row>
    <row r="4478" spans="2:4" x14ac:dyDescent="0.25">
      <c r="B4478" s="416" t="s">
        <v>6421</v>
      </c>
      <c r="C4478" s="416" t="s">
        <v>6422</v>
      </c>
      <c r="D4478" s="417">
        <v>9050.52</v>
      </c>
    </row>
    <row r="4479" spans="2:4" x14ac:dyDescent="0.25">
      <c r="B4479" s="416" t="s">
        <v>6423</v>
      </c>
      <c r="C4479" s="416" t="s">
        <v>6424</v>
      </c>
      <c r="D4479" s="417">
        <v>15512</v>
      </c>
    </row>
    <row r="4480" spans="2:4" x14ac:dyDescent="0.25">
      <c r="B4480" s="416" t="s">
        <v>6425</v>
      </c>
      <c r="C4480" s="416" t="s">
        <v>6426</v>
      </c>
      <c r="D4480" s="417">
        <v>10910</v>
      </c>
    </row>
    <row r="4481" spans="2:4" x14ac:dyDescent="0.25">
      <c r="B4481" s="416" t="s">
        <v>6427</v>
      </c>
      <c r="C4481" s="416" t="s">
        <v>6428</v>
      </c>
      <c r="D4481" s="417">
        <v>10636.56</v>
      </c>
    </row>
    <row r="4482" spans="2:4" x14ac:dyDescent="0.25">
      <c r="B4482" s="416" t="s">
        <v>6429</v>
      </c>
      <c r="C4482" s="416" t="s">
        <v>6428</v>
      </c>
      <c r="D4482" s="417">
        <v>10636.56</v>
      </c>
    </row>
    <row r="4483" spans="2:4" x14ac:dyDescent="0.25">
      <c r="B4483" s="416" t="s">
        <v>6430</v>
      </c>
      <c r="C4483" s="416" t="s">
        <v>6428</v>
      </c>
      <c r="D4483" s="417">
        <v>10636.56</v>
      </c>
    </row>
    <row r="4484" spans="2:4" x14ac:dyDescent="0.25">
      <c r="B4484" s="416" t="s">
        <v>6431</v>
      </c>
      <c r="C4484" s="416" t="s">
        <v>6432</v>
      </c>
      <c r="D4484" s="417">
        <v>10636.56</v>
      </c>
    </row>
    <row r="4485" spans="2:4" x14ac:dyDescent="0.25">
      <c r="B4485" s="416" t="s">
        <v>6433</v>
      </c>
      <c r="C4485" s="416" t="s">
        <v>6432</v>
      </c>
      <c r="D4485" s="417">
        <v>10636.56</v>
      </c>
    </row>
    <row r="4486" spans="2:4" x14ac:dyDescent="0.25">
      <c r="B4486" s="416" t="s">
        <v>6434</v>
      </c>
      <c r="C4486" s="416" t="s">
        <v>6435</v>
      </c>
      <c r="D4486" s="417">
        <v>8300</v>
      </c>
    </row>
    <row r="4487" spans="2:4" x14ac:dyDescent="0.25">
      <c r="B4487" s="416" t="s">
        <v>6436</v>
      </c>
      <c r="C4487" s="416" t="s">
        <v>6437</v>
      </c>
      <c r="D4487" s="417">
        <v>22997</v>
      </c>
    </row>
    <row r="4488" spans="2:4" x14ac:dyDescent="0.25">
      <c r="B4488" s="416" t="s">
        <v>6438</v>
      </c>
      <c r="C4488" s="416" t="s">
        <v>6439</v>
      </c>
      <c r="D4488" s="417">
        <v>9727.76</v>
      </c>
    </row>
    <row r="4489" spans="2:4" x14ac:dyDescent="0.25">
      <c r="B4489" s="416" t="s">
        <v>6440</v>
      </c>
      <c r="C4489" s="416" t="s">
        <v>6439</v>
      </c>
      <c r="D4489" s="417">
        <v>9727.76</v>
      </c>
    </row>
    <row r="4490" spans="2:4" x14ac:dyDescent="0.25">
      <c r="B4490" s="416" t="s">
        <v>6441</v>
      </c>
      <c r="C4490" s="416" t="s">
        <v>6439</v>
      </c>
      <c r="D4490" s="417">
        <v>9727.76</v>
      </c>
    </row>
    <row r="4491" spans="2:4" x14ac:dyDescent="0.25">
      <c r="B4491" s="416" t="s">
        <v>6442</v>
      </c>
      <c r="C4491" s="416" t="s">
        <v>6439</v>
      </c>
      <c r="D4491" s="417">
        <v>9727.76</v>
      </c>
    </row>
    <row r="4492" spans="2:4" x14ac:dyDescent="0.25">
      <c r="B4492" s="416" t="s">
        <v>6443</v>
      </c>
      <c r="C4492" s="416" t="s">
        <v>6439</v>
      </c>
      <c r="D4492" s="417">
        <v>9727.76</v>
      </c>
    </row>
    <row r="4493" spans="2:4" x14ac:dyDescent="0.25">
      <c r="B4493" s="416" t="s">
        <v>6444</v>
      </c>
      <c r="C4493" s="416" t="s">
        <v>6445</v>
      </c>
      <c r="D4493" s="417">
        <v>21402</v>
      </c>
    </row>
    <row r="4494" spans="2:4" x14ac:dyDescent="0.25">
      <c r="B4494" s="416" t="s">
        <v>6446</v>
      </c>
      <c r="C4494" s="416" t="s">
        <v>6447</v>
      </c>
      <c r="D4494" s="417">
        <v>14900</v>
      </c>
    </row>
    <row r="4495" spans="2:4" x14ac:dyDescent="0.25">
      <c r="B4495" s="416" t="s">
        <v>6448</v>
      </c>
      <c r="C4495" s="416" t="s">
        <v>6449</v>
      </c>
      <c r="D4495" s="417">
        <v>16139.13</v>
      </c>
    </row>
    <row r="4496" spans="2:4" x14ac:dyDescent="0.25">
      <c r="B4496" s="416" t="s">
        <v>6450</v>
      </c>
      <c r="C4496" s="416" t="s">
        <v>6451</v>
      </c>
      <c r="D4496" s="417">
        <v>14205.35</v>
      </c>
    </row>
    <row r="4497" spans="2:4" x14ac:dyDescent="0.25">
      <c r="B4497" s="416" t="s">
        <v>6452</v>
      </c>
      <c r="C4497" s="416" t="s">
        <v>6453</v>
      </c>
      <c r="D4497" s="417">
        <v>24357.68</v>
      </c>
    </row>
    <row r="4498" spans="2:4" x14ac:dyDescent="0.25">
      <c r="B4498" s="416" t="s">
        <v>6454</v>
      </c>
      <c r="C4498" s="416" t="s">
        <v>6455</v>
      </c>
      <c r="D4498" s="417">
        <v>19998.23</v>
      </c>
    </row>
    <row r="4499" spans="2:4" x14ac:dyDescent="0.25">
      <c r="B4499" s="416" t="s">
        <v>6456</v>
      </c>
      <c r="C4499" s="416" t="s">
        <v>6457</v>
      </c>
      <c r="D4499" s="417">
        <v>13888.26</v>
      </c>
    </row>
    <row r="4500" spans="2:4" x14ac:dyDescent="0.25">
      <c r="B4500" s="416" t="s">
        <v>6458</v>
      </c>
      <c r="C4500" s="416" t="s">
        <v>6459</v>
      </c>
      <c r="D4500" s="417">
        <v>17622.72</v>
      </c>
    </row>
    <row r="4501" spans="2:4" x14ac:dyDescent="0.25">
      <c r="B4501" s="416" t="s">
        <v>6460</v>
      </c>
      <c r="C4501" s="416" t="s">
        <v>6461</v>
      </c>
      <c r="D4501" s="417">
        <v>10636.56</v>
      </c>
    </row>
    <row r="4502" spans="2:4" x14ac:dyDescent="0.25">
      <c r="B4502" s="416" t="s">
        <v>6462</v>
      </c>
      <c r="C4502" s="416" t="s">
        <v>6463</v>
      </c>
      <c r="D4502" s="417">
        <v>20000</v>
      </c>
    </row>
    <row r="4503" spans="2:4" x14ac:dyDescent="0.25">
      <c r="B4503" s="416" t="s">
        <v>6464</v>
      </c>
      <c r="C4503" s="416" t="s">
        <v>6465</v>
      </c>
      <c r="D4503" s="417">
        <v>7242.3</v>
      </c>
    </row>
    <row r="4504" spans="2:4" x14ac:dyDescent="0.25">
      <c r="B4504" s="416" t="s">
        <v>6466</v>
      </c>
      <c r="C4504" s="416" t="s">
        <v>6467</v>
      </c>
      <c r="D4504" s="417">
        <v>10113.969999999999</v>
      </c>
    </row>
    <row r="4505" spans="2:4" x14ac:dyDescent="0.25">
      <c r="B4505" s="416" t="s">
        <v>6468</v>
      </c>
      <c r="C4505" s="416" t="s">
        <v>6469</v>
      </c>
      <c r="D4505" s="417">
        <v>20000</v>
      </c>
    </row>
    <row r="4506" spans="2:4" x14ac:dyDescent="0.25">
      <c r="B4506" s="416" t="s">
        <v>6470</v>
      </c>
      <c r="C4506" s="416" t="s">
        <v>6471</v>
      </c>
      <c r="D4506" s="417">
        <v>9999</v>
      </c>
    </row>
    <row r="4507" spans="2:4" x14ac:dyDescent="0.25">
      <c r="B4507" s="416" t="s">
        <v>6472</v>
      </c>
      <c r="C4507" s="416" t="s">
        <v>6473</v>
      </c>
      <c r="D4507" s="417">
        <v>13157.09</v>
      </c>
    </row>
    <row r="4508" spans="2:4" x14ac:dyDescent="0.25">
      <c r="B4508" s="416" t="s">
        <v>6474</v>
      </c>
      <c r="C4508" s="416" t="s">
        <v>6475</v>
      </c>
      <c r="D4508" s="417">
        <v>11105.01</v>
      </c>
    </row>
    <row r="4509" spans="2:4" x14ac:dyDescent="0.25">
      <c r="B4509" s="416" t="s">
        <v>6476</v>
      </c>
      <c r="C4509" s="416" t="s">
        <v>6477</v>
      </c>
      <c r="D4509" s="417">
        <v>8472.25</v>
      </c>
    </row>
    <row r="4510" spans="2:4" x14ac:dyDescent="0.25">
      <c r="B4510" s="416" t="s">
        <v>6478</v>
      </c>
      <c r="C4510" s="416" t="s">
        <v>6477</v>
      </c>
      <c r="D4510" s="417">
        <v>8472.25</v>
      </c>
    </row>
    <row r="4511" spans="2:4" x14ac:dyDescent="0.25">
      <c r="B4511" s="416" t="s">
        <v>6479</v>
      </c>
      <c r="C4511" s="416" t="s">
        <v>6480</v>
      </c>
      <c r="D4511" s="417">
        <v>11037.4</v>
      </c>
    </row>
    <row r="4512" spans="2:4" x14ac:dyDescent="0.25">
      <c r="B4512" s="416" t="s">
        <v>6481</v>
      </c>
      <c r="C4512" s="416" t="s">
        <v>6482</v>
      </c>
      <c r="D4512" s="417">
        <v>18461.009999999998</v>
      </c>
    </row>
    <row r="4513" spans="2:4" x14ac:dyDescent="0.25">
      <c r="B4513" s="416" t="s">
        <v>6483</v>
      </c>
      <c r="C4513" s="416" t="s">
        <v>6484</v>
      </c>
      <c r="D4513" s="417">
        <v>16390.009999999998</v>
      </c>
    </row>
    <row r="4514" spans="2:4" x14ac:dyDescent="0.25">
      <c r="B4514" s="416" t="s">
        <v>6485</v>
      </c>
      <c r="C4514" s="416" t="s">
        <v>6486</v>
      </c>
      <c r="D4514" s="417">
        <v>10228.969999999999</v>
      </c>
    </row>
    <row r="4515" spans="2:4" x14ac:dyDescent="0.25">
      <c r="B4515" s="416" t="s">
        <v>6487</v>
      </c>
      <c r="C4515" s="416" t="s">
        <v>6488</v>
      </c>
      <c r="D4515" s="417">
        <v>7999</v>
      </c>
    </row>
    <row r="4516" spans="2:4" x14ac:dyDescent="0.25">
      <c r="B4516" s="416" t="s">
        <v>6489</v>
      </c>
      <c r="C4516" s="416" t="s">
        <v>6490</v>
      </c>
      <c r="D4516" s="417">
        <v>14998</v>
      </c>
    </row>
    <row r="4517" spans="2:4" x14ac:dyDescent="0.25">
      <c r="B4517" s="416" t="s">
        <v>6491</v>
      </c>
      <c r="C4517" s="416" t="s">
        <v>6490</v>
      </c>
      <c r="D4517" s="417">
        <v>14998</v>
      </c>
    </row>
    <row r="4518" spans="2:4" x14ac:dyDescent="0.25">
      <c r="B4518" s="416" t="s">
        <v>6492</v>
      </c>
      <c r="C4518" s="416" t="s">
        <v>6493</v>
      </c>
      <c r="D4518" s="417">
        <v>9999</v>
      </c>
    </row>
    <row r="4519" spans="2:4" x14ac:dyDescent="0.25">
      <c r="B4519" s="416" t="s">
        <v>6494</v>
      </c>
      <c r="C4519" s="416" t="s">
        <v>6495</v>
      </c>
      <c r="D4519" s="417">
        <v>18492</v>
      </c>
    </row>
    <row r="4520" spans="2:4" x14ac:dyDescent="0.25">
      <c r="B4520" s="416" t="s">
        <v>6496</v>
      </c>
      <c r="C4520" s="416" t="s">
        <v>6497</v>
      </c>
      <c r="D4520" s="417">
        <v>15999</v>
      </c>
    </row>
    <row r="4521" spans="2:4" x14ac:dyDescent="0.25">
      <c r="B4521" s="416" t="s">
        <v>6498</v>
      </c>
      <c r="C4521" s="416" t="s">
        <v>6499</v>
      </c>
      <c r="D4521" s="417">
        <v>7990</v>
      </c>
    </row>
    <row r="4522" spans="2:4" x14ac:dyDescent="0.25">
      <c r="B4522" s="416" t="s">
        <v>6500</v>
      </c>
      <c r="C4522" s="416" t="s">
        <v>6501</v>
      </c>
      <c r="D4522" s="417">
        <v>17555.5</v>
      </c>
    </row>
    <row r="4523" spans="2:4" x14ac:dyDescent="0.25">
      <c r="B4523" s="416" t="s">
        <v>6502</v>
      </c>
      <c r="C4523" s="416" t="s">
        <v>6503</v>
      </c>
      <c r="D4523" s="417">
        <v>9999.01</v>
      </c>
    </row>
    <row r="4524" spans="2:4" x14ac:dyDescent="0.25">
      <c r="B4524" s="416" t="s">
        <v>6504</v>
      </c>
      <c r="C4524" s="416" t="s">
        <v>6505</v>
      </c>
      <c r="D4524" s="417">
        <v>14999.99</v>
      </c>
    </row>
    <row r="4525" spans="2:4" x14ac:dyDescent="0.25">
      <c r="B4525" s="416" t="s">
        <v>6506</v>
      </c>
      <c r="C4525" s="416" t="s">
        <v>6507</v>
      </c>
      <c r="D4525" s="417">
        <v>14984.8</v>
      </c>
    </row>
    <row r="4526" spans="2:4" x14ac:dyDescent="0.25">
      <c r="B4526" s="416" t="s">
        <v>6508</v>
      </c>
      <c r="C4526" s="416" t="s">
        <v>6507</v>
      </c>
      <c r="D4526" s="417">
        <v>14984.8</v>
      </c>
    </row>
    <row r="4527" spans="2:4" x14ac:dyDescent="0.25">
      <c r="B4527" s="416" t="s">
        <v>6509</v>
      </c>
      <c r="C4527" s="416" t="s">
        <v>6507</v>
      </c>
      <c r="D4527" s="417">
        <v>14984.8</v>
      </c>
    </row>
    <row r="4528" spans="2:4" x14ac:dyDescent="0.25">
      <c r="B4528" s="416" t="s">
        <v>6510</v>
      </c>
      <c r="C4528" s="416" t="s">
        <v>6511</v>
      </c>
      <c r="D4528" s="417">
        <v>12498</v>
      </c>
    </row>
    <row r="4529" spans="2:4" x14ac:dyDescent="0.25">
      <c r="B4529" s="416" t="s">
        <v>6512</v>
      </c>
      <c r="C4529" s="416" t="s">
        <v>6511</v>
      </c>
      <c r="D4529" s="417">
        <v>12498</v>
      </c>
    </row>
    <row r="4530" spans="2:4" x14ac:dyDescent="0.25">
      <c r="B4530" s="416" t="s">
        <v>6513</v>
      </c>
      <c r="C4530" s="416" t="s">
        <v>6511</v>
      </c>
      <c r="D4530" s="417">
        <v>12498</v>
      </c>
    </row>
    <row r="4531" spans="2:4" x14ac:dyDescent="0.25">
      <c r="B4531" s="416" t="s">
        <v>6514</v>
      </c>
      <c r="C4531" s="416" t="s">
        <v>6515</v>
      </c>
      <c r="D4531" s="417">
        <v>11608.72</v>
      </c>
    </row>
    <row r="4532" spans="2:4" x14ac:dyDescent="0.25">
      <c r="B4532" s="416" t="s">
        <v>6516</v>
      </c>
      <c r="C4532" s="416" t="s">
        <v>6517</v>
      </c>
      <c r="D4532" s="417">
        <v>9794.48</v>
      </c>
    </row>
    <row r="4533" spans="2:4" x14ac:dyDescent="0.25">
      <c r="B4533" s="416" t="s">
        <v>6518</v>
      </c>
      <c r="C4533" s="416" t="s">
        <v>6519</v>
      </c>
      <c r="D4533" s="417">
        <v>11436.75</v>
      </c>
    </row>
    <row r="4534" spans="2:4" x14ac:dyDescent="0.25">
      <c r="B4534" s="416" t="s">
        <v>6520</v>
      </c>
      <c r="C4534" s="416" t="s">
        <v>6521</v>
      </c>
      <c r="D4534" s="417">
        <v>9792.25</v>
      </c>
    </row>
    <row r="4535" spans="2:4" x14ac:dyDescent="0.25">
      <c r="B4535" s="416" t="s">
        <v>6522</v>
      </c>
      <c r="C4535" s="416" t="s">
        <v>6523</v>
      </c>
      <c r="D4535" s="417">
        <v>10345.01</v>
      </c>
    </row>
    <row r="4536" spans="2:4" x14ac:dyDescent="0.25">
      <c r="B4536" s="416" t="s">
        <v>6524</v>
      </c>
      <c r="C4536" s="416" t="s">
        <v>6523</v>
      </c>
      <c r="D4536" s="417">
        <v>10345.01</v>
      </c>
    </row>
    <row r="4537" spans="2:4" x14ac:dyDescent="0.25">
      <c r="B4537" s="416" t="s">
        <v>6525</v>
      </c>
      <c r="C4537" s="416" t="s">
        <v>6526</v>
      </c>
      <c r="D4537" s="417">
        <v>13405.01</v>
      </c>
    </row>
    <row r="4538" spans="2:4" x14ac:dyDescent="0.25">
      <c r="B4538" s="416" t="s">
        <v>6527</v>
      </c>
      <c r="C4538" s="416" t="s">
        <v>6526</v>
      </c>
      <c r="D4538" s="417">
        <v>13405.01</v>
      </c>
    </row>
    <row r="4539" spans="2:4" x14ac:dyDescent="0.25">
      <c r="B4539" s="416" t="s">
        <v>6528</v>
      </c>
      <c r="C4539" s="416" t="s">
        <v>6529</v>
      </c>
      <c r="D4539" s="417">
        <v>9792.25</v>
      </c>
    </row>
    <row r="4540" spans="2:4" x14ac:dyDescent="0.25">
      <c r="B4540" s="416" t="s">
        <v>6530</v>
      </c>
      <c r="C4540" s="416" t="s">
        <v>6531</v>
      </c>
      <c r="D4540" s="417">
        <v>14411.69</v>
      </c>
    </row>
    <row r="4541" spans="2:4" x14ac:dyDescent="0.25">
      <c r="B4541" s="416" t="s">
        <v>6532</v>
      </c>
      <c r="C4541" s="416" t="s">
        <v>6531</v>
      </c>
      <c r="D4541" s="417">
        <v>14411.69</v>
      </c>
    </row>
    <row r="4542" spans="2:4" x14ac:dyDescent="0.25">
      <c r="B4542" s="416" t="s">
        <v>6533</v>
      </c>
      <c r="C4542" s="416" t="s">
        <v>6531</v>
      </c>
      <c r="D4542" s="417">
        <v>14411.69</v>
      </c>
    </row>
    <row r="4543" spans="2:4" x14ac:dyDescent="0.25">
      <c r="B4543" s="416" t="s">
        <v>6534</v>
      </c>
      <c r="C4543" s="416" t="s">
        <v>6531</v>
      </c>
      <c r="D4543" s="417">
        <v>14411.69</v>
      </c>
    </row>
    <row r="4544" spans="2:4" x14ac:dyDescent="0.25">
      <c r="B4544" s="416" t="s">
        <v>6535</v>
      </c>
      <c r="C4544" s="416" t="s">
        <v>6531</v>
      </c>
      <c r="D4544" s="417">
        <v>10399.200000000001</v>
      </c>
    </row>
    <row r="4545" spans="2:4" x14ac:dyDescent="0.25">
      <c r="B4545" s="416" t="s">
        <v>6536</v>
      </c>
      <c r="C4545" s="416" t="s">
        <v>6531</v>
      </c>
      <c r="D4545" s="417">
        <v>14411.69</v>
      </c>
    </row>
    <row r="4546" spans="2:4" x14ac:dyDescent="0.25">
      <c r="B4546" s="416" t="s">
        <v>6537</v>
      </c>
      <c r="C4546" s="416" t="s">
        <v>6531</v>
      </c>
      <c r="D4546" s="417">
        <v>14314.98</v>
      </c>
    </row>
    <row r="4547" spans="2:4" x14ac:dyDescent="0.25">
      <c r="B4547" s="416" t="s">
        <v>6538</v>
      </c>
      <c r="C4547" s="416" t="s">
        <v>6531</v>
      </c>
      <c r="D4547" s="417">
        <v>26999</v>
      </c>
    </row>
    <row r="4548" spans="2:4" x14ac:dyDescent="0.25">
      <c r="B4548" s="416" t="s">
        <v>6539</v>
      </c>
      <c r="C4548" s="416" t="s">
        <v>6531</v>
      </c>
      <c r="D4548" s="417">
        <v>14411.69</v>
      </c>
    </row>
    <row r="4549" spans="2:4" x14ac:dyDescent="0.25">
      <c r="B4549" s="416" t="s">
        <v>6540</v>
      </c>
      <c r="C4549" s="416" t="s">
        <v>6531</v>
      </c>
      <c r="D4549" s="417">
        <v>14411.69</v>
      </c>
    </row>
    <row r="4550" spans="2:4" x14ac:dyDescent="0.25">
      <c r="B4550" s="416" t="s">
        <v>6541</v>
      </c>
      <c r="C4550" s="416" t="s">
        <v>6531</v>
      </c>
      <c r="D4550" s="417">
        <v>14411.69</v>
      </c>
    </row>
    <row r="4551" spans="2:4" x14ac:dyDescent="0.25">
      <c r="B4551" s="416" t="s">
        <v>6542</v>
      </c>
      <c r="C4551" s="416" t="s">
        <v>6531</v>
      </c>
      <c r="D4551" s="417">
        <v>14411.69</v>
      </c>
    </row>
    <row r="4552" spans="2:4" x14ac:dyDescent="0.25">
      <c r="B4552" s="416" t="s">
        <v>6543</v>
      </c>
      <c r="C4552" s="416" t="s">
        <v>6531</v>
      </c>
      <c r="D4552" s="417">
        <v>14314.98</v>
      </c>
    </row>
    <row r="4553" spans="2:4" x14ac:dyDescent="0.25">
      <c r="B4553" s="416" t="s">
        <v>6544</v>
      </c>
      <c r="C4553" s="416" t="s">
        <v>6531</v>
      </c>
      <c r="D4553" s="417">
        <v>14411.69</v>
      </c>
    </row>
    <row r="4554" spans="2:4" x14ac:dyDescent="0.25">
      <c r="B4554" s="416" t="s">
        <v>6545</v>
      </c>
      <c r="C4554" s="416" t="s">
        <v>6531</v>
      </c>
      <c r="D4554" s="417">
        <v>14411.69</v>
      </c>
    </row>
    <row r="4555" spans="2:4" x14ac:dyDescent="0.25">
      <c r="B4555" s="416" t="s">
        <v>6546</v>
      </c>
      <c r="C4555" s="416" t="s">
        <v>6547</v>
      </c>
      <c r="D4555" s="417">
        <v>11487.83</v>
      </c>
    </row>
    <row r="4556" spans="2:4" x14ac:dyDescent="0.25">
      <c r="B4556" s="416" t="s">
        <v>6548</v>
      </c>
      <c r="C4556" s="416" t="s">
        <v>6547</v>
      </c>
      <c r="D4556" s="417">
        <v>14693.72</v>
      </c>
    </row>
    <row r="4557" spans="2:4" x14ac:dyDescent="0.25">
      <c r="B4557" s="416" t="s">
        <v>6549</v>
      </c>
      <c r="C4557" s="416" t="s">
        <v>6547</v>
      </c>
      <c r="D4557" s="417">
        <v>14693.72</v>
      </c>
    </row>
    <row r="4558" spans="2:4" x14ac:dyDescent="0.25">
      <c r="B4558" s="416" t="s">
        <v>6550</v>
      </c>
      <c r="C4558" s="416" t="s">
        <v>6547</v>
      </c>
      <c r="D4558" s="417">
        <v>14693.72</v>
      </c>
    </row>
    <row r="4559" spans="2:4" x14ac:dyDescent="0.25">
      <c r="B4559" s="416" t="s">
        <v>6551</v>
      </c>
      <c r="C4559" s="416" t="s">
        <v>6547</v>
      </c>
      <c r="D4559" s="417">
        <v>15377.89</v>
      </c>
    </row>
    <row r="4560" spans="2:4" x14ac:dyDescent="0.25">
      <c r="B4560" s="416" t="s">
        <v>6552</v>
      </c>
      <c r="C4560" s="416" t="s">
        <v>6547</v>
      </c>
      <c r="D4560" s="417">
        <v>14693.72</v>
      </c>
    </row>
    <row r="4561" spans="2:4" x14ac:dyDescent="0.25">
      <c r="B4561" s="416" t="s">
        <v>6553</v>
      </c>
      <c r="C4561" s="416" t="s">
        <v>6547</v>
      </c>
      <c r="D4561" s="417">
        <v>15377.89</v>
      </c>
    </row>
    <row r="4562" spans="2:4" x14ac:dyDescent="0.25">
      <c r="B4562" s="416" t="s">
        <v>6554</v>
      </c>
      <c r="C4562" s="416" t="s">
        <v>6547</v>
      </c>
      <c r="D4562" s="417">
        <v>14693.72</v>
      </c>
    </row>
    <row r="4563" spans="2:4" x14ac:dyDescent="0.25">
      <c r="B4563" s="416" t="s">
        <v>6555</v>
      </c>
      <c r="C4563" s="416" t="s">
        <v>6547</v>
      </c>
      <c r="D4563" s="417">
        <v>14314.98</v>
      </c>
    </row>
    <row r="4564" spans="2:4" x14ac:dyDescent="0.25">
      <c r="B4564" s="416" t="s">
        <v>6556</v>
      </c>
      <c r="C4564" s="416" t="s">
        <v>6547</v>
      </c>
      <c r="D4564" s="417">
        <v>14693.72</v>
      </c>
    </row>
    <row r="4565" spans="2:4" x14ac:dyDescent="0.25">
      <c r="B4565" s="416" t="s">
        <v>6557</v>
      </c>
      <c r="C4565" s="416" t="s">
        <v>6547</v>
      </c>
      <c r="D4565" s="417">
        <v>14693.72</v>
      </c>
    </row>
    <row r="4566" spans="2:4" x14ac:dyDescent="0.25">
      <c r="B4566" s="416" t="s">
        <v>6558</v>
      </c>
      <c r="C4566" s="416" t="s">
        <v>6547</v>
      </c>
      <c r="D4566" s="417">
        <v>15377.89</v>
      </c>
    </row>
    <row r="4567" spans="2:4" x14ac:dyDescent="0.25">
      <c r="B4567" s="416" t="s">
        <v>6559</v>
      </c>
      <c r="C4567" s="416" t="s">
        <v>6547</v>
      </c>
      <c r="D4567" s="417">
        <v>14693.72</v>
      </c>
    </row>
    <row r="4568" spans="2:4" x14ac:dyDescent="0.25">
      <c r="B4568" s="416" t="s">
        <v>6560</v>
      </c>
      <c r="C4568" s="416" t="s">
        <v>6547</v>
      </c>
      <c r="D4568" s="417">
        <v>14314.98</v>
      </c>
    </row>
    <row r="4569" spans="2:4" x14ac:dyDescent="0.25">
      <c r="B4569" s="416" t="s">
        <v>6561</v>
      </c>
      <c r="C4569" s="416" t="s">
        <v>6547</v>
      </c>
      <c r="D4569" s="417">
        <v>14314.98</v>
      </c>
    </row>
    <row r="4570" spans="2:4" x14ac:dyDescent="0.25">
      <c r="B4570" s="416" t="s">
        <v>6562</v>
      </c>
      <c r="C4570" s="416" t="s">
        <v>6547</v>
      </c>
      <c r="D4570" s="417">
        <v>14314.98</v>
      </c>
    </row>
    <row r="4571" spans="2:4" x14ac:dyDescent="0.25">
      <c r="B4571" s="416" t="s">
        <v>6563</v>
      </c>
      <c r="C4571" s="416" t="s">
        <v>6547</v>
      </c>
      <c r="D4571" s="417">
        <v>14314.98</v>
      </c>
    </row>
    <row r="4572" spans="2:4" x14ac:dyDescent="0.25">
      <c r="B4572" s="416" t="s">
        <v>6564</v>
      </c>
      <c r="C4572" s="416" t="s">
        <v>6547</v>
      </c>
      <c r="D4572" s="417">
        <v>14314.98</v>
      </c>
    </row>
    <row r="4573" spans="2:4" x14ac:dyDescent="0.25">
      <c r="B4573" s="416" t="s">
        <v>6565</v>
      </c>
      <c r="C4573" s="416" t="s">
        <v>6547</v>
      </c>
      <c r="D4573" s="417">
        <v>14314.98</v>
      </c>
    </row>
    <row r="4574" spans="2:4" x14ac:dyDescent="0.25">
      <c r="B4574" s="416" t="s">
        <v>6566</v>
      </c>
      <c r="C4574" s="416" t="s">
        <v>6547</v>
      </c>
      <c r="D4574" s="417">
        <v>14314.98</v>
      </c>
    </row>
    <row r="4575" spans="2:4" x14ac:dyDescent="0.25">
      <c r="B4575" s="416" t="s">
        <v>6567</v>
      </c>
      <c r="C4575" s="416" t="s">
        <v>6547</v>
      </c>
      <c r="D4575" s="417">
        <v>14314.98</v>
      </c>
    </row>
    <row r="4576" spans="2:4" x14ac:dyDescent="0.25">
      <c r="B4576" s="416" t="s">
        <v>6568</v>
      </c>
      <c r="C4576" s="416" t="s">
        <v>6547</v>
      </c>
      <c r="D4576" s="417">
        <v>14693.72</v>
      </c>
    </row>
    <row r="4577" spans="2:4" x14ac:dyDescent="0.25">
      <c r="B4577" s="416" t="s">
        <v>6569</v>
      </c>
      <c r="C4577" s="416" t="s">
        <v>6547</v>
      </c>
      <c r="D4577" s="417">
        <v>14693.72</v>
      </c>
    </row>
    <row r="4578" spans="2:4" x14ac:dyDescent="0.25">
      <c r="B4578" s="416" t="s">
        <v>6570</v>
      </c>
      <c r="C4578" s="416" t="s">
        <v>6547</v>
      </c>
      <c r="D4578" s="417">
        <v>14314.98</v>
      </c>
    </row>
    <row r="4579" spans="2:4" x14ac:dyDescent="0.25">
      <c r="B4579" s="416" t="s">
        <v>6571</v>
      </c>
      <c r="C4579" s="416" t="s">
        <v>6547</v>
      </c>
      <c r="D4579" s="417">
        <v>15377.89</v>
      </c>
    </row>
    <row r="4580" spans="2:4" x14ac:dyDescent="0.25">
      <c r="B4580" s="416" t="s">
        <v>6572</v>
      </c>
      <c r="C4580" s="416" t="s">
        <v>6547</v>
      </c>
      <c r="D4580" s="417">
        <v>14693.72</v>
      </c>
    </row>
    <row r="4581" spans="2:4" x14ac:dyDescent="0.25">
      <c r="B4581" s="416" t="s">
        <v>6573</v>
      </c>
      <c r="C4581" s="416" t="s">
        <v>6547</v>
      </c>
      <c r="D4581" s="417">
        <v>14693.72</v>
      </c>
    </row>
    <row r="4582" spans="2:4" x14ac:dyDescent="0.25">
      <c r="B4582" s="416" t="s">
        <v>6574</v>
      </c>
      <c r="C4582" s="416" t="s">
        <v>6547</v>
      </c>
      <c r="D4582" s="417">
        <v>15377.89</v>
      </c>
    </row>
    <row r="4583" spans="2:4" x14ac:dyDescent="0.25">
      <c r="B4583" s="416" t="s">
        <v>6575</v>
      </c>
      <c r="C4583" s="416" t="s">
        <v>6547</v>
      </c>
      <c r="D4583" s="417">
        <v>14693.72</v>
      </c>
    </row>
    <row r="4584" spans="2:4" x14ac:dyDescent="0.25">
      <c r="B4584" s="416" t="s">
        <v>6576</v>
      </c>
      <c r="C4584" s="416" t="s">
        <v>6547</v>
      </c>
      <c r="D4584" s="417">
        <v>8000.15</v>
      </c>
    </row>
    <row r="4585" spans="2:4" x14ac:dyDescent="0.25">
      <c r="B4585" s="416" t="s">
        <v>6577</v>
      </c>
      <c r="C4585" s="416" t="s">
        <v>6547</v>
      </c>
      <c r="D4585" s="417">
        <v>14693.72</v>
      </c>
    </row>
    <row r="4586" spans="2:4" x14ac:dyDescent="0.25">
      <c r="B4586" s="416" t="s">
        <v>6578</v>
      </c>
      <c r="C4586" s="416" t="s">
        <v>6547</v>
      </c>
      <c r="D4586" s="417">
        <v>14693.72</v>
      </c>
    </row>
    <row r="4587" spans="2:4" x14ac:dyDescent="0.25">
      <c r="B4587" s="416" t="s">
        <v>6579</v>
      </c>
      <c r="C4587" s="416" t="s">
        <v>6547</v>
      </c>
      <c r="D4587" s="417">
        <v>14314.98</v>
      </c>
    </row>
    <row r="4588" spans="2:4" x14ac:dyDescent="0.25">
      <c r="B4588" s="416" t="s">
        <v>6580</v>
      </c>
      <c r="C4588" s="416" t="s">
        <v>6547</v>
      </c>
      <c r="D4588" s="417">
        <v>14693.72</v>
      </c>
    </row>
    <row r="4589" spans="2:4" x14ac:dyDescent="0.25">
      <c r="B4589" s="416" t="s">
        <v>6581</v>
      </c>
      <c r="C4589" s="416" t="s">
        <v>6547</v>
      </c>
      <c r="D4589" s="417">
        <v>14693.72</v>
      </c>
    </row>
    <row r="4590" spans="2:4" x14ac:dyDescent="0.25">
      <c r="B4590" s="416" t="s">
        <v>6582</v>
      </c>
      <c r="C4590" s="416" t="s">
        <v>6547</v>
      </c>
      <c r="D4590" s="417">
        <v>14693.72</v>
      </c>
    </row>
    <row r="4591" spans="2:4" x14ac:dyDescent="0.25">
      <c r="B4591" s="416" t="s">
        <v>6583</v>
      </c>
      <c r="C4591" s="416" t="s">
        <v>6547</v>
      </c>
      <c r="D4591" s="417">
        <v>14314.98</v>
      </c>
    </row>
    <row r="4592" spans="2:4" x14ac:dyDescent="0.25">
      <c r="B4592" s="416" t="s">
        <v>6584</v>
      </c>
      <c r="C4592" s="416" t="s">
        <v>6547</v>
      </c>
      <c r="D4592" s="417">
        <v>14693.72</v>
      </c>
    </row>
    <row r="4593" spans="2:4" x14ac:dyDescent="0.25">
      <c r="B4593" s="416" t="s">
        <v>6585</v>
      </c>
      <c r="C4593" s="416" t="s">
        <v>6547</v>
      </c>
      <c r="D4593" s="417">
        <v>14314.98</v>
      </c>
    </row>
    <row r="4594" spans="2:4" x14ac:dyDescent="0.25">
      <c r="B4594" s="416" t="s">
        <v>6586</v>
      </c>
      <c r="C4594" s="416" t="s">
        <v>6547</v>
      </c>
      <c r="D4594" s="417">
        <v>14314.98</v>
      </c>
    </row>
    <row r="4595" spans="2:4" x14ac:dyDescent="0.25">
      <c r="B4595" s="416" t="s">
        <v>6587</v>
      </c>
      <c r="C4595" s="416" t="s">
        <v>6547</v>
      </c>
      <c r="D4595" s="417">
        <v>14314.98</v>
      </c>
    </row>
    <row r="4596" spans="2:4" x14ac:dyDescent="0.25">
      <c r="B4596" s="416" t="s">
        <v>6588</v>
      </c>
      <c r="C4596" s="416" t="s">
        <v>6547</v>
      </c>
      <c r="D4596" s="417">
        <v>16820</v>
      </c>
    </row>
    <row r="4597" spans="2:4" x14ac:dyDescent="0.25">
      <c r="B4597" s="416" t="s">
        <v>6589</v>
      </c>
      <c r="C4597" s="416" t="s">
        <v>6547</v>
      </c>
      <c r="D4597" s="417">
        <v>14693.72</v>
      </c>
    </row>
    <row r="4598" spans="2:4" x14ac:dyDescent="0.25">
      <c r="B4598" s="416" t="s">
        <v>6590</v>
      </c>
      <c r="C4598" s="416" t="s">
        <v>6547</v>
      </c>
      <c r="D4598" s="417">
        <v>15377.89</v>
      </c>
    </row>
    <row r="4599" spans="2:4" x14ac:dyDescent="0.25">
      <c r="B4599" s="416" t="s">
        <v>6591</v>
      </c>
      <c r="C4599" s="416" t="s">
        <v>6547</v>
      </c>
      <c r="D4599" s="417">
        <v>14693.72</v>
      </c>
    </row>
    <row r="4600" spans="2:4" x14ac:dyDescent="0.25">
      <c r="B4600" s="416" t="s">
        <v>6592</v>
      </c>
      <c r="C4600" s="416" t="s">
        <v>6547</v>
      </c>
      <c r="D4600" s="417">
        <v>15999</v>
      </c>
    </row>
    <row r="4601" spans="2:4" x14ac:dyDescent="0.25">
      <c r="B4601" s="416" t="s">
        <v>6593</v>
      </c>
      <c r="C4601" s="416" t="s">
        <v>6547</v>
      </c>
      <c r="D4601" s="417">
        <v>15377.89</v>
      </c>
    </row>
    <row r="4602" spans="2:4" x14ac:dyDescent="0.25">
      <c r="B4602" s="416" t="s">
        <v>6594</v>
      </c>
      <c r="C4602" s="416" t="s">
        <v>6547</v>
      </c>
      <c r="D4602" s="417">
        <v>14314.98</v>
      </c>
    </row>
    <row r="4603" spans="2:4" x14ac:dyDescent="0.25">
      <c r="B4603" s="416" t="s">
        <v>6595</v>
      </c>
      <c r="C4603" s="416" t="s">
        <v>6547</v>
      </c>
      <c r="D4603" s="417">
        <v>14693.72</v>
      </c>
    </row>
    <row r="4604" spans="2:4" x14ac:dyDescent="0.25">
      <c r="B4604" s="416" t="s">
        <v>6596</v>
      </c>
      <c r="C4604" s="416" t="s">
        <v>6547</v>
      </c>
      <c r="D4604" s="417">
        <v>14693.72</v>
      </c>
    </row>
    <row r="4605" spans="2:4" x14ac:dyDescent="0.25">
      <c r="B4605" s="416" t="s">
        <v>6597</v>
      </c>
      <c r="C4605" s="416" t="s">
        <v>6547</v>
      </c>
      <c r="D4605" s="417">
        <v>14314.98</v>
      </c>
    </row>
    <row r="4606" spans="2:4" x14ac:dyDescent="0.25">
      <c r="B4606" s="416" t="s">
        <v>6598</v>
      </c>
      <c r="C4606" s="416" t="s">
        <v>6547</v>
      </c>
      <c r="D4606" s="417">
        <v>14693.72</v>
      </c>
    </row>
    <row r="4607" spans="2:4" x14ac:dyDescent="0.25">
      <c r="B4607" s="416" t="s">
        <v>6599</v>
      </c>
      <c r="C4607" s="416" t="s">
        <v>6547</v>
      </c>
      <c r="D4607" s="417">
        <v>14693.72</v>
      </c>
    </row>
    <row r="4608" spans="2:4" x14ac:dyDescent="0.25">
      <c r="B4608" s="416" t="s">
        <v>6600</v>
      </c>
      <c r="C4608" s="416" t="s">
        <v>6547</v>
      </c>
      <c r="D4608" s="417">
        <v>14314.98</v>
      </c>
    </row>
    <row r="4609" spans="2:4" x14ac:dyDescent="0.25">
      <c r="B4609" s="416" t="s">
        <v>6601</v>
      </c>
      <c r="C4609" s="416" t="s">
        <v>6547</v>
      </c>
      <c r="D4609" s="417">
        <v>14693.72</v>
      </c>
    </row>
    <row r="4610" spans="2:4" x14ac:dyDescent="0.25">
      <c r="B4610" s="416" t="s">
        <v>6602</v>
      </c>
      <c r="C4610" s="416" t="s">
        <v>6547</v>
      </c>
      <c r="D4610" s="417">
        <v>14693.72</v>
      </c>
    </row>
    <row r="4611" spans="2:4" x14ac:dyDescent="0.25">
      <c r="B4611" s="416" t="s">
        <v>6603</v>
      </c>
      <c r="C4611" s="416" t="s">
        <v>6547</v>
      </c>
      <c r="D4611" s="417">
        <v>14314.98</v>
      </c>
    </row>
    <row r="4612" spans="2:4" x14ac:dyDescent="0.25">
      <c r="B4612" s="416" t="s">
        <v>6604</v>
      </c>
      <c r="C4612" s="416" t="s">
        <v>6547</v>
      </c>
      <c r="D4612" s="417">
        <v>9300.2099999999991</v>
      </c>
    </row>
    <row r="4613" spans="2:4" x14ac:dyDescent="0.25">
      <c r="B4613" s="416" t="s">
        <v>6605</v>
      </c>
      <c r="C4613" s="416" t="s">
        <v>6547</v>
      </c>
      <c r="D4613" s="417">
        <v>14693.72</v>
      </c>
    </row>
    <row r="4614" spans="2:4" x14ac:dyDescent="0.25">
      <c r="B4614" s="416" t="s">
        <v>6606</v>
      </c>
      <c r="C4614" s="416" t="s">
        <v>6547</v>
      </c>
      <c r="D4614" s="417">
        <v>14314.98</v>
      </c>
    </row>
    <row r="4615" spans="2:4" x14ac:dyDescent="0.25">
      <c r="B4615" s="416" t="s">
        <v>6607</v>
      </c>
      <c r="C4615" s="416" t="s">
        <v>6547</v>
      </c>
      <c r="D4615" s="417">
        <v>15377.89</v>
      </c>
    </row>
    <row r="4616" spans="2:4" x14ac:dyDescent="0.25">
      <c r="B4616" s="416" t="s">
        <v>6608</v>
      </c>
      <c r="C4616" s="416" t="s">
        <v>6547</v>
      </c>
      <c r="D4616" s="417">
        <v>14314.98</v>
      </c>
    </row>
    <row r="4617" spans="2:4" x14ac:dyDescent="0.25">
      <c r="B4617" s="416" t="s">
        <v>6609</v>
      </c>
      <c r="C4617" s="416" t="s">
        <v>6547</v>
      </c>
      <c r="D4617" s="417">
        <v>14314.98</v>
      </c>
    </row>
    <row r="4618" spans="2:4" x14ac:dyDescent="0.25">
      <c r="B4618" s="416" t="s">
        <v>6610</v>
      </c>
      <c r="C4618" s="416" t="s">
        <v>6547</v>
      </c>
      <c r="D4618" s="417">
        <v>14314.98</v>
      </c>
    </row>
    <row r="4619" spans="2:4" x14ac:dyDescent="0.25">
      <c r="B4619" s="416" t="s">
        <v>6611</v>
      </c>
      <c r="C4619" s="416" t="s">
        <v>6547</v>
      </c>
      <c r="D4619" s="417">
        <v>14314.98</v>
      </c>
    </row>
    <row r="4620" spans="2:4" x14ac:dyDescent="0.25">
      <c r="B4620" s="416" t="s">
        <v>6612</v>
      </c>
      <c r="C4620" s="416" t="s">
        <v>6547</v>
      </c>
      <c r="D4620" s="417">
        <v>14693.72</v>
      </c>
    </row>
    <row r="4621" spans="2:4" x14ac:dyDescent="0.25">
      <c r="B4621" s="416" t="s">
        <v>6613</v>
      </c>
      <c r="C4621" s="416" t="s">
        <v>6547</v>
      </c>
      <c r="D4621" s="417">
        <v>14314.98</v>
      </c>
    </row>
    <row r="4622" spans="2:4" x14ac:dyDescent="0.25">
      <c r="B4622" s="416" t="s">
        <v>6614</v>
      </c>
      <c r="C4622" s="416" t="s">
        <v>6547</v>
      </c>
      <c r="D4622" s="417">
        <v>14693.72</v>
      </c>
    </row>
    <row r="4623" spans="2:4" x14ac:dyDescent="0.25">
      <c r="B4623" s="416" t="s">
        <v>6615</v>
      </c>
      <c r="C4623" s="416" t="s">
        <v>6547</v>
      </c>
      <c r="D4623" s="417">
        <v>14314.98</v>
      </c>
    </row>
    <row r="4624" spans="2:4" x14ac:dyDescent="0.25">
      <c r="B4624" s="416" t="s">
        <v>6616</v>
      </c>
      <c r="C4624" s="416" t="s">
        <v>6547</v>
      </c>
      <c r="D4624" s="417">
        <v>14693.72</v>
      </c>
    </row>
    <row r="4625" spans="2:4" x14ac:dyDescent="0.25">
      <c r="B4625" s="416" t="s">
        <v>6617</v>
      </c>
      <c r="C4625" s="416" t="s">
        <v>6547</v>
      </c>
      <c r="D4625" s="417">
        <v>14314.98</v>
      </c>
    </row>
    <row r="4626" spans="2:4" x14ac:dyDescent="0.25">
      <c r="B4626" s="416" t="s">
        <v>6618</v>
      </c>
      <c r="C4626" s="416" t="s">
        <v>6547</v>
      </c>
      <c r="D4626" s="417">
        <v>14314.98</v>
      </c>
    </row>
    <row r="4627" spans="2:4" x14ac:dyDescent="0.25">
      <c r="B4627" s="416" t="s">
        <v>6619</v>
      </c>
      <c r="C4627" s="416" t="s">
        <v>6620</v>
      </c>
      <c r="D4627" s="417">
        <v>9999</v>
      </c>
    </row>
    <row r="4628" spans="2:4" x14ac:dyDescent="0.25">
      <c r="B4628" s="416" t="s">
        <v>6621</v>
      </c>
      <c r="C4628" s="416" t="s">
        <v>6622</v>
      </c>
      <c r="D4628" s="417">
        <v>9999.1200000000008</v>
      </c>
    </row>
    <row r="4629" spans="2:4" x14ac:dyDescent="0.25">
      <c r="B4629" s="416" t="s">
        <v>6623</v>
      </c>
      <c r="C4629" s="416" t="s">
        <v>6624</v>
      </c>
      <c r="D4629" s="417">
        <v>13439.76</v>
      </c>
    </row>
    <row r="4630" spans="2:4" x14ac:dyDescent="0.25">
      <c r="B4630" s="416" t="s">
        <v>6625</v>
      </c>
      <c r="C4630" s="416" t="s">
        <v>6624</v>
      </c>
      <c r="D4630" s="417">
        <v>13439.76</v>
      </c>
    </row>
    <row r="4631" spans="2:4" x14ac:dyDescent="0.25">
      <c r="B4631" s="416" t="s">
        <v>6626</v>
      </c>
      <c r="C4631" s="416" t="s">
        <v>6627</v>
      </c>
      <c r="D4631" s="417">
        <v>8064.46</v>
      </c>
    </row>
    <row r="4632" spans="2:4" x14ac:dyDescent="0.25">
      <c r="B4632" s="416" t="s">
        <v>6628</v>
      </c>
      <c r="C4632" s="416" t="s">
        <v>6629</v>
      </c>
      <c r="D4632" s="417">
        <v>9529.4</v>
      </c>
    </row>
    <row r="4633" spans="2:4" x14ac:dyDescent="0.25">
      <c r="B4633" s="416" t="s">
        <v>6630</v>
      </c>
      <c r="C4633" s="416" t="s">
        <v>6629</v>
      </c>
      <c r="D4633" s="417">
        <v>9529.4</v>
      </c>
    </row>
    <row r="4634" spans="2:4" x14ac:dyDescent="0.25">
      <c r="B4634" s="416" t="s">
        <v>6631</v>
      </c>
      <c r="C4634" s="416" t="s">
        <v>6629</v>
      </c>
      <c r="D4634" s="417">
        <v>9529.4</v>
      </c>
    </row>
    <row r="4635" spans="2:4" x14ac:dyDescent="0.25">
      <c r="B4635" s="416" t="s">
        <v>6632</v>
      </c>
      <c r="C4635" s="416" t="s">
        <v>6633</v>
      </c>
      <c r="D4635" s="417">
        <v>15377.89</v>
      </c>
    </row>
    <row r="4636" spans="2:4" x14ac:dyDescent="0.25">
      <c r="B4636" s="416" t="s">
        <v>6634</v>
      </c>
      <c r="C4636" s="416" t="s">
        <v>6633</v>
      </c>
      <c r="D4636" s="417">
        <v>15377.89</v>
      </c>
    </row>
    <row r="4637" spans="2:4" x14ac:dyDescent="0.25">
      <c r="B4637" s="416" t="s">
        <v>6635</v>
      </c>
      <c r="C4637" s="416" t="s">
        <v>6633</v>
      </c>
      <c r="D4637" s="417">
        <v>15377.89</v>
      </c>
    </row>
    <row r="4638" spans="2:4" x14ac:dyDescent="0.25">
      <c r="B4638" s="416" t="s">
        <v>6636</v>
      </c>
      <c r="C4638" s="416" t="s">
        <v>6633</v>
      </c>
      <c r="D4638" s="417">
        <v>15377.89</v>
      </c>
    </row>
    <row r="4639" spans="2:4" x14ac:dyDescent="0.25">
      <c r="B4639" s="416" t="s">
        <v>6637</v>
      </c>
      <c r="C4639" s="416" t="s">
        <v>6633</v>
      </c>
      <c r="D4639" s="417">
        <v>15377.89</v>
      </c>
    </row>
    <row r="4640" spans="2:4" x14ac:dyDescent="0.25">
      <c r="B4640" s="416" t="s">
        <v>6638</v>
      </c>
      <c r="C4640" s="416" t="s">
        <v>6633</v>
      </c>
      <c r="D4640" s="417">
        <v>15377.89</v>
      </c>
    </row>
    <row r="4641" spans="2:4" x14ac:dyDescent="0.25">
      <c r="B4641" s="416" t="s">
        <v>6639</v>
      </c>
      <c r="C4641" s="416" t="s">
        <v>6633</v>
      </c>
      <c r="D4641" s="417">
        <v>15377.89</v>
      </c>
    </row>
    <row r="4642" spans="2:4" x14ac:dyDescent="0.25">
      <c r="B4642" s="416" t="s">
        <v>6640</v>
      </c>
      <c r="C4642" s="416" t="s">
        <v>6633</v>
      </c>
      <c r="D4642" s="417">
        <v>15377.89</v>
      </c>
    </row>
    <row r="4643" spans="2:4" x14ac:dyDescent="0.25">
      <c r="B4643" s="416" t="s">
        <v>6641</v>
      </c>
      <c r="C4643" s="416" t="s">
        <v>6633</v>
      </c>
      <c r="D4643" s="417">
        <v>15377.89</v>
      </c>
    </row>
    <row r="4644" spans="2:4" x14ac:dyDescent="0.25">
      <c r="B4644" s="416" t="s">
        <v>6642</v>
      </c>
      <c r="C4644" s="416" t="s">
        <v>6633</v>
      </c>
      <c r="D4644" s="417">
        <v>15377.89</v>
      </c>
    </row>
    <row r="4645" spans="2:4" x14ac:dyDescent="0.25">
      <c r="B4645" s="416" t="s">
        <v>6643</v>
      </c>
      <c r="C4645" s="416" t="s">
        <v>6644</v>
      </c>
      <c r="D4645" s="417">
        <v>8665.2000000000007</v>
      </c>
    </row>
    <row r="4646" spans="2:4" x14ac:dyDescent="0.25">
      <c r="B4646" s="416" t="s">
        <v>6645</v>
      </c>
      <c r="C4646" s="416" t="s">
        <v>6644</v>
      </c>
      <c r="D4646" s="417">
        <v>8665.2000000000007</v>
      </c>
    </row>
    <row r="4647" spans="2:4" x14ac:dyDescent="0.25">
      <c r="B4647" s="416" t="s">
        <v>6646</v>
      </c>
      <c r="C4647" s="416" t="s">
        <v>6644</v>
      </c>
      <c r="D4647" s="417">
        <v>8665.2000000000007</v>
      </c>
    </row>
    <row r="4648" spans="2:4" x14ac:dyDescent="0.25">
      <c r="B4648" s="416" t="s">
        <v>6647</v>
      </c>
      <c r="C4648" s="416" t="s">
        <v>6644</v>
      </c>
      <c r="D4648" s="417">
        <v>8665.2000000000007</v>
      </c>
    </row>
    <row r="4649" spans="2:4" x14ac:dyDescent="0.25">
      <c r="B4649" s="416" t="s">
        <v>6648</v>
      </c>
      <c r="C4649" s="416" t="s">
        <v>6644</v>
      </c>
      <c r="D4649" s="417">
        <v>8665.2000000000007</v>
      </c>
    </row>
    <row r="4650" spans="2:4" x14ac:dyDescent="0.25">
      <c r="B4650" s="416" t="s">
        <v>6649</v>
      </c>
      <c r="C4650" s="416" t="s">
        <v>6650</v>
      </c>
      <c r="D4650" s="417">
        <v>6500.06</v>
      </c>
    </row>
    <row r="4651" spans="2:4" x14ac:dyDescent="0.25">
      <c r="B4651" s="416" t="s">
        <v>6651</v>
      </c>
      <c r="C4651" s="416" t="s">
        <v>6652</v>
      </c>
      <c r="D4651" s="417">
        <v>5597.14</v>
      </c>
    </row>
    <row r="4652" spans="2:4" x14ac:dyDescent="0.25">
      <c r="B4652" s="416" t="s">
        <v>6653</v>
      </c>
      <c r="C4652" s="416" t="s">
        <v>6654</v>
      </c>
      <c r="D4652" s="417">
        <v>8428.1200000000008</v>
      </c>
    </row>
    <row r="4653" spans="2:4" x14ac:dyDescent="0.25">
      <c r="B4653" s="416" t="s">
        <v>6655</v>
      </c>
      <c r="C4653" s="416" t="s">
        <v>6656</v>
      </c>
      <c r="D4653" s="417">
        <v>9274.2000000000007</v>
      </c>
    </row>
    <row r="4654" spans="2:4" x14ac:dyDescent="0.25">
      <c r="B4654" s="416" t="s">
        <v>6657</v>
      </c>
      <c r="C4654" s="416" t="s">
        <v>6658</v>
      </c>
      <c r="D4654" s="417">
        <v>6499</v>
      </c>
    </row>
    <row r="4655" spans="2:4" x14ac:dyDescent="0.25">
      <c r="B4655" s="416" t="s">
        <v>6659</v>
      </c>
      <c r="C4655" s="416" t="s">
        <v>6660</v>
      </c>
      <c r="D4655" s="417">
        <v>14999</v>
      </c>
    </row>
    <row r="4656" spans="2:4" x14ac:dyDescent="0.25">
      <c r="B4656" s="416" t="s">
        <v>6661</v>
      </c>
      <c r="C4656" s="416" t="s">
        <v>6662</v>
      </c>
      <c r="D4656" s="417">
        <v>9974.84</v>
      </c>
    </row>
    <row r="4657" spans="2:4" x14ac:dyDescent="0.25">
      <c r="B4657" s="416" t="s">
        <v>6663</v>
      </c>
      <c r="C4657" s="416" t="s">
        <v>6664</v>
      </c>
      <c r="D4657" s="417">
        <v>9605.9599999999991</v>
      </c>
    </row>
    <row r="4658" spans="2:4" x14ac:dyDescent="0.25">
      <c r="B4658" s="416" t="s">
        <v>6665</v>
      </c>
      <c r="C4658" s="416" t="s">
        <v>6666</v>
      </c>
      <c r="D4658" s="417">
        <v>81479.02</v>
      </c>
    </row>
    <row r="4659" spans="2:4" x14ac:dyDescent="0.25">
      <c r="B4659" s="416" t="s">
        <v>6667</v>
      </c>
      <c r="C4659" s="416" t="s">
        <v>6668</v>
      </c>
      <c r="D4659" s="417">
        <v>5755.46</v>
      </c>
    </row>
    <row r="4660" spans="2:4" x14ac:dyDescent="0.25">
      <c r="B4660" s="416" t="s">
        <v>6669</v>
      </c>
      <c r="C4660" s="416" t="s">
        <v>6668</v>
      </c>
      <c r="D4660" s="417">
        <v>5755.46</v>
      </c>
    </row>
    <row r="4661" spans="2:4" x14ac:dyDescent="0.25">
      <c r="B4661" s="416" t="s">
        <v>6670</v>
      </c>
      <c r="C4661" s="416" t="s">
        <v>6671</v>
      </c>
      <c r="D4661" s="417">
        <v>10120</v>
      </c>
    </row>
    <row r="4662" spans="2:4" x14ac:dyDescent="0.25">
      <c r="B4662" s="416" t="s">
        <v>6672</v>
      </c>
      <c r="C4662" s="416" t="s">
        <v>6673</v>
      </c>
      <c r="D4662" s="416">
        <v>174.49</v>
      </c>
    </row>
    <row r="4663" spans="2:4" x14ac:dyDescent="0.25">
      <c r="B4663" s="416" t="s">
        <v>6674</v>
      </c>
      <c r="C4663" s="416" t="s">
        <v>6673</v>
      </c>
      <c r="D4663" s="416">
        <v>174.49</v>
      </c>
    </row>
    <row r="4664" spans="2:4" x14ac:dyDescent="0.25">
      <c r="B4664" s="416" t="s">
        <v>6675</v>
      </c>
      <c r="C4664" s="416" t="s">
        <v>6676</v>
      </c>
      <c r="D4664" s="417">
        <v>1181.69</v>
      </c>
    </row>
    <row r="4665" spans="2:4" x14ac:dyDescent="0.25">
      <c r="B4665" s="416" t="s">
        <v>6677</v>
      </c>
      <c r="C4665" s="416" t="s">
        <v>6678</v>
      </c>
      <c r="D4665" s="417">
        <v>1181.69</v>
      </c>
    </row>
    <row r="4666" spans="2:4" x14ac:dyDescent="0.25">
      <c r="B4666" s="416" t="s">
        <v>6679</v>
      </c>
      <c r="C4666" s="416" t="s">
        <v>6678</v>
      </c>
      <c r="D4666" s="417">
        <v>1181.69</v>
      </c>
    </row>
    <row r="4667" spans="2:4" x14ac:dyDescent="0.25">
      <c r="B4667" s="416" t="s">
        <v>6680</v>
      </c>
      <c r="C4667" s="416" t="s">
        <v>6681</v>
      </c>
      <c r="D4667" s="417">
        <v>2399</v>
      </c>
    </row>
    <row r="4668" spans="2:4" x14ac:dyDescent="0.25">
      <c r="B4668" s="416" t="s">
        <v>6682</v>
      </c>
      <c r="C4668" s="416" t="s">
        <v>6683</v>
      </c>
      <c r="D4668" s="417">
        <v>2206.23</v>
      </c>
    </row>
    <row r="4669" spans="2:4" x14ac:dyDescent="0.25">
      <c r="B4669" s="416" t="s">
        <v>6684</v>
      </c>
      <c r="C4669" s="416" t="s">
        <v>6683</v>
      </c>
      <c r="D4669" s="417">
        <v>1982.79</v>
      </c>
    </row>
    <row r="4670" spans="2:4" x14ac:dyDescent="0.25">
      <c r="B4670" s="416" t="s">
        <v>6685</v>
      </c>
      <c r="C4670" s="416" t="s">
        <v>6686</v>
      </c>
      <c r="D4670" s="417">
        <v>6083.5</v>
      </c>
    </row>
    <row r="4671" spans="2:4" x14ac:dyDescent="0.25">
      <c r="B4671" s="416" t="s">
        <v>6687</v>
      </c>
      <c r="C4671" s="416" t="s">
        <v>6688</v>
      </c>
      <c r="D4671" s="417">
        <v>3099.25</v>
      </c>
    </row>
    <row r="4672" spans="2:4" x14ac:dyDescent="0.25">
      <c r="B4672" s="416" t="s">
        <v>6689</v>
      </c>
      <c r="C4672" s="416" t="s">
        <v>6690</v>
      </c>
      <c r="D4672" s="417">
        <v>7601.48</v>
      </c>
    </row>
    <row r="4673" spans="2:4" x14ac:dyDescent="0.25">
      <c r="B4673" s="416" t="s">
        <v>6691</v>
      </c>
      <c r="C4673" s="416" t="s">
        <v>6690</v>
      </c>
      <c r="D4673" s="417">
        <v>7601.48</v>
      </c>
    </row>
    <row r="4674" spans="2:4" x14ac:dyDescent="0.25">
      <c r="B4674" s="416" t="s">
        <v>6692</v>
      </c>
      <c r="C4674" s="416" t="s">
        <v>6690</v>
      </c>
      <c r="D4674" s="417">
        <v>7601.48</v>
      </c>
    </row>
    <row r="4675" spans="2:4" x14ac:dyDescent="0.25">
      <c r="B4675" s="416" t="s">
        <v>6693</v>
      </c>
      <c r="C4675" s="416" t="s">
        <v>6690</v>
      </c>
      <c r="D4675" s="417">
        <v>7601.48</v>
      </c>
    </row>
    <row r="4676" spans="2:4" x14ac:dyDescent="0.25">
      <c r="B4676" s="416" t="s">
        <v>6694</v>
      </c>
      <c r="C4676" s="416" t="s">
        <v>6690</v>
      </c>
      <c r="D4676" s="417">
        <v>7601.48</v>
      </c>
    </row>
    <row r="4677" spans="2:4" x14ac:dyDescent="0.25">
      <c r="B4677" s="416" t="s">
        <v>6695</v>
      </c>
      <c r="C4677" s="416" t="s">
        <v>6690</v>
      </c>
      <c r="D4677" s="417">
        <v>7601.48</v>
      </c>
    </row>
    <row r="4678" spans="2:4" x14ac:dyDescent="0.25">
      <c r="B4678" s="416" t="s">
        <v>6696</v>
      </c>
      <c r="C4678" s="416" t="s">
        <v>6690</v>
      </c>
      <c r="D4678" s="417">
        <v>7601.48</v>
      </c>
    </row>
    <row r="4679" spans="2:4" x14ac:dyDescent="0.25">
      <c r="B4679" s="416" t="s">
        <v>6697</v>
      </c>
      <c r="C4679" s="416" t="s">
        <v>6690</v>
      </c>
      <c r="D4679" s="417">
        <v>7601.48</v>
      </c>
    </row>
    <row r="4680" spans="2:4" x14ac:dyDescent="0.25">
      <c r="B4680" s="416" t="s">
        <v>6698</v>
      </c>
      <c r="C4680" s="416" t="s">
        <v>6690</v>
      </c>
      <c r="D4680" s="417">
        <v>7601.48</v>
      </c>
    </row>
    <row r="4681" spans="2:4" x14ac:dyDescent="0.25">
      <c r="B4681" s="416" t="s">
        <v>6699</v>
      </c>
      <c r="C4681" s="416" t="s">
        <v>6690</v>
      </c>
      <c r="D4681" s="417">
        <v>7601.48</v>
      </c>
    </row>
    <row r="4682" spans="2:4" x14ac:dyDescent="0.25">
      <c r="B4682" s="416" t="s">
        <v>6700</v>
      </c>
      <c r="C4682" s="416" t="s">
        <v>6690</v>
      </c>
      <c r="D4682" s="417">
        <v>7601.48</v>
      </c>
    </row>
    <row r="4683" spans="2:4" x14ac:dyDescent="0.25">
      <c r="B4683" s="416" t="s">
        <v>6701</v>
      </c>
      <c r="C4683" s="416" t="s">
        <v>6690</v>
      </c>
      <c r="D4683" s="417">
        <v>7601.48</v>
      </c>
    </row>
    <row r="4684" spans="2:4" x14ac:dyDescent="0.25">
      <c r="B4684" s="416" t="s">
        <v>6702</v>
      </c>
      <c r="C4684" s="416" t="s">
        <v>6690</v>
      </c>
      <c r="D4684" s="417">
        <v>7601.48</v>
      </c>
    </row>
    <row r="4685" spans="2:4" x14ac:dyDescent="0.25">
      <c r="B4685" s="416" t="s">
        <v>6703</v>
      </c>
      <c r="C4685" s="416" t="s">
        <v>6690</v>
      </c>
      <c r="D4685" s="417">
        <v>7601.48</v>
      </c>
    </row>
    <row r="4686" spans="2:4" x14ac:dyDescent="0.25">
      <c r="B4686" s="416" t="s">
        <v>6704</v>
      </c>
      <c r="C4686" s="416" t="s">
        <v>6705</v>
      </c>
      <c r="D4686" s="416">
        <v>616.53</v>
      </c>
    </row>
    <row r="4687" spans="2:4" x14ac:dyDescent="0.25">
      <c r="B4687" s="416" t="s">
        <v>6706</v>
      </c>
      <c r="C4687" s="416" t="s">
        <v>6705</v>
      </c>
      <c r="D4687" s="416">
        <v>616.54999999999995</v>
      </c>
    </row>
    <row r="4688" spans="2:4" x14ac:dyDescent="0.25">
      <c r="B4688" s="416" t="s">
        <v>6707</v>
      </c>
      <c r="C4688" s="416" t="s">
        <v>6705</v>
      </c>
      <c r="D4688" s="416">
        <v>616.54999999999995</v>
      </c>
    </row>
    <row r="4689" spans="2:4" x14ac:dyDescent="0.25">
      <c r="B4689" s="416" t="s">
        <v>6708</v>
      </c>
      <c r="C4689" s="416" t="s">
        <v>6705</v>
      </c>
      <c r="D4689" s="416">
        <v>616.53</v>
      </c>
    </row>
    <row r="4690" spans="2:4" x14ac:dyDescent="0.25">
      <c r="B4690" s="416" t="s">
        <v>6709</v>
      </c>
      <c r="C4690" s="416" t="s">
        <v>6710</v>
      </c>
      <c r="D4690" s="417">
        <v>3360.85</v>
      </c>
    </row>
    <row r="4691" spans="2:4" x14ac:dyDescent="0.25">
      <c r="B4691" s="416" t="s">
        <v>6711</v>
      </c>
      <c r="C4691" s="416" t="s">
        <v>6712</v>
      </c>
      <c r="D4691" s="417">
        <v>4304.45</v>
      </c>
    </row>
    <row r="4692" spans="2:4" x14ac:dyDescent="0.25">
      <c r="B4692" s="416" t="s">
        <v>6713</v>
      </c>
      <c r="C4692" s="416" t="s">
        <v>6714</v>
      </c>
      <c r="D4692" s="417">
        <v>4304.45</v>
      </c>
    </row>
    <row r="4693" spans="2:4" x14ac:dyDescent="0.25">
      <c r="B4693" s="416" t="s">
        <v>6715</v>
      </c>
      <c r="C4693" s="416" t="s">
        <v>6716</v>
      </c>
      <c r="D4693" s="417">
        <v>3560</v>
      </c>
    </row>
    <row r="4694" spans="2:4" x14ac:dyDescent="0.25">
      <c r="B4694" s="416" t="s">
        <v>6717</v>
      </c>
      <c r="C4694" s="416" t="s">
        <v>6718</v>
      </c>
      <c r="D4694" s="416">
        <v>664.73</v>
      </c>
    </row>
    <row r="4695" spans="2:4" x14ac:dyDescent="0.25">
      <c r="B4695" s="416" t="s">
        <v>6719</v>
      </c>
      <c r="C4695" s="416" t="s">
        <v>6720</v>
      </c>
      <c r="D4695" s="417">
        <v>1798.99</v>
      </c>
    </row>
    <row r="4696" spans="2:4" x14ac:dyDescent="0.25">
      <c r="B4696" s="416" t="s">
        <v>6721</v>
      </c>
      <c r="C4696" s="416" t="s">
        <v>6722</v>
      </c>
      <c r="D4696" s="417">
        <v>1007.69</v>
      </c>
    </row>
    <row r="4697" spans="2:4" ht="30" x14ac:dyDescent="0.25">
      <c r="B4697" s="416" t="s">
        <v>6723</v>
      </c>
      <c r="C4697" s="416" t="s">
        <v>6724</v>
      </c>
      <c r="D4697" s="417">
        <v>3074</v>
      </c>
    </row>
    <row r="4698" spans="2:4" x14ac:dyDescent="0.25">
      <c r="B4698" s="416" t="s">
        <v>6725</v>
      </c>
      <c r="C4698" s="416" t="s">
        <v>6726</v>
      </c>
      <c r="D4698" s="417">
        <v>2438.92</v>
      </c>
    </row>
    <row r="4699" spans="2:4" x14ac:dyDescent="0.25">
      <c r="B4699" s="416" t="s">
        <v>6727</v>
      </c>
      <c r="C4699" s="416" t="s">
        <v>6728</v>
      </c>
      <c r="D4699" s="417">
        <v>1674.4</v>
      </c>
    </row>
    <row r="4700" spans="2:4" x14ac:dyDescent="0.25">
      <c r="B4700" s="416" t="s">
        <v>6729</v>
      </c>
      <c r="C4700" s="416" t="s">
        <v>6730</v>
      </c>
      <c r="D4700" s="416">
        <v>0</v>
      </c>
    </row>
    <row r="4701" spans="2:4" x14ac:dyDescent="0.25">
      <c r="B4701" s="416" t="s">
        <v>6731</v>
      </c>
      <c r="C4701" s="416" t="s">
        <v>6730</v>
      </c>
      <c r="D4701" s="417">
        <v>1674.4</v>
      </c>
    </row>
    <row r="4702" spans="2:4" x14ac:dyDescent="0.25">
      <c r="B4702" s="416" t="s">
        <v>6732</v>
      </c>
      <c r="C4702" s="416" t="s">
        <v>6733</v>
      </c>
      <c r="D4702" s="417">
        <v>2530</v>
      </c>
    </row>
    <row r="4703" spans="2:4" x14ac:dyDescent="0.25">
      <c r="B4703" s="416" t="s">
        <v>6734</v>
      </c>
      <c r="C4703" s="416" t="s">
        <v>6735</v>
      </c>
      <c r="D4703" s="417">
        <v>1674.4</v>
      </c>
    </row>
    <row r="4704" spans="2:4" x14ac:dyDescent="0.25">
      <c r="B4704" s="416" t="s">
        <v>6736</v>
      </c>
      <c r="C4704" s="416" t="s">
        <v>6737</v>
      </c>
      <c r="D4704" s="417">
        <v>1380</v>
      </c>
    </row>
    <row r="4705" spans="2:4" x14ac:dyDescent="0.25">
      <c r="B4705" s="416" t="s">
        <v>6738</v>
      </c>
      <c r="C4705" s="416" t="s">
        <v>6737</v>
      </c>
      <c r="D4705" s="417">
        <v>1380</v>
      </c>
    </row>
    <row r="4706" spans="2:4" x14ac:dyDescent="0.25">
      <c r="B4706" s="416" t="s">
        <v>6739</v>
      </c>
      <c r="C4706" s="416" t="s">
        <v>6740</v>
      </c>
      <c r="D4706" s="417">
        <v>3403.75</v>
      </c>
    </row>
    <row r="4707" spans="2:4" x14ac:dyDescent="0.25">
      <c r="B4707" s="416" t="s">
        <v>6741</v>
      </c>
      <c r="C4707" s="416" t="s">
        <v>6740</v>
      </c>
      <c r="D4707" s="417">
        <v>3403.75</v>
      </c>
    </row>
    <row r="4708" spans="2:4" x14ac:dyDescent="0.25">
      <c r="B4708" s="416" t="s">
        <v>6742</v>
      </c>
      <c r="C4708" s="416" t="s">
        <v>6743</v>
      </c>
      <c r="D4708" s="417">
        <v>1674.4</v>
      </c>
    </row>
    <row r="4709" spans="2:4" x14ac:dyDescent="0.25">
      <c r="B4709" s="416" t="s">
        <v>6744</v>
      </c>
      <c r="C4709" s="416" t="s">
        <v>6743</v>
      </c>
      <c r="D4709" s="417">
        <v>1674.4</v>
      </c>
    </row>
    <row r="4710" spans="2:4" x14ac:dyDescent="0.25">
      <c r="B4710" s="416" t="s">
        <v>6745</v>
      </c>
      <c r="C4710" s="416" t="s">
        <v>6743</v>
      </c>
      <c r="D4710" s="417">
        <v>1674.4</v>
      </c>
    </row>
    <row r="4711" spans="2:4" x14ac:dyDescent="0.25">
      <c r="B4711" s="416" t="s">
        <v>6746</v>
      </c>
      <c r="C4711" s="416" t="s">
        <v>6747</v>
      </c>
      <c r="D4711" s="417">
        <v>15880.35</v>
      </c>
    </row>
    <row r="4712" spans="2:4" x14ac:dyDescent="0.25">
      <c r="B4712" s="416" t="s">
        <v>6748</v>
      </c>
      <c r="C4712" s="416" t="s">
        <v>6749</v>
      </c>
      <c r="D4712" s="417">
        <v>1175.1500000000001</v>
      </c>
    </row>
    <row r="4713" spans="2:4" x14ac:dyDescent="0.25">
      <c r="B4713" s="416" t="s">
        <v>6750</v>
      </c>
      <c r="C4713" s="416" t="s">
        <v>6749</v>
      </c>
      <c r="D4713" s="417">
        <v>1175.1500000000001</v>
      </c>
    </row>
    <row r="4714" spans="2:4" x14ac:dyDescent="0.25">
      <c r="B4714" s="416" t="s">
        <v>6751</v>
      </c>
      <c r="C4714" s="416" t="s">
        <v>6749</v>
      </c>
      <c r="D4714" s="417">
        <v>1175.1500000000001</v>
      </c>
    </row>
    <row r="4715" spans="2:4" x14ac:dyDescent="0.25">
      <c r="B4715" s="416" t="s">
        <v>6752</v>
      </c>
      <c r="C4715" s="416" t="s">
        <v>6749</v>
      </c>
      <c r="D4715" s="416">
        <v>750</v>
      </c>
    </row>
    <row r="4716" spans="2:4" x14ac:dyDescent="0.25">
      <c r="B4716" s="416" t="s">
        <v>6753</v>
      </c>
      <c r="C4716" s="416" t="s">
        <v>6749</v>
      </c>
      <c r="D4716" s="417">
        <v>1175.1500000000001</v>
      </c>
    </row>
    <row r="4717" spans="2:4" x14ac:dyDescent="0.25">
      <c r="B4717" s="416" t="s">
        <v>6754</v>
      </c>
      <c r="C4717" s="416" t="s">
        <v>6749</v>
      </c>
      <c r="D4717" s="416">
        <v>750</v>
      </c>
    </row>
    <row r="4718" spans="2:4" x14ac:dyDescent="0.25">
      <c r="B4718" s="416" t="s">
        <v>6755</v>
      </c>
      <c r="C4718" s="416" t="s">
        <v>6749</v>
      </c>
      <c r="D4718" s="416">
        <v>750</v>
      </c>
    </row>
    <row r="4719" spans="2:4" x14ac:dyDescent="0.25">
      <c r="B4719" s="416" t="s">
        <v>6756</v>
      </c>
      <c r="C4719" s="416" t="s">
        <v>6749</v>
      </c>
      <c r="D4719" s="416">
        <v>750</v>
      </c>
    </row>
    <row r="4720" spans="2:4" x14ac:dyDescent="0.25">
      <c r="B4720" s="416" t="s">
        <v>6757</v>
      </c>
      <c r="C4720" s="416" t="s">
        <v>6749</v>
      </c>
      <c r="D4720" s="416">
        <v>750</v>
      </c>
    </row>
    <row r="4721" spans="2:4" x14ac:dyDescent="0.25">
      <c r="B4721" s="416" t="s">
        <v>6758</v>
      </c>
      <c r="C4721" s="416" t="s">
        <v>6749</v>
      </c>
      <c r="D4721" s="416">
        <v>750</v>
      </c>
    </row>
    <row r="4722" spans="2:4" x14ac:dyDescent="0.25">
      <c r="B4722" s="416" t="s">
        <v>6759</v>
      </c>
      <c r="C4722" s="416" t="s">
        <v>6749</v>
      </c>
      <c r="D4722" s="416">
        <v>750</v>
      </c>
    </row>
    <row r="4723" spans="2:4" x14ac:dyDescent="0.25">
      <c r="B4723" s="416" t="s">
        <v>6760</v>
      </c>
      <c r="C4723" s="416" t="s">
        <v>6749</v>
      </c>
      <c r="D4723" s="417">
        <v>1175.1500000000001</v>
      </c>
    </row>
    <row r="4724" spans="2:4" x14ac:dyDescent="0.25">
      <c r="B4724" s="416" t="s">
        <v>6761</v>
      </c>
      <c r="C4724" s="416" t="s">
        <v>6749</v>
      </c>
      <c r="D4724" s="417">
        <v>1175.1500000000001</v>
      </c>
    </row>
    <row r="4725" spans="2:4" x14ac:dyDescent="0.25">
      <c r="B4725" s="416" t="s">
        <v>6762</v>
      </c>
      <c r="C4725" s="416" t="s">
        <v>6749</v>
      </c>
      <c r="D4725" s="416">
        <v>750</v>
      </c>
    </row>
    <row r="4726" spans="2:4" x14ac:dyDescent="0.25">
      <c r="B4726" s="416" t="s">
        <v>6763</v>
      </c>
      <c r="C4726" s="416" t="s">
        <v>6749</v>
      </c>
      <c r="D4726" s="416">
        <v>750</v>
      </c>
    </row>
    <row r="4727" spans="2:4" x14ac:dyDescent="0.25">
      <c r="B4727" s="416" t="s">
        <v>6764</v>
      </c>
      <c r="C4727" s="416" t="s">
        <v>6749</v>
      </c>
      <c r="D4727" s="416">
        <v>750</v>
      </c>
    </row>
    <row r="4728" spans="2:4" x14ac:dyDescent="0.25">
      <c r="B4728" s="416" t="s">
        <v>6765</v>
      </c>
      <c r="C4728" s="416" t="s">
        <v>6749</v>
      </c>
      <c r="D4728" s="417">
        <v>1175.1500000000001</v>
      </c>
    </row>
    <row r="4729" spans="2:4" x14ac:dyDescent="0.25">
      <c r="B4729" s="416" t="s">
        <v>6766</v>
      </c>
      <c r="C4729" s="416" t="s">
        <v>6749</v>
      </c>
      <c r="D4729" s="417">
        <v>1175.1600000000001</v>
      </c>
    </row>
    <row r="4730" spans="2:4" x14ac:dyDescent="0.25">
      <c r="B4730" s="416" t="s">
        <v>6767</v>
      </c>
      <c r="C4730" s="416" t="s">
        <v>6749</v>
      </c>
      <c r="D4730" s="417">
        <v>1175.1500000000001</v>
      </c>
    </row>
    <row r="4731" spans="2:4" x14ac:dyDescent="0.25">
      <c r="B4731" s="416" t="s">
        <v>6768</v>
      </c>
      <c r="C4731" s="416" t="s">
        <v>6749</v>
      </c>
      <c r="D4731" s="417">
        <v>1175.1500000000001</v>
      </c>
    </row>
    <row r="4732" spans="2:4" x14ac:dyDescent="0.25">
      <c r="B4732" s="416" t="s">
        <v>6769</v>
      </c>
      <c r="C4732" s="416" t="s">
        <v>6749</v>
      </c>
      <c r="D4732" s="417">
        <v>1175.1500000000001</v>
      </c>
    </row>
    <row r="4733" spans="2:4" x14ac:dyDescent="0.25">
      <c r="B4733" s="416" t="s">
        <v>6770</v>
      </c>
      <c r="C4733" s="416" t="s">
        <v>6749</v>
      </c>
      <c r="D4733" s="417">
        <v>1175.1500000000001</v>
      </c>
    </row>
    <row r="4734" spans="2:4" x14ac:dyDescent="0.25">
      <c r="B4734" s="416" t="s">
        <v>6771</v>
      </c>
      <c r="C4734" s="416" t="s">
        <v>6749</v>
      </c>
      <c r="D4734" s="416">
        <v>750</v>
      </c>
    </row>
    <row r="4735" spans="2:4" x14ac:dyDescent="0.25">
      <c r="B4735" s="416" t="s">
        <v>6772</v>
      </c>
      <c r="C4735" s="416" t="s">
        <v>6749</v>
      </c>
      <c r="D4735" s="417">
        <v>1175.1500000000001</v>
      </c>
    </row>
    <row r="4736" spans="2:4" x14ac:dyDescent="0.25">
      <c r="B4736" s="416" t="s">
        <v>6773</v>
      </c>
      <c r="C4736" s="416" t="s">
        <v>6749</v>
      </c>
      <c r="D4736" s="417">
        <v>1175.1500000000001</v>
      </c>
    </row>
    <row r="4737" spans="2:4" x14ac:dyDescent="0.25">
      <c r="B4737" s="416" t="s">
        <v>6774</v>
      </c>
      <c r="C4737" s="416" t="s">
        <v>6749</v>
      </c>
      <c r="D4737" s="417">
        <v>1175.1500000000001</v>
      </c>
    </row>
    <row r="4738" spans="2:4" x14ac:dyDescent="0.25">
      <c r="B4738" s="416" t="s">
        <v>6775</v>
      </c>
      <c r="C4738" s="416" t="s">
        <v>6749</v>
      </c>
      <c r="D4738" s="417">
        <v>1175.1500000000001</v>
      </c>
    </row>
    <row r="4739" spans="2:4" x14ac:dyDescent="0.25">
      <c r="B4739" s="416" t="s">
        <v>6776</v>
      </c>
      <c r="C4739" s="416" t="s">
        <v>6749</v>
      </c>
      <c r="D4739" s="416">
        <v>750</v>
      </c>
    </row>
    <row r="4740" spans="2:4" x14ac:dyDescent="0.25">
      <c r="B4740" s="416" t="s">
        <v>6777</v>
      </c>
      <c r="C4740" s="416" t="s">
        <v>6749</v>
      </c>
      <c r="D4740" s="417">
        <v>1175.1500000000001</v>
      </c>
    </row>
    <row r="4741" spans="2:4" x14ac:dyDescent="0.25">
      <c r="B4741" s="416" t="s">
        <v>6778</v>
      </c>
      <c r="C4741" s="416" t="s">
        <v>6749</v>
      </c>
      <c r="D4741" s="417">
        <v>1175.1500000000001</v>
      </c>
    </row>
    <row r="4742" spans="2:4" x14ac:dyDescent="0.25">
      <c r="B4742" s="416" t="s">
        <v>6779</v>
      </c>
      <c r="C4742" s="416" t="s">
        <v>6749</v>
      </c>
      <c r="D4742" s="416">
        <v>750</v>
      </c>
    </row>
    <row r="4743" spans="2:4" x14ac:dyDescent="0.25">
      <c r="B4743" s="416" t="s">
        <v>6780</v>
      </c>
      <c r="C4743" s="416" t="s">
        <v>6749</v>
      </c>
      <c r="D4743" s="417">
        <v>1175.1500000000001</v>
      </c>
    </row>
    <row r="4744" spans="2:4" x14ac:dyDescent="0.25">
      <c r="B4744" s="416" t="s">
        <v>6781</v>
      </c>
      <c r="C4744" s="416" t="s">
        <v>6749</v>
      </c>
      <c r="D4744" s="417">
        <v>1175.1500000000001</v>
      </c>
    </row>
    <row r="4745" spans="2:4" x14ac:dyDescent="0.25">
      <c r="B4745" s="416" t="s">
        <v>6782</v>
      </c>
      <c r="C4745" s="416" t="s">
        <v>6749</v>
      </c>
      <c r="D4745" s="417">
        <v>2540</v>
      </c>
    </row>
    <row r="4746" spans="2:4" x14ac:dyDescent="0.25">
      <c r="B4746" s="416" t="s">
        <v>6783</v>
      </c>
      <c r="C4746" s="416" t="s">
        <v>6749</v>
      </c>
      <c r="D4746" s="417">
        <v>1175.1500000000001</v>
      </c>
    </row>
    <row r="4747" spans="2:4" x14ac:dyDescent="0.25">
      <c r="B4747" s="416" t="s">
        <v>6784</v>
      </c>
      <c r="C4747" s="416" t="s">
        <v>6749</v>
      </c>
      <c r="D4747" s="417">
        <v>1175.1500000000001</v>
      </c>
    </row>
    <row r="4748" spans="2:4" x14ac:dyDescent="0.25">
      <c r="B4748" s="416" t="s">
        <v>6785</v>
      </c>
      <c r="C4748" s="416" t="s">
        <v>6749</v>
      </c>
      <c r="D4748" s="417">
        <v>1175.1500000000001</v>
      </c>
    </row>
    <row r="4749" spans="2:4" x14ac:dyDescent="0.25">
      <c r="B4749" s="416" t="s">
        <v>6786</v>
      </c>
      <c r="C4749" s="416" t="s">
        <v>6749</v>
      </c>
      <c r="D4749" s="417">
        <v>1175.1500000000001</v>
      </c>
    </row>
    <row r="4750" spans="2:4" x14ac:dyDescent="0.25">
      <c r="B4750" s="416" t="s">
        <v>6787</v>
      </c>
      <c r="C4750" s="416" t="s">
        <v>6788</v>
      </c>
      <c r="D4750" s="416">
        <v>0</v>
      </c>
    </row>
    <row r="4751" spans="2:4" x14ac:dyDescent="0.25">
      <c r="B4751" s="416" t="s">
        <v>6789</v>
      </c>
      <c r="C4751" s="416" t="s">
        <v>6790</v>
      </c>
      <c r="D4751" s="417">
        <v>1175.1600000000001</v>
      </c>
    </row>
    <row r="4752" spans="2:4" x14ac:dyDescent="0.25">
      <c r="B4752" s="416" t="s">
        <v>6791</v>
      </c>
      <c r="C4752" s="416" t="s">
        <v>6790</v>
      </c>
      <c r="D4752" s="416">
        <v>750</v>
      </c>
    </row>
    <row r="4753" spans="2:4" x14ac:dyDescent="0.25">
      <c r="B4753" s="416" t="s">
        <v>6792</v>
      </c>
      <c r="C4753" s="416" t="s">
        <v>6793</v>
      </c>
      <c r="D4753" s="417">
        <v>1175.1500000000001</v>
      </c>
    </row>
    <row r="4754" spans="2:4" x14ac:dyDescent="0.25">
      <c r="B4754" s="416" t="s">
        <v>6794</v>
      </c>
      <c r="C4754" s="416" t="s">
        <v>6795</v>
      </c>
      <c r="D4754" s="417">
        <v>1175.1500000000001</v>
      </c>
    </row>
    <row r="4755" spans="2:4" x14ac:dyDescent="0.25">
      <c r="B4755" s="416" t="s">
        <v>6796</v>
      </c>
      <c r="C4755" s="416" t="s">
        <v>6795</v>
      </c>
      <c r="D4755" s="417">
        <v>1175.1500000000001</v>
      </c>
    </row>
    <row r="4756" spans="2:4" x14ac:dyDescent="0.25">
      <c r="B4756" s="416" t="s">
        <v>6797</v>
      </c>
      <c r="C4756" s="416" t="s">
        <v>6795</v>
      </c>
      <c r="D4756" s="417">
        <v>1175.1500000000001</v>
      </c>
    </row>
    <row r="4757" spans="2:4" x14ac:dyDescent="0.25">
      <c r="B4757" s="416" t="s">
        <v>6798</v>
      </c>
      <c r="C4757" s="416" t="s">
        <v>6795</v>
      </c>
      <c r="D4757" s="416">
        <v>750</v>
      </c>
    </row>
    <row r="4758" spans="2:4" x14ac:dyDescent="0.25">
      <c r="B4758" s="416" t="s">
        <v>6799</v>
      </c>
      <c r="C4758" s="416" t="s">
        <v>6795</v>
      </c>
      <c r="D4758" s="417">
        <v>3030.12</v>
      </c>
    </row>
    <row r="4759" spans="2:4" x14ac:dyDescent="0.25">
      <c r="B4759" s="416" t="s">
        <v>6800</v>
      </c>
      <c r="C4759" s="416" t="s">
        <v>6795</v>
      </c>
      <c r="D4759" s="417">
        <v>3030.12</v>
      </c>
    </row>
    <row r="4760" spans="2:4" x14ac:dyDescent="0.25">
      <c r="B4760" s="416" t="s">
        <v>6801</v>
      </c>
      <c r="C4760" s="416" t="s">
        <v>6795</v>
      </c>
      <c r="D4760" s="417">
        <v>1175.1500000000001</v>
      </c>
    </row>
    <row r="4761" spans="2:4" x14ac:dyDescent="0.25">
      <c r="B4761" s="416" t="s">
        <v>6802</v>
      </c>
      <c r="C4761" s="416" t="s">
        <v>6795</v>
      </c>
      <c r="D4761" s="417">
        <v>1175.1500000000001</v>
      </c>
    </row>
    <row r="4762" spans="2:4" x14ac:dyDescent="0.25">
      <c r="B4762" s="416" t="s">
        <v>6803</v>
      </c>
      <c r="C4762" s="416" t="s">
        <v>6795</v>
      </c>
      <c r="D4762" s="416">
        <v>750</v>
      </c>
    </row>
    <row r="4763" spans="2:4" x14ac:dyDescent="0.25">
      <c r="B4763" s="416" t="s">
        <v>6804</v>
      </c>
      <c r="C4763" s="416" t="s">
        <v>6795</v>
      </c>
      <c r="D4763" s="417">
        <v>1175.1500000000001</v>
      </c>
    </row>
    <row r="4764" spans="2:4" x14ac:dyDescent="0.25">
      <c r="B4764" s="416" t="s">
        <v>6805</v>
      </c>
      <c r="C4764" s="416" t="s">
        <v>6795</v>
      </c>
      <c r="D4764" s="416">
        <v>750</v>
      </c>
    </row>
    <row r="4765" spans="2:4" x14ac:dyDescent="0.25">
      <c r="B4765" s="416" t="s">
        <v>6806</v>
      </c>
      <c r="C4765" s="416" t="s">
        <v>6795</v>
      </c>
      <c r="D4765" s="416">
        <v>750</v>
      </c>
    </row>
    <row r="4766" spans="2:4" x14ac:dyDescent="0.25">
      <c r="B4766" s="416" t="s">
        <v>6807</v>
      </c>
      <c r="C4766" s="416" t="s">
        <v>6795</v>
      </c>
      <c r="D4766" s="417">
        <v>2438.92</v>
      </c>
    </row>
    <row r="4767" spans="2:4" x14ac:dyDescent="0.25">
      <c r="B4767" s="416" t="s">
        <v>6808</v>
      </c>
      <c r="C4767" s="416" t="s">
        <v>6795</v>
      </c>
      <c r="D4767" s="417">
        <v>2070</v>
      </c>
    </row>
    <row r="4768" spans="2:4" x14ac:dyDescent="0.25">
      <c r="B4768" s="416" t="s">
        <v>6809</v>
      </c>
      <c r="C4768" s="416" t="s">
        <v>6795</v>
      </c>
      <c r="D4768" s="416">
        <v>750</v>
      </c>
    </row>
    <row r="4769" spans="2:4" x14ac:dyDescent="0.25">
      <c r="B4769" s="416" t="s">
        <v>6810</v>
      </c>
      <c r="C4769" s="416" t="s">
        <v>6795</v>
      </c>
      <c r="D4769" s="416">
        <v>750</v>
      </c>
    </row>
    <row r="4770" spans="2:4" x14ac:dyDescent="0.25">
      <c r="B4770" s="416" t="s">
        <v>6811</v>
      </c>
      <c r="C4770" s="416" t="s">
        <v>6795</v>
      </c>
      <c r="D4770" s="417">
        <v>2438.92</v>
      </c>
    </row>
    <row r="4771" spans="2:4" x14ac:dyDescent="0.25">
      <c r="B4771" s="416" t="s">
        <v>6812</v>
      </c>
      <c r="C4771" s="416" t="s">
        <v>6795</v>
      </c>
      <c r="D4771" s="417">
        <v>2438.92</v>
      </c>
    </row>
    <row r="4772" spans="2:4" x14ac:dyDescent="0.25">
      <c r="B4772" s="416" t="s">
        <v>6813</v>
      </c>
      <c r="C4772" s="416" t="s">
        <v>6795</v>
      </c>
      <c r="D4772" s="416">
        <v>750</v>
      </c>
    </row>
    <row r="4773" spans="2:4" x14ac:dyDescent="0.25">
      <c r="B4773" s="416" t="s">
        <v>6814</v>
      </c>
      <c r="C4773" s="416" t="s">
        <v>6795</v>
      </c>
      <c r="D4773" s="416">
        <v>750</v>
      </c>
    </row>
    <row r="4774" spans="2:4" x14ac:dyDescent="0.25">
      <c r="B4774" s="416" t="s">
        <v>6815</v>
      </c>
      <c r="C4774" s="416" t="s">
        <v>6795</v>
      </c>
      <c r="D4774" s="416">
        <v>750</v>
      </c>
    </row>
    <row r="4775" spans="2:4" x14ac:dyDescent="0.25">
      <c r="B4775" s="416" t="s">
        <v>6816</v>
      </c>
      <c r="C4775" s="416" t="s">
        <v>6795</v>
      </c>
      <c r="D4775" s="417">
        <v>1175.1500000000001</v>
      </c>
    </row>
    <row r="4776" spans="2:4" x14ac:dyDescent="0.25">
      <c r="B4776" s="416" t="s">
        <v>6817</v>
      </c>
      <c r="C4776" s="416" t="s">
        <v>6818</v>
      </c>
      <c r="D4776" s="416">
        <v>750</v>
      </c>
    </row>
    <row r="4777" spans="2:4" x14ac:dyDescent="0.25">
      <c r="B4777" s="416" t="s">
        <v>6819</v>
      </c>
      <c r="C4777" s="416" t="s">
        <v>6820</v>
      </c>
      <c r="D4777" s="417">
        <v>2441.34</v>
      </c>
    </row>
    <row r="4778" spans="2:4" x14ac:dyDescent="0.25">
      <c r="B4778" s="416" t="s">
        <v>6821</v>
      </c>
      <c r="C4778" s="416" t="s">
        <v>6820</v>
      </c>
      <c r="D4778" s="417">
        <v>2441.34</v>
      </c>
    </row>
    <row r="4779" spans="2:4" x14ac:dyDescent="0.25">
      <c r="B4779" s="416" t="s">
        <v>6822</v>
      </c>
      <c r="C4779" s="416" t="s">
        <v>6820</v>
      </c>
      <c r="D4779" s="417">
        <v>2441.34</v>
      </c>
    </row>
    <row r="4780" spans="2:4" x14ac:dyDescent="0.25">
      <c r="B4780" s="416" t="s">
        <v>6823</v>
      </c>
      <c r="C4780" s="416" t="s">
        <v>6820</v>
      </c>
      <c r="D4780" s="417">
        <v>2441.34</v>
      </c>
    </row>
    <row r="4781" spans="2:4" x14ac:dyDescent="0.25">
      <c r="B4781" s="416" t="s">
        <v>6824</v>
      </c>
      <c r="C4781" s="416" t="s">
        <v>6820</v>
      </c>
      <c r="D4781" s="417">
        <v>2441.34</v>
      </c>
    </row>
    <row r="4782" spans="2:4" x14ac:dyDescent="0.25">
      <c r="B4782" s="416" t="s">
        <v>6825</v>
      </c>
      <c r="C4782" s="416" t="s">
        <v>6820</v>
      </c>
      <c r="D4782" s="417">
        <v>2441.34</v>
      </c>
    </row>
    <row r="4783" spans="2:4" x14ac:dyDescent="0.25">
      <c r="B4783" s="416" t="s">
        <v>6826</v>
      </c>
      <c r="C4783" s="416" t="s">
        <v>6820</v>
      </c>
      <c r="D4783" s="417">
        <v>2441.34</v>
      </c>
    </row>
    <row r="4784" spans="2:4" x14ac:dyDescent="0.25">
      <c r="B4784" s="416" t="s">
        <v>6827</v>
      </c>
      <c r="C4784" s="416" t="s">
        <v>6828</v>
      </c>
      <c r="D4784" s="417">
        <v>1674.4</v>
      </c>
    </row>
    <row r="4785" spans="2:4" x14ac:dyDescent="0.25">
      <c r="B4785" s="416" t="s">
        <v>6829</v>
      </c>
      <c r="C4785" s="416" t="s">
        <v>6830</v>
      </c>
      <c r="D4785" s="416">
        <v>750</v>
      </c>
    </row>
    <row r="4786" spans="2:4" x14ac:dyDescent="0.25">
      <c r="B4786" s="416" t="s">
        <v>6831</v>
      </c>
      <c r="C4786" s="416" t="s">
        <v>6830</v>
      </c>
      <c r="D4786" s="416">
        <v>750</v>
      </c>
    </row>
    <row r="4787" spans="2:4" x14ac:dyDescent="0.25">
      <c r="B4787" s="416" t="s">
        <v>6832</v>
      </c>
      <c r="C4787" s="416" t="s">
        <v>6830</v>
      </c>
      <c r="D4787" s="416">
        <v>750</v>
      </c>
    </row>
    <row r="4788" spans="2:4" x14ac:dyDescent="0.25">
      <c r="B4788" s="416" t="s">
        <v>6833</v>
      </c>
      <c r="C4788" s="416" t="s">
        <v>6830</v>
      </c>
      <c r="D4788" s="416">
        <v>750</v>
      </c>
    </row>
    <row r="4789" spans="2:4" x14ac:dyDescent="0.25">
      <c r="B4789" s="416" t="s">
        <v>6834</v>
      </c>
      <c r="C4789" s="416" t="s">
        <v>6835</v>
      </c>
      <c r="D4789" s="416">
        <v>750</v>
      </c>
    </row>
    <row r="4790" spans="2:4" x14ac:dyDescent="0.25">
      <c r="B4790" s="416" t="s">
        <v>6836</v>
      </c>
      <c r="C4790" s="416" t="s">
        <v>6837</v>
      </c>
      <c r="D4790" s="417">
        <v>2415</v>
      </c>
    </row>
    <row r="4791" spans="2:4" x14ac:dyDescent="0.25">
      <c r="B4791" s="416" t="s">
        <v>6838</v>
      </c>
      <c r="C4791" s="416" t="s">
        <v>6837</v>
      </c>
      <c r="D4791" s="417">
        <v>2415</v>
      </c>
    </row>
    <row r="4792" spans="2:4" x14ac:dyDescent="0.25">
      <c r="B4792" s="416" t="s">
        <v>6839</v>
      </c>
      <c r="C4792" s="416" t="s">
        <v>6837</v>
      </c>
      <c r="D4792" s="417">
        <v>2415</v>
      </c>
    </row>
    <row r="4793" spans="2:4" x14ac:dyDescent="0.25">
      <c r="B4793" s="416" t="s">
        <v>6840</v>
      </c>
      <c r="C4793" s="416" t="s">
        <v>6837</v>
      </c>
      <c r="D4793" s="417">
        <v>2415</v>
      </c>
    </row>
    <row r="4794" spans="2:4" x14ac:dyDescent="0.25">
      <c r="B4794" s="416" t="s">
        <v>6841</v>
      </c>
      <c r="C4794" s="416" t="s">
        <v>6842</v>
      </c>
      <c r="D4794" s="417">
        <v>137867.35999999999</v>
      </c>
    </row>
    <row r="4795" spans="2:4" x14ac:dyDescent="0.25">
      <c r="B4795" s="416" t="s">
        <v>6843</v>
      </c>
      <c r="C4795" s="416" t="s">
        <v>6844</v>
      </c>
      <c r="D4795" s="417">
        <v>8215.6</v>
      </c>
    </row>
    <row r="4796" spans="2:4" x14ac:dyDescent="0.25">
      <c r="B4796" s="416" t="s">
        <v>6845</v>
      </c>
      <c r="C4796" s="416" t="s">
        <v>6846</v>
      </c>
      <c r="D4796" s="417">
        <v>11137.75</v>
      </c>
    </row>
    <row r="4797" spans="2:4" x14ac:dyDescent="0.25">
      <c r="B4797" s="416" t="s">
        <v>6847</v>
      </c>
      <c r="C4797" s="416" t="s">
        <v>6848</v>
      </c>
      <c r="D4797" s="417">
        <v>7000</v>
      </c>
    </row>
    <row r="4798" spans="2:4" x14ac:dyDescent="0.25">
      <c r="B4798" s="416" t="s">
        <v>6849</v>
      </c>
      <c r="C4798" s="416" t="s">
        <v>6850</v>
      </c>
      <c r="D4798" s="417">
        <v>202687.5</v>
      </c>
    </row>
    <row r="4799" spans="2:4" x14ac:dyDescent="0.25">
      <c r="B4799" s="416" t="s">
        <v>6851</v>
      </c>
      <c r="C4799" s="416" t="s">
        <v>6852</v>
      </c>
      <c r="D4799" s="416">
        <v>458.85</v>
      </c>
    </row>
    <row r="4800" spans="2:4" x14ac:dyDescent="0.25">
      <c r="B4800" s="416" t="s">
        <v>6853</v>
      </c>
      <c r="C4800" s="416" t="s">
        <v>6854</v>
      </c>
      <c r="D4800" s="416">
        <v>903.7</v>
      </c>
    </row>
    <row r="4801" spans="2:4" x14ac:dyDescent="0.25">
      <c r="B4801" s="416" t="s">
        <v>6855</v>
      </c>
      <c r="C4801" s="416" t="s">
        <v>6856</v>
      </c>
      <c r="D4801" s="417">
        <v>19159</v>
      </c>
    </row>
    <row r="4802" spans="2:4" x14ac:dyDescent="0.25">
      <c r="B4802" s="416" t="s">
        <v>6857</v>
      </c>
      <c r="C4802" s="416" t="s">
        <v>6858</v>
      </c>
      <c r="D4802" s="417">
        <v>2179.25</v>
      </c>
    </row>
    <row r="4803" spans="2:4" x14ac:dyDescent="0.25">
      <c r="B4803" s="416" t="s">
        <v>6859</v>
      </c>
      <c r="C4803" s="416" t="s">
        <v>6860</v>
      </c>
      <c r="D4803" s="417">
        <v>5114.82</v>
      </c>
    </row>
    <row r="4804" spans="2:4" x14ac:dyDescent="0.25">
      <c r="B4804" s="416" t="s">
        <v>6861</v>
      </c>
      <c r="C4804" s="416" t="s">
        <v>6862</v>
      </c>
      <c r="D4804" s="417">
        <v>1584.42</v>
      </c>
    </row>
    <row r="4805" spans="2:4" x14ac:dyDescent="0.25">
      <c r="B4805" s="416" t="s">
        <v>6863</v>
      </c>
      <c r="C4805" s="416" t="s">
        <v>6864</v>
      </c>
      <c r="D4805" s="417">
        <v>1612.4</v>
      </c>
    </row>
    <row r="4806" spans="2:4" x14ac:dyDescent="0.25">
      <c r="B4806" s="416" t="s">
        <v>6865</v>
      </c>
      <c r="C4806" s="416" t="s">
        <v>6864</v>
      </c>
      <c r="D4806" s="417">
        <v>1612.4</v>
      </c>
    </row>
    <row r="4807" spans="2:4" x14ac:dyDescent="0.25">
      <c r="B4807" s="416" t="s">
        <v>6866</v>
      </c>
      <c r="C4807" s="416" t="s">
        <v>6864</v>
      </c>
      <c r="D4807" s="417">
        <v>1612.4</v>
      </c>
    </row>
    <row r="4808" spans="2:4" x14ac:dyDescent="0.25">
      <c r="B4808" s="416" t="s">
        <v>6867</v>
      </c>
      <c r="C4808" s="416" t="s">
        <v>6864</v>
      </c>
      <c r="D4808" s="417">
        <v>1612.4</v>
      </c>
    </row>
    <row r="4809" spans="2:4" x14ac:dyDescent="0.25">
      <c r="B4809" s="416" t="s">
        <v>6868</v>
      </c>
      <c r="C4809" s="416" t="s">
        <v>6864</v>
      </c>
      <c r="D4809" s="417">
        <v>1612.4</v>
      </c>
    </row>
    <row r="4810" spans="2:4" x14ac:dyDescent="0.25">
      <c r="B4810" s="416" t="s">
        <v>6869</v>
      </c>
      <c r="C4810" s="416" t="s">
        <v>6864</v>
      </c>
      <c r="D4810" s="417">
        <v>1612.4</v>
      </c>
    </row>
    <row r="4811" spans="2:4" x14ac:dyDescent="0.25">
      <c r="B4811" s="416" t="s">
        <v>6870</v>
      </c>
      <c r="C4811" s="416" t="s">
        <v>6864</v>
      </c>
      <c r="D4811" s="417">
        <v>1612.4</v>
      </c>
    </row>
    <row r="4812" spans="2:4" x14ac:dyDescent="0.25">
      <c r="B4812" s="416" t="s">
        <v>6871</v>
      </c>
      <c r="C4812" s="416" t="s">
        <v>6864</v>
      </c>
      <c r="D4812" s="417">
        <v>1612.4</v>
      </c>
    </row>
    <row r="4813" spans="2:4" x14ac:dyDescent="0.25">
      <c r="B4813" s="416" t="s">
        <v>6872</v>
      </c>
      <c r="C4813" s="416" t="s">
        <v>6864</v>
      </c>
      <c r="D4813" s="417">
        <v>1612.4</v>
      </c>
    </row>
    <row r="4814" spans="2:4" x14ac:dyDescent="0.25">
      <c r="B4814" s="416" t="s">
        <v>6873</v>
      </c>
      <c r="C4814" s="416" t="s">
        <v>6864</v>
      </c>
      <c r="D4814" s="417">
        <v>1612.4</v>
      </c>
    </row>
    <row r="4815" spans="2:4" x14ac:dyDescent="0.25">
      <c r="B4815" s="416" t="s">
        <v>6874</v>
      </c>
      <c r="C4815" s="416" t="s">
        <v>6864</v>
      </c>
      <c r="D4815" s="417">
        <v>1612.4</v>
      </c>
    </row>
    <row r="4816" spans="2:4" x14ac:dyDescent="0.25">
      <c r="B4816" s="416" t="s">
        <v>6875</v>
      </c>
      <c r="C4816" s="416" t="s">
        <v>6864</v>
      </c>
      <c r="D4816" s="417">
        <v>1612.4</v>
      </c>
    </row>
    <row r="4817" spans="2:4" x14ac:dyDescent="0.25">
      <c r="B4817" s="416" t="s">
        <v>6876</v>
      </c>
      <c r="C4817" s="416" t="s">
        <v>6864</v>
      </c>
      <c r="D4817" s="417">
        <v>1612.4</v>
      </c>
    </row>
    <row r="4818" spans="2:4" x14ac:dyDescent="0.25">
      <c r="B4818" s="416" t="s">
        <v>6877</v>
      </c>
      <c r="C4818" s="416" t="s">
        <v>6864</v>
      </c>
      <c r="D4818" s="417">
        <v>1612.4</v>
      </c>
    </row>
    <row r="4819" spans="2:4" x14ac:dyDescent="0.25">
      <c r="B4819" s="416" t="s">
        <v>6878</v>
      </c>
      <c r="C4819" s="416" t="s">
        <v>6864</v>
      </c>
      <c r="D4819" s="417">
        <v>1612.4</v>
      </c>
    </row>
    <row r="4820" spans="2:4" x14ac:dyDescent="0.25">
      <c r="B4820" s="416" t="s">
        <v>6879</v>
      </c>
      <c r="C4820" s="416" t="s">
        <v>6864</v>
      </c>
      <c r="D4820" s="417">
        <v>1612.4</v>
      </c>
    </row>
    <row r="4821" spans="2:4" x14ac:dyDescent="0.25">
      <c r="B4821" s="416" t="s">
        <v>6880</v>
      </c>
      <c r="C4821" s="416" t="s">
        <v>6864</v>
      </c>
      <c r="D4821" s="417">
        <v>1612.4</v>
      </c>
    </row>
    <row r="4822" spans="2:4" x14ac:dyDescent="0.25">
      <c r="B4822" s="416" t="s">
        <v>6881</v>
      </c>
      <c r="C4822" s="416" t="s">
        <v>6864</v>
      </c>
      <c r="D4822" s="417">
        <v>1612.4</v>
      </c>
    </row>
    <row r="4823" spans="2:4" x14ac:dyDescent="0.25">
      <c r="B4823" s="416" t="s">
        <v>6882</v>
      </c>
      <c r="C4823" s="416" t="s">
        <v>6864</v>
      </c>
      <c r="D4823" s="417">
        <v>1612.4</v>
      </c>
    </row>
    <row r="4824" spans="2:4" x14ac:dyDescent="0.25">
      <c r="B4824" s="416" t="s">
        <v>6883</v>
      </c>
      <c r="C4824" s="416" t="s">
        <v>6864</v>
      </c>
      <c r="D4824" s="417">
        <v>1612.4</v>
      </c>
    </row>
    <row r="4825" spans="2:4" x14ac:dyDescent="0.25">
      <c r="B4825" s="416" t="s">
        <v>6884</v>
      </c>
      <c r="C4825" s="416" t="s">
        <v>6885</v>
      </c>
      <c r="D4825" s="416">
        <v>930</v>
      </c>
    </row>
    <row r="4826" spans="2:4" x14ac:dyDescent="0.25">
      <c r="B4826" s="416" t="s">
        <v>6886</v>
      </c>
      <c r="C4826" s="416" t="s">
        <v>6885</v>
      </c>
      <c r="D4826" s="416">
        <v>930</v>
      </c>
    </row>
    <row r="4827" spans="2:4" x14ac:dyDescent="0.25">
      <c r="B4827" s="416" t="s">
        <v>6887</v>
      </c>
      <c r="C4827" s="416" t="s">
        <v>6885</v>
      </c>
      <c r="D4827" s="416">
        <v>930</v>
      </c>
    </row>
    <row r="4828" spans="2:4" x14ac:dyDescent="0.25">
      <c r="B4828" s="416" t="s">
        <v>6888</v>
      </c>
      <c r="C4828" s="416" t="s">
        <v>6889</v>
      </c>
      <c r="D4828" s="417">
        <v>4878.5600000000004</v>
      </c>
    </row>
    <row r="4829" spans="2:4" x14ac:dyDescent="0.25">
      <c r="B4829" s="416" t="s">
        <v>6890</v>
      </c>
      <c r="C4829" s="416" t="s">
        <v>6891</v>
      </c>
      <c r="D4829" s="417">
        <v>14382</v>
      </c>
    </row>
    <row r="4830" spans="2:4" x14ac:dyDescent="0.25">
      <c r="B4830" s="416" t="s">
        <v>6892</v>
      </c>
      <c r="C4830" s="416" t="s">
        <v>6893</v>
      </c>
      <c r="D4830" s="416">
        <v>0</v>
      </c>
    </row>
    <row r="4831" spans="2:4" x14ac:dyDescent="0.25">
      <c r="B4831" s="416" t="s">
        <v>6894</v>
      </c>
      <c r="C4831" s="416" t="s">
        <v>6895</v>
      </c>
      <c r="D4831" s="417">
        <v>7308</v>
      </c>
    </row>
    <row r="4832" spans="2:4" x14ac:dyDescent="0.25">
      <c r="B4832" s="416" t="s">
        <v>6896</v>
      </c>
      <c r="C4832" s="416" t="s">
        <v>6897</v>
      </c>
      <c r="D4832" s="417">
        <v>214368</v>
      </c>
    </row>
    <row r="4833" spans="2:4" x14ac:dyDescent="0.25">
      <c r="B4833" s="416" t="s">
        <v>6898</v>
      </c>
      <c r="C4833" s="416" t="s">
        <v>6899</v>
      </c>
      <c r="D4833" s="417">
        <v>4912.87</v>
      </c>
    </row>
    <row r="4834" spans="2:4" x14ac:dyDescent="0.25">
      <c r="B4834" s="416" t="s">
        <v>6900</v>
      </c>
      <c r="C4834" s="416" t="s">
        <v>6899</v>
      </c>
      <c r="D4834" s="417">
        <v>4912.87</v>
      </c>
    </row>
    <row r="4835" spans="2:4" x14ac:dyDescent="0.25">
      <c r="B4835" s="416" t="s">
        <v>6901</v>
      </c>
      <c r="C4835" s="416" t="s">
        <v>6899</v>
      </c>
      <c r="D4835" s="417">
        <v>4912.87</v>
      </c>
    </row>
    <row r="4836" spans="2:4" x14ac:dyDescent="0.25">
      <c r="B4836" s="416" t="s">
        <v>6902</v>
      </c>
      <c r="C4836" s="416" t="s">
        <v>6899</v>
      </c>
      <c r="D4836" s="417">
        <v>4912.87</v>
      </c>
    </row>
    <row r="4837" spans="2:4" x14ac:dyDescent="0.25">
      <c r="B4837" s="416" t="s">
        <v>6903</v>
      </c>
      <c r="C4837" s="416" t="s">
        <v>6899</v>
      </c>
      <c r="D4837" s="417">
        <v>4912.87</v>
      </c>
    </row>
    <row r="4838" spans="2:4" x14ac:dyDescent="0.25">
      <c r="B4838" s="416" t="s">
        <v>6904</v>
      </c>
      <c r="C4838" s="416" t="s">
        <v>6899</v>
      </c>
      <c r="D4838" s="417">
        <v>4912.87</v>
      </c>
    </row>
    <row r="4839" spans="2:4" x14ac:dyDescent="0.25">
      <c r="B4839" s="416" t="s">
        <v>6905</v>
      </c>
      <c r="C4839" s="416" t="s">
        <v>6906</v>
      </c>
      <c r="D4839" s="417">
        <v>4724.68</v>
      </c>
    </row>
    <row r="4840" spans="2:4" x14ac:dyDescent="0.25">
      <c r="B4840" s="416" t="s">
        <v>6907</v>
      </c>
      <c r="C4840" s="416" t="s">
        <v>6908</v>
      </c>
      <c r="D4840" s="417">
        <v>2499.9899999999998</v>
      </c>
    </row>
    <row r="4841" spans="2:4" x14ac:dyDescent="0.25">
      <c r="B4841" s="416" t="s">
        <v>6909</v>
      </c>
      <c r="C4841" s="416" t="s">
        <v>6908</v>
      </c>
      <c r="D4841" s="417">
        <v>2499.9899999999998</v>
      </c>
    </row>
    <row r="4842" spans="2:4" ht="30" x14ac:dyDescent="0.25">
      <c r="B4842" s="416" t="s">
        <v>6910</v>
      </c>
      <c r="C4842" s="416" t="s">
        <v>6911</v>
      </c>
      <c r="D4842" s="417">
        <v>40000</v>
      </c>
    </row>
    <row r="4843" spans="2:4" x14ac:dyDescent="0.25">
      <c r="B4843" s="416" t="s">
        <v>6912</v>
      </c>
      <c r="C4843" s="416" t="s">
        <v>6913</v>
      </c>
      <c r="D4843" s="417">
        <v>64546.43</v>
      </c>
    </row>
    <row r="4844" spans="2:4" x14ac:dyDescent="0.25">
      <c r="B4844" s="416" t="s">
        <v>6914</v>
      </c>
      <c r="C4844" s="416" t="s">
        <v>6915</v>
      </c>
      <c r="D4844" s="417">
        <v>43977.34</v>
      </c>
    </row>
    <row r="4845" spans="2:4" x14ac:dyDescent="0.25">
      <c r="B4845" s="416" t="s">
        <v>6916</v>
      </c>
      <c r="C4845" s="416" t="s">
        <v>6915</v>
      </c>
      <c r="D4845" s="417">
        <v>54450.63</v>
      </c>
    </row>
    <row r="4846" spans="2:4" x14ac:dyDescent="0.25">
      <c r="B4846" s="416" t="s">
        <v>6917</v>
      </c>
      <c r="C4846" s="416" t="s">
        <v>6915</v>
      </c>
      <c r="D4846" s="417">
        <v>30398.99</v>
      </c>
    </row>
    <row r="4847" spans="2:4" x14ac:dyDescent="0.25">
      <c r="B4847" s="416" t="s">
        <v>6918</v>
      </c>
      <c r="C4847" s="416" t="s">
        <v>6915</v>
      </c>
      <c r="D4847" s="417">
        <v>43977.34</v>
      </c>
    </row>
    <row r="4848" spans="2:4" x14ac:dyDescent="0.25">
      <c r="B4848" s="416" t="s">
        <v>6919</v>
      </c>
      <c r="C4848" s="416" t="s">
        <v>6920</v>
      </c>
      <c r="D4848" s="417">
        <v>1380</v>
      </c>
    </row>
    <row r="4849" spans="2:4" x14ac:dyDescent="0.25">
      <c r="B4849" s="416" t="s">
        <v>6921</v>
      </c>
      <c r="C4849" s="416" t="s">
        <v>6920</v>
      </c>
      <c r="D4849" s="417">
        <v>1380</v>
      </c>
    </row>
    <row r="4850" spans="2:4" x14ac:dyDescent="0.25">
      <c r="B4850" s="416" t="s">
        <v>6922</v>
      </c>
      <c r="C4850" s="416" t="s">
        <v>6923</v>
      </c>
      <c r="D4850" s="416">
        <v>402.5</v>
      </c>
    </row>
    <row r="4851" spans="2:4" x14ac:dyDescent="0.25">
      <c r="B4851" s="416" t="s">
        <v>6924</v>
      </c>
      <c r="C4851" s="416" t="s">
        <v>6925</v>
      </c>
      <c r="D4851" s="416">
        <v>750</v>
      </c>
    </row>
    <row r="4852" spans="2:4" x14ac:dyDescent="0.25">
      <c r="B4852" s="416" t="s">
        <v>6926</v>
      </c>
      <c r="C4852" s="416" t="s">
        <v>6927</v>
      </c>
      <c r="D4852" s="417">
        <v>14696.74</v>
      </c>
    </row>
    <row r="4853" spans="2:4" x14ac:dyDescent="0.25">
      <c r="B4853" s="416" t="s">
        <v>6928</v>
      </c>
      <c r="C4853" s="416" t="s">
        <v>6929</v>
      </c>
      <c r="D4853" s="417">
        <v>2169.1999999999998</v>
      </c>
    </row>
    <row r="4854" spans="2:4" x14ac:dyDescent="0.25">
      <c r="B4854" s="416" t="s">
        <v>6930</v>
      </c>
      <c r="C4854" s="416" t="s">
        <v>6931</v>
      </c>
      <c r="D4854" s="417">
        <v>103362.76</v>
      </c>
    </row>
    <row r="4855" spans="2:4" x14ac:dyDescent="0.25">
      <c r="B4855" s="416" t="s">
        <v>6932</v>
      </c>
      <c r="C4855" s="416" t="s">
        <v>6933</v>
      </c>
      <c r="D4855" s="417">
        <v>1713.5</v>
      </c>
    </row>
    <row r="4856" spans="2:4" x14ac:dyDescent="0.25">
      <c r="B4856" s="416" t="s">
        <v>6934</v>
      </c>
      <c r="C4856" s="416" t="s">
        <v>6935</v>
      </c>
      <c r="D4856" s="417">
        <v>107031.34</v>
      </c>
    </row>
    <row r="4857" spans="2:4" x14ac:dyDescent="0.25">
      <c r="B4857" s="416" t="s">
        <v>6936</v>
      </c>
      <c r="C4857" s="416" t="s">
        <v>6935</v>
      </c>
      <c r="D4857" s="417">
        <v>572100.64</v>
      </c>
    </row>
    <row r="4858" spans="2:4" x14ac:dyDescent="0.25">
      <c r="B4858" s="416" t="s">
        <v>6937</v>
      </c>
      <c r="C4858" s="416" t="s">
        <v>6938</v>
      </c>
      <c r="D4858" s="417">
        <v>12305.18</v>
      </c>
    </row>
    <row r="4859" spans="2:4" x14ac:dyDescent="0.25">
      <c r="B4859" s="416" t="s">
        <v>6939</v>
      </c>
      <c r="C4859" s="416" t="s">
        <v>6940</v>
      </c>
      <c r="D4859" s="417">
        <v>21620</v>
      </c>
    </row>
    <row r="4860" spans="2:4" x14ac:dyDescent="0.25">
      <c r="B4860" s="416" t="s">
        <v>6941</v>
      </c>
      <c r="C4860" s="416" t="s">
        <v>6940</v>
      </c>
      <c r="D4860" s="417">
        <v>21620</v>
      </c>
    </row>
    <row r="4861" spans="2:4" x14ac:dyDescent="0.25">
      <c r="B4861" s="416" t="s">
        <v>6942</v>
      </c>
      <c r="C4861" s="416" t="s">
        <v>6940</v>
      </c>
      <c r="D4861" s="417">
        <v>21620</v>
      </c>
    </row>
    <row r="4862" spans="2:4" x14ac:dyDescent="0.25">
      <c r="B4862" s="416" t="s">
        <v>6943</v>
      </c>
      <c r="C4862" s="416" t="s">
        <v>6940</v>
      </c>
      <c r="D4862" s="417">
        <v>21620</v>
      </c>
    </row>
    <row r="4863" spans="2:4" x14ac:dyDescent="0.25">
      <c r="B4863" s="416" t="s">
        <v>6944</v>
      </c>
      <c r="C4863" s="416" t="s">
        <v>6940</v>
      </c>
      <c r="D4863" s="417">
        <v>21620</v>
      </c>
    </row>
    <row r="4864" spans="2:4" x14ac:dyDescent="0.25">
      <c r="B4864" s="416" t="s">
        <v>6945</v>
      </c>
      <c r="C4864" s="416" t="s">
        <v>6940</v>
      </c>
      <c r="D4864" s="417">
        <v>21620</v>
      </c>
    </row>
    <row r="4865" spans="2:4" x14ac:dyDescent="0.25">
      <c r="B4865" s="416" t="s">
        <v>6946</v>
      </c>
      <c r="C4865" s="416" t="s">
        <v>6940</v>
      </c>
      <c r="D4865" s="417">
        <v>21620</v>
      </c>
    </row>
    <row r="4866" spans="2:4" x14ac:dyDescent="0.25">
      <c r="B4866" s="416" t="s">
        <v>6947</v>
      </c>
      <c r="C4866" s="416" t="s">
        <v>6940</v>
      </c>
      <c r="D4866" s="417">
        <v>21620</v>
      </c>
    </row>
    <row r="4867" spans="2:4" x14ac:dyDescent="0.25">
      <c r="B4867" s="416" t="s">
        <v>6948</v>
      </c>
      <c r="C4867" s="416" t="s">
        <v>6940</v>
      </c>
      <c r="D4867" s="417">
        <v>21620</v>
      </c>
    </row>
    <row r="4868" spans="2:4" x14ac:dyDescent="0.25">
      <c r="B4868" s="416" t="s">
        <v>6949</v>
      </c>
      <c r="C4868" s="416" t="s">
        <v>6950</v>
      </c>
      <c r="D4868" s="417">
        <v>55200</v>
      </c>
    </row>
    <row r="4869" spans="2:4" x14ac:dyDescent="0.25">
      <c r="B4869" s="416" t="s">
        <v>6951</v>
      </c>
      <c r="C4869" s="416" t="s">
        <v>6950</v>
      </c>
      <c r="D4869" s="417">
        <v>55200</v>
      </c>
    </row>
    <row r="4870" spans="2:4" x14ac:dyDescent="0.25">
      <c r="B4870" s="416" t="s">
        <v>6952</v>
      </c>
      <c r="C4870" s="416" t="s">
        <v>6953</v>
      </c>
      <c r="D4870" s="417">
        <v>14030</v>
      </c>
    </row>
    <row r="4871" spans="2:4" x14ac:dyDescent="0.25">
      <c r="B4871" s="416" t="s">
        <v>6954</v>
      </c>
      <c r="C4871" s="416" t="s">
        <v>6955</v>
      </c>
      <c r="D4871" s="417">
        <v>8103.18</v>
      </c>
    </row>
    <row r="4872" spans="2:4" x14ac:dyDescent="0.25">
      <c r="B4872" s="416" t="s">
        <v>6956</v>
      </c>
      <c r="C4872" s="416" t="s">
        <v>6957</v>
      </c>
      <c r="D4872" s="417">
        <v>1056294.1100000001</v>
      </c>
    </row>
    <row r="4873" spans="2:4" x14ac:dyDescent="0.25">
      <c r="B4873" s="416" t="s">
        <v>6958</v>
      </c>
      <c r="C4873" s="416" t="s">
        <v>6959</v>
      </c>
      <c r="D4873" s="417">
        <v>54201.63</v>
      </c>
    </row>
    <row r="4874" spans="2:4" x14ac:dyDescent="0.25">
      <c r="B4874" s="416" t="s">
        <v>6960</v>
      </c>
      <c r="C4874" s="416" t="s">
        <v>6961</v>
      </c>
      <c r="D4874" s="417">
        <v>45000</v>
      </c>
    </row>
    <row r="4875" spans="2:4" x14ac:dyDescent="0.25">
      <c r="B4875" s="416" t="s">
        <v>6962</v>
      </c>
      <c r="C4875" s="416" t="s">
        <v>6963</v>
      </c>
      <c r="D4875" s="417">
        <v>967262.23</v>
      </c>
    </row>
    <row r="4876" spans="2:4" x14ac:dyDescent="0.25">
      <c r="B4876" s="416" t="s">
        <v>6964</v>
      </c>
      <c r="C4876" s="416" t="s">
        <v>6965</v>
      </c>
      <c r="D4876" s="417">
        <v>54896.4</v>
      </c>
    </row>
    <row r="4877" spans="2:4" x14ac:dyDescent="0.25">
      <c r="B4877" s="416" t="s">
        <v>6966</v>
      </c>
      <c r="C4877" s="416" t="s">
        <v>6967</v>
      </c>
      <c r="D4877" s="417">
        <v>3450</v>
      </c>
    </row>
    <row r="4878" spans="2:4" x14ac:dyDescent="0.25">
      <c r="B4878" s="416" t="s">
        <v>6968</v>
      </c>
      <c r="C4878" s="416" t="s">
        <v>6967</v>
      </c>
      <c r="D4878" s="417">
        <v>3450</v>
      </c>
    </row>
    <row r="4879" spans="2:4" x14ac:dyDescent="0.25">
      <c r="B4879" s="416" t="s">
        <v>6969</v>
      </c>
      <c r="C4879" s="416" t="s">
        <v>6967</v>
      </c>
      <c r="D4879" s="417">
        <v>3450</v>
      </c>
    </row>
    <row r="4880" spans="2:4" x14ac:dyDescent="0.25">
      <c r="B4880" s="416" t="s">
        <v>6970</v>
      </c>
      <c r="C4880" s="416" t="s">
        <v>6971</v>
      </c>
      <c r="D4880" s="417">
        <v>9548.14</v>
      </c>
    </row>
    <row r="4881" spans="2:4" x14ac:dyDescent="0.25">
      <c r="B4881" s="416" t="s">
        <v>6972</v>
      </c>
      <c r="C4881" s="416" t="s">
        <v>6971</v>
      </c>
      <c r="D4881" s="417">
        <v>9548.14</v>
      </c>
    </row>
    <row r="4882" spans="2:4" x14ac:dyDescent="0.25">
      <c r="B4882" s="416" t="s">
        <v>6973</v>
      </c>
      <c r="C4882" s="416" t="s">
        <v>6974</v>
      </c>
      <c r="D4882" s="417">
        <v>31772.49</v>
      </c>
    </row>
    <row r="4883" spans="2:4" x14ac:dyDescent="0.25">
      <c r="B4883" s="416" t="s">
        <v>6975</v>
      </c>
      <c r="C4883" s="416" t="s">
        <v>6976</v>
      </c>
      <c r="D4883" s="417">
        <v>10575.71</v>
      </c>
    </row>
    <row r="4884" spans="2:4" x14ac:dyDescent="0.25">
      <c r="B4884" s="416" t="s">
        <v>6977</v>
      </c>
      <c r="C4884" s="416" t="s">
        <v>6978</v>
      </c>
      <c r="D4884" s="416">
        <v>804.54</v>
      </c>
    </row>
    <row r="4885" spans="2:4" x14ac:dyDescent="0.25">
      <c r="B4885" s="416" t="s">
        <v>6979</v>
      </c>
      <c r="C4885" s="416" t="s">
        <v>6978</v>
      </c>
      <c r="D4885" s="416">
        <v>804.54</v>
      </c>
    </row>
    <row r="4886" spans="2:4" x14ac:dyDescent="0.25">
      <c r="B4886" s="416" t="s">
        <v>6980</v>
      </c>
      <c r="C4886" s="416" t="s">
        <v>6981</v>
      </c>
      <c r="D4886" s="417">
        <v>14090.52</v>
      </c>
    </row>
    <row r="4887" spans="2:4" x14ac:dyDescent="0.25">
      <c r="B4887" s="416" t="s">
        <v>6982</v>
      </c>
      <c r="C4887" s="416" t="s">
        <v>6983</v>
      </c>
      <c r="D4887" s="417">
        <v>3169.82</v>
      </c>
    </row>
    <row r="4888" spans="2:4" x14ac:dyDescent="0.25">
      <c r="B4888" s="416" t="s">
        <v>6984</v>
      </c>
      <c r="C4888" s="416" t="s">
        <v>6985</v>
      </c>
      <c r="D4888" s="417">
        <v>5224.6400000000003</v>
      </c>
    </row>
    <row r="4889" spans="2:4" x14ac:dyDescent="0.25">
      <c r="B4889" s="416" t="s">
        <v>6986</v>
      </c>
      <c r="C4889" s="416" t="s">
        <v>6985</v>
      </c>
      <c r="D4889" s="417">
        <v>12267</v>
      </c>
    </row>
    <row r="4890" spans="2:4" x14ac:dyDescent="0.25">
      <c r="B4890" s="416" t="s">
        <v>6987</v>
      </c>
      <c r="C4890" s="416" t="s">
        <v>6988</v>
      </c>
      <c r="D4890" s="417">
        <v>12890.35</v>
      </c>
    </row>
    <row r="4891" spans="2:4" x14ac:dyDescent="0.25">
      <c r="B4891" s="416" t="s">
        <v>6989</v>
      </c>
      <c r="C4891" s="416" t="s">
        <v>6990</v>
      </c>
      <c r="D4891" s="417">
        <v>12890.35</v>
      </c>
    </row>
    <row r="4892" spans="2:4" x14ac:dyDescent="0.25">
      <c r="B4892" s="416" t="s">
        <v>6991</v>
      </c>
      <c r="C4892" s="416" t="s">
        <v>6992</v>
      </c>
      <c r="D4892" s="417">
        <v>9323.2000000000007</v>
      </c>
    </row>
    <row r="4893" spans="2:4" x14ac:dyDescent="0.25">
      <c r="B4893" s="416" t="s">
        <v>6993</v>
      </c>
      <c r="C4893" s="416" t="s">
        <v>6994</v>
      </c>
      <c r="D4893" s="417">
        <v>7866.52</v>
      </c>
    </row>
    <row r="4894" spans="2:4" x14ac:dyDescent="0.25">
      <c r="B4894" s="416" t="s">
        <v>6995</v>
      </c>
      <c r="C4894" s="416" t="s">
        <v>6994</v>
      </c>
      <c r="D4894" s="417">
        <v>7866.52</v>
      </c>
    </row>
    <row r="4895" spans="2:4" x14ac:dyDescent="0.25">
      <c r="B4895" s="416" t="s">
        <v>6996</v>
      </c>
      <c r="C4895" s="416" t="s">
        <v>6997</v>
      </c>
      <c r="D4895" s="417">
        <v>5730.68</v>
      </c>
    </row>
    <row r="4896" spans="2:4" x14ac:dyDescent="0.25">
      <c r="B4896" s="416" t="s">
        <v>6998</v>
      </c>
      <c r="C4896" s="416" t="s">
        <v>6999</v>
      </c>
      <c r="D4896" s="417">
        <v>5799.07</v>
      </c>
    </row>
    <row r="4897" spans="2:4" x14ac:dyDescent="0.25">
      <c r="B4897" s="416" t="s">
        <v>7000</v>
      </c>
      <c r="C4897" s="416" t="s">
        <v>7001</v>
      </c>
      <c r="D4897" s="417">
        <v>18812.849999999999</v>
      </c>
    </row>
    <row r="4898" spans="2:4" x14ac:dyDescent="0.25">
      <c r="B4898" s="416" t="s">
        <v>7002</v>
      </c>
      <c r="C4898" s="416" t="s">
        <v>7003</v>
      </c>
      <c r="D4898" s="417">
        <v>26218.85</v>
      </c>
    </row>
    <row r="4899" spans="2:4" x14ac:dyDescent="0.25">
      <c r="B4899" s="416" t="s">
        <v>7004</v>
      </c>
      <c r="C4899" s="416" t="s">
        <v>7005</v>
      </c>
      <c r="D4899" s="417">
        <v>4998.4399999999996</v>
      </c>
    </row>
    <row r="4900" spans="2:4" x14ac:dyDescent="0.25">
      <c r="B4900" s="416" t="s">
        <v>7006</v>
      </c>
      <c r="C4900" s="416" t="s">
        <v>7005</v>
      </c>
      <c r="D4900" s="417">
        <v>4998.4399999999996</v>
      </c>
    </row>
    <row r="4901" spans="2:4" x14ac:dyDescent="0.25">
      <c r="B4901" s="416" t="s">
        <v>7007</v>
      </c>
      <c r="C4901" s="416" t="s">
        <v>7005</v>
      </c>
      <c r="D4901" s="417">
        <v>4998.4399999999996</v>
      </c>
    </row>
    <row r="4902" spans="2:4" x14ac:dyDescent="0.25">
      <c r="B4902" s="416" t="s">
        <v>7008</v>
      </c>
      <c r="C4902" s="416" t="s">
        <v>7009</v>
      </c>
      <c r="D4902" s="417">
        <v>9185.0499999999993</v>
      </c>
    </row>
    <row r="4903" spans="2:4" x14ac:dyDescent="0.25">
      <c r="B4903" s="416" t="s">
        <v>7010</v>
      </c>
      <c r="C4903" s="416" t="s">
        <v>7009</v>
      </c>
      <c r="D4903" s="417">
        <v>9185.0499999999993</v>
      </c>
    </row>
    <row r="4904" spans="2:4" x14ac:dyDescent="0.25">
      <c r="B4904" s="416" t="s">
        <v>7011</v>
      </c>
      <c r="C4904" s="416" t="s">
        <v>7009</v>
      </c>
      <c r="D4904" s="417">
        <v>9185.0499999999993</v>
      </c>
    </row>
    <row r="4905" spans="2:4" x14ac:dyDescent="0.25">
      <c r="B4905" s="416" t="s">
        <v>7012</v>
      </c>
      <c r="C4905" s="416" t="s">
        <v>7013</v>
      </c>
      <c r="D4905" s="417">
        <v>9185.0499999999993</v>
      </c>
    </row>
    <row r="4906" spans="2:4" x14ac:dyDescent="0.25">
      <c r="B4906" s="416" t="s">
        <v>7014</v>
      </c>
      <c r="C4906" s="416" t="s">
        <v>7015</v>
      </c>
      <c r="D4906" s="417">
        <v>19029.16</v>
      </c>
    </row>
    <row r="4907" spans="2:4" x14ac:dyDescent="0.25">
      <c r="B4907" s="416" t="s">
        <v>7016</v>
      </c>
      <c r="C4907" s="416" t="s">
        <v>7017</v>
      </c>
      <c r="D4907" s="417">
        <v>1484.8</v>
      </c>
    </row>
    <row r="4908" spans="2:4" x14ac:dyDescent="0.25">
      <c r="B4908" s="416" t="s">
        <v>7018</v>
      </c>
      <c r="C4908" s="416" t="s">
        <v>7017</v>
      </c>
      <c r="D4908" s="417">
        <v>1484.8</v>
      </c>
    </row>
    <row r="4909" spans="2:4" x14ac:dyDescent="0.25">
      <c r="B4909" s="416" t="s">
        <v>7019</v>
      </c>
      <c r="C4909" s="416" t="s">
        <v>7017</v>
      </c>
      <c r="D4909" s="417">
        <v>1484.8</v>
      </c>
    </row>
    <row r="4910" spans="2:4" x14ac:dyDescent="0.25">
      <c r="B4910" s="416" t="s">
        <v>7020</v>
      </c>
      <c r="C4910" s="416" t="s">
        <v>7017</v>
      </c>
      <c r="D4910" s="417">
        <v>1484.8</v>
      </c>
    </row>
    <row r="4911" spans="2:4" x14ac:dyDescent="0.25">
      <c r="B4911" s="416" t="s">
        <v>7021</v>
      </c>
      <c r="C4911" s="416" t="s">
        <v>7017</v>
      </c>
      <c r="D4911" s="417">
        <v>1484.8</v>
      </c>
    </row>
    <row r="4912" spans="2:4" x14ac:dyDescent="0.25">
      <c r="B4912" s="416" t="s">
        <v>7022</v>
      </c>
      <c r="C4912" s="416" t="s">
        <v>7017</v>
      </c>
      <c r="D4912" s="417">
        <v>1484.8</v>
      </c>
    </row>
    <row r="4913" spans="2:4" x14ac:dyDescent="0.25">
      <c r="B4913" s="416" t="s">
        <v>7023</v>
      </c>
      <c r="C4913" s="416" t="s">
        <v>7017</v>
      </c>
      <c r="D4913" s="417">
        <v>1484.8</v>
      </c>
    </row>
    <row r="4914" spans="2:4" x14ac:dyDescent="0.25">
      <c r="B4914" s="416" t="s">
        <v>7024</v>
      </c>
      <c r="C4914" s="416" t="s">
        <v>7017</v>
      </c>
      <c r="D4914" s="417">
        <v>1484.8</v>
      </c>
    </row>
    <row r="4915" spans="2:4" x14ac:dyDescent="0.25">
      <c r="B4915" s="416" t="s">
        <v>7025</v>
      </c>
      <c r="C4915" s="416" t="s">
        <v>7017</v>
      </c>
      <c r="D4915" s="417">
        <v>1484.8</v>
      </c>
    </row>
    <row r="4916" spans="2:4" x14ac:dyDescent="0.25">
      <c r="B4916" s="416" t="s">
        <v>7026</v>
      </c>
      <c r="C4916" s="416" t="s">
        <v>7017</v>
      </c>
      <c r="D4916" s="417">
        <v>1484.8</v>
      </c>
    </row>
    <row r="4917" spans="2:4" x14ac:dyDescent="0.25">
      <c r="B4917" s="416" t="s">
        <v>7027</v>
      </c>
      <c r="C4917" s="416" t="s">
        <v>7017</v>
      </c>
      <c r="D4917" s="417">
        <v>1484.8</v>
      </c>
    </row>
    <row r="4918" spans="2:4" x14ac:dyDescent="0.25">
      <c r="B4918" s="416" t="s">
        <v>7028</v>
      </c>
      <c r="C4918" s="416" t="s">
        <v>7017</v>
      </c>
      <c r="D4918" s="417">
        <v>1484.8</v>
      </c>
    </row>
    <row r="4919" spans="2:4" x14ac:dyDescent="0.25">
      <c r="B4919" s="416" t="s">
        <v>7029</v>
      </c>
      <c r="C4919" s="416" t="s">
        <v>7017</v>
      </c>
      <c r="D4919" s="417">
        <v>1484.8</v>
      </c>
    </row>
    <row r="4920" spans="2:4" x14ac:dyDescent="0.25">
      <c r="B4920" s="416" t="s">
        <v>7030</v>
      </c>
      <c r="C4920" s="416" t="s">
        <v>7017</v>
      </c>
      <c r="D4920" s="417">
        <v>1484.8</v>
      </c>
    </row>
    <row r="4921" spans="2:4" x14ac:dyDescent="0.25">
      <c r="B4921" s="416" t="s">
        <v>7031</v>
      </c>
      <c r="C4921" s="416" t="s">
        <v>7017</v>
      </c>
      <c r="D4921" s="417">
        <v>1484.8</v>
      </c>
    </row>
    <row r="4922" spans="2:4" x14ac:dyDescent="0.25">
      <c r="B4922" s="416" t="s">
        <v>7032</v>
      </c>
      <c r="C4922" s="416" t="s">
        <v>7017</v>
      </c>
      <c r="D4922" s="417">
        <v>1484.8</v>
      </c>
    </row>
    <row r="4923" spans="2:4" x14ac:dyDescent="0.25">
      <c r="B4923" s="416" t="s">
        <v>7033</v>
      </c>
      <c r="C4923" s="416" t="s">
        <v>7017</v>
      </c>
      <c r="D4923" s="417">
        <v>2436</v>
      </c>
    </row>
    <row r="4924" spans="2:4" x14ac:dyDescent="0.25">
      <c r="B4924" s="416" t="s">
        <v>7034</v>
      </c>
      <c r="C4924" s="416" t="s">
        <v>7035</v>
      </c>
      <c r="D4924" s="417">
        <v>5091.63</v>
      </c>
    </row>
    <row r="4925" spans="2:4" x14ac:dyDescent="0.25">
      <c r="B4925" s="416" t="s">
        <v>7036</v>
      </c>
      <c r="C4925" s="416" t="s">
        <v>7037</v>
      </c>
      <c r="D4925" s="417">
        <v>5091.63</v>
      </c>
    </row>
    <row r="4926" spans="2:4" x14ac:dyDescent="0.25">
      <c r="B4926" s="416" t="s">
        <v>7038</v>
      </c>
      <c r="C4926" s="416" t="s">
        <v>7037</v>
      </c>
      <c r="D4926" s="417">
        <v>5091.63</v>
      </c>
    </row>
    <row r="4927" spans="2:4" x14ac:dyDescent="0.25">
      <c r="B4927" s="416" t="s">
        <v>7039</v>
      </c>
      <c r="C4927" s="416" t="s">
        <v>7037</v>
      </c>
      <c r="D4927" s="417">
        <v>5091.63</v>
      </c>
    </row>
    <row r="4928" spans="2:4" x14ac:dyDescent="0.25">
      <c r="B4928" s="416" t="s">
        <v>7040</v>
      </c>
      <c r="C4928" s="416" t="s">
        <v>7041</v>
      </c>
      <c r="D4928" s="417">
        <v>1468.55</v>
      </c>
    </row>
    <row r="4929" spans="2:4" x14ac:dyDescent="0.25">
      <c r="B4929" s="416" t="s">
        <v>7042</v>
      </c>
      <c r="C4929" s="416" t="s">
        <v>7043</v>
      </c>
      <c r="D4929" s="417">
        <v>1468.55</v>
      </c>
    </row>
    <row r="4930" spans="2:4" x14ac:dyDescent="0.25">
      <c r="B4930" s="416" t="s">
        <v>7044</v>
      </c>
      <c r="C4930" s="416" t="s">
        <v>7045</v>
      </c>
      <c r="D4930" s="417">
        <v>1468.55</v>
      </c>
    </row>
    <row r="4931" spans="2:4" x14ac:dyDescent="0.25">
      <c r="B4931" s="416" t="s">
        <v>7046</v>
      </c>
      <c r="C4931" s="416" t="s">
        <v>7047</v>
      </c>
      <c r="D4931" s="417">
        <v>1265</v>
      </c>
    </row>
    <row r="4932" spans="2:4" x14ac:dyDescent="0.25">
      <c r="B4932" s="416" t="s">
        <v>7048</v>
      </c>
      <c r="C4932" s="416" t="s">
        <v>7049</v>
      </c>
      <c r="D4932" s="416">
        <v>277.99</v>
      </c>
    </row>
    <row r="4933" spans="2:4" x14ac:dyDescent="0.25">
      <c r="B4933" s="416" t="s">
        <v>7050</v>
      </c>
      <c r="C4933" s="416" t="s">
        <v>7051</v>
      </c>
      <c r="D4933" s="416">
        <v>277.99</v>
      </c>
    </row>
    <row r="4934" spans="2:4" x14ac:dyDescent="0.25">
      <c r="B4934" s="416" t="s">
        <v>7052</v>
      </c>
      <c r="C4934" s="416" t="s">
        <v>7051</v>
      </c>
      <c r="D4934" s="416">
        <v>794.6</v>
      </c>
    </row>
    <row r="4935" spans="2:4" x14ac:dyDescent="0.25">
      <c r="B4935" s="416" t="s">
        <v>7053</v>
      </c>
      <c r="C4935" s="416" t="s">
        <v>7051</v>
      </c>
      <c r="D4935" s="416">
        <v>277.99</v>
      </c>
    </row>
    <row r="4936" spans="2:4" x14ac:dyDescent="0.25">
      <c r="B4936" s="416" t="s">
        <v>7054</v>
      </c>
      <c r="C4936" s="416" t="s">
        <v>7051</v>
      </c>
      <c r="D4936" s="416">
        <v>277.99</v>
      </c>
    </row>
    <row r="4937" spans="2:4" x14ac:dyDescent="0.25">
      <c r="B4937" s="416" t="s">
        <v>7055</v>
      </c>
      <c r="C4937" s="416" t="s">
        <v>7051</v>
      </c>
      <c r="D4937" s="416">
        <v>277.99</v>
      </c>
    </row>
    <row r="4938" spans="2:4" x14ac:dyDescent="0.25">
      <c r="B4938" s="416" t="s">
        <v>7056</v>
      </c>
      <c r="C4938" s="416" t="s">
        <v>7051</v>
      </c>
      <c r="D4938" s="416">
        <v>794.6</v>
      </c>
    </row>
    <row r="4939" spans="2:4" x14ac:dyDescent="0.25">
      <c r="B4939" s="416" t="s">
        <v>7057</v>
      </c>
      <c r="C4939" s="416" t="s">
        <v>7051</v>
      </c>
      <c r="D4939" s="416">
        <v>794.6</v>
      </c>
    </row>
    <row r="4940" spans="2:4" x14ac:dyDescent="0.25">
      <c r="B4940" s="416" t="s">
        <v>7058</v>
      </c>
      <c r="C4940" s="416" t="s">
        <v>7051</v>
      </c>
      <c r="D4940" s="416">
        <v>794.6</v>
      </c>
    </row>
    <row r="4941" spans="2:4" x14ac:dyDescent="0.25">
      <c r="B4941" s="416" t="s">
        <v>7059</v>
      </c>
      <c r="C4941" s="416" t="s">
        <v>7051</v>
      </c>
      <c r="D4941" s="416">
        <v>794.6</v>
      </c>
    </row>
    <row r="4942" spans="2:4" x14ac:dyDescent="0.25">
      <c r="B4942" s="416" t="s">
        <v>7060</v>
      </c>
      <c r="C4942" s="416" t="s">
        <v>7051</v>
      </c>
      <c r="D4942" s="416">
        <v>794.6</v>
      </c>
    </row>
    <row r="4943" spans="2:4" x14ac:dyDescent="0.25">
      <c r="B4943" s="416" t="s">
        <v>7061</v>
      </c>
      <c r="C4943" s="416" t="s">
        <v>7051</v>
      </c>
      <c r="D4943" s="416">
        <v>794.6</v>
      </c>
    </row>
    <row r="4944" spans="2:4" x14ac:dyDescent="0.25">
      <c r="B4944" s="416" t="s">
        <v>7062</v>
      </c>
      <c r="C4944" s="416" t="s">
        <v>7051</v>
      </c>
      <c r="D4944" s="416">
        <v>794.6</v>
      </c>
    </row>
    <row r="4945" spans="2:4" x14ac:dyDescent="0.25">
      <c r="B4945" s="416" t="s">
        <v>7063</v>
      </c>
      <c r="C4945" s="416" t="s">
        <v>7051</v>
      </c>
      <c r="D4945" s="416">
        <v>794.6</v>
      </c>
    </row>
    <row r="4946" spans="2:4" x14ac:dyDescent="0.25">
      <c r="B4946" s="416" t="s">
        <v>7064</v>
      </c>
      <c r="C4946" s="416" t="s">
        <v>7051</v>
      </c>
      <c r="D4946" s="416">
        <v>794.6</v>
      </c>
    </row>
    <row r="4947" spans="2:4" x14ac:dyDescent="0.25">
      <c r="B4947" s="416" t="s">
        <v>7065</v>
      </c>
      <c r="C4947" s="416" t="s">
        <v>7051</v>
      </c>
      <c r="D4947" s="416">
        <v>794.6</v>
      </c>
    </row>
    <row r="4948" spans="2:4" x14ac:dyDescent="0.25">
      <c r="B4948" s="416" t="s">
        <v>7066</v>
      </c>
      <c r="C4948" s="416" t="s">
        <v>7051</v>
      </c>
      <c r="D4948" s="416">
        <v>794.6</v>
      </c>
    </row>
    <row r="4949" spans="2:4" x14ac:dyDescent="0.25">
      <c r="B4949" s="416" t="s">
        <v>7067</v>
      </c>
      <c r="C4949" s="416" t="s">
        <v>7051</v>
      </c>
      <c r="D4949" s="416">
        <v>794.6</v>
      </c>
    </row>
    <row r="4950" spans="2:4" x14ac:dyDescent="0.25">
      <c r="B4950" s="416" t="s">
        <v>7068</v>
      </c>
      <c r="C4950" s="416" t="s">
        <v>7051</v>
      </c>
      <c r="D4950" s="416">
        <v>794.6</v>
      </c>
    </row>
    <row r="4951" spans="2:4" x14ac:dyDescent="0.25">
      <c r="B4951" s="416" t="s">
        <v>7069</v>
      </c>
      <c r="C4951" s="416" t="s">
        <v>7051</v>
      </c>
      <c r="D4951" s="416">
        <v>794.6</v>
      </c>
    </row>
    <row r="4952" spans="2:4" x14ac:dyDescent="0.25">
      <c r="B4952" s="416" t="s">
        <v>7070</v>
      </c>
      <c r="C4952" s="416" t="s">
        <v>7051</v>
      </c>
      <c r="D4952" s="416">
        <v>794.6</v>
      </c>
    </row>
    <row r="4953" spans="2:4" x14ac:dyDescent="0.25">
      <c r="B4953" s="416" t="s">
        <v>7071</v>
      </c>
      <c r="C4953" s="416" t="s">
        <v>7051</v>
      </c>
      <c r="D4953" s="416">
        <v>794.6</v>
      </c>
    </row>
    <row r="4954" spans="2:4" x14ac:dyDescent="0.25">
      <c r="B4954" s="416" t="s">
        <v>7072</v>
      </c>
      <c r="C4954" s="416" t="s">
        <v>7051</v>
      </c>
      <c r="D4954" s="416">
        <v>794.6</v>
      </c>
    </row>
    <row r="4955" spans="2:4" x14ac:dyDescent="0.25">
      <c r="B4955" s="416" t="s">
        <v>7073</v>
      </c>
      <c r="C4955" s="416" t="s">
        <v>7051</v>
      </c>
      <c r="D4955" s="416">
        <v>794.6</v>
      </c>
    </row>
    <row r="4956" spans="2:4" x14ac:dyDescent="0.25">
      <c r="B4956" s="416" t="s">
        <v>7074</v>
      </c>
      <c r="C4956" s="416" t="s">
        <v>7051</v>
      </c>
      <c r="D4956" s="416">
        <v>794.6</v>
      </c>
    </row>
    <row r="4957" spans="2:4" x14ac:dyDescent="0.25">
      <c r="B4957" s="416" t="s">
        <v>7075</v>
      </c>
      <c r="C4957" s="416" t="s">
        <v>7051</v>
      </c>
      <c r="D4957" s="416">
        <v>794.6</v>
      </c>
    </row>
    <row r="4958" spans="2:4" x14ac:dyDescent="0.25">
      <c r="B4958" s="416" t="s">
        <v>7076</v>
      </c>
      <c r="C4958" s="416" t="s">
        <v>7051</v>
      </c>
      <c r="D4958" s="416">
        <v>794.6</v>
      </c>
    </row>
    <row r="4959" spans="2:4" x14ac:dyDescent="0.25">
      <c r="B4959" s="416" t="s">
        <v>7077</v>
      </c>
      <c r="C4959" s="416" t="s">
        <v>7051</v>
      </c>
      <c r="D4959" s="416">
        <v>794.6</v>
      </c>
    </row>
    <row r="4960" spans="2:4" x14ac:dyDescent="0.25">
      <c r="B4960" s="416" t="s">
        <v>7078</v>
      </c>
      <c r="C4960" s="416" t="s">
        <v>7051</v>
      </c>
      <c r="D4960" s="416">
        <v>794.6</v>
      </c>
    </row>
    <row r="4961" spans="2:4" x14ac:dyDescent="0.25">
      <c r="B4961" s="416" t="s">
        <v>7079</v>
      </c>
      <c r="C4961" s="416" t="s">
        <v>7051</v>
      </c>
      <c r="D4961" s="416">
        <v>794.6</v>
      </c>
    </row>
    <row r="4962" spans="2:4" x14ac:dyDescent="0.25">
      <c r="B4962" s="416" t="s">
        <v>7080</v>
      </c>
      <c r="C4962" s="416" t="s">
        <v>7051</v>
      </c>
      <c r="D4962" s="416">
        <v>794.6</v>
      </c>
    </row>
    <row r="4963" spans="2:4" x14ac:dyDescent="0.25">
      <c r="B4963" s="416" t="s">
        <v>7081</v>
      </c>
      <c r="C4963" s="416" t="s">
        <v>7051</v>
      </c>
      <c r="D4963" s="416">
        <v>794.6</v>
      </c>
    </row>
    <row r="4964" spans="2:4" x14ac:dyDescent="0.25">
      <c r="B4964" s="416" t="s">
        <v>7082</v>
      </c>
      <c r="C4964" s="416" t="s">
        <v>7051</v>
      </c>
      <c r="D4964" s="416">
        <v>794.6</v>
      </c>
    </row>
    <row r="4965" spans="2:4" x14ac:dyDescent="0.25">
      <c r="B4965" s="416" t="s">
        <v>7083</v>
      </c>
      <c r="C4965" s="416" t="s">
        <v>7051</v>
      </c>
      <c r="D4965" s="416">
        <v>794.6</v>
      </c>
    </row>
    <row r="4966" spans="2:4" x14ac:dyDescent="0.25">
      <c r="B4966" s="416" t="s">
        <v>7084</v>
      </c>
      <c r="C4966" s="416" t="s">
        <v>7051</v>
      </c>
      <c r="D4966" s="416">
        <v>794.6</v>
      </c>
    </row>
    <row r="4967" spans="2:4" x14ac:dyDescent="0.25">
      <c r="B4967" s="416" t="s">
        <v>7085</v>
      </c>
      <c r="C4967" s="416" t="s">
        <v>7051</v>
      </c>
      <c r="D4967" s="416">
        <v>794.6</v>
      </c>
    </row>
    <row r="4968" spans="2:4" x14ac:dyDescent="0.25">
      <c r="B4968" s="416" t="s">
        <v>7086</v>
      </c>
      <c r="C4968" s="416" t="s">
        <v>7051</v>
      </c>
      <c r="D4968" s="416">
        <v>794.6</v>
      </c>
    </row>
    <row r="4969" spans="2:4" x14ac:dyDescent="0.25">
      <c r="B4969" s="416" t="s">
        <v>7087</v>
      </c>
      <c r="C4969" s="416" t="s">
        <v>7051</v>
      </c>
      <c r="D4969" s="416">
        <v>794.6</v>
      </c>
    </row>
    <row r="4970" spans="2:4" x14ac:dyDescent="0.25">
      <c r="B4970" s="416" t="s">
        <v>7088</v>
      </c>
      <c r="C4970" s="416" t="s">
        <v>7051</v>
      </c>
      <c r="D4970" s="416">
        <v>794.6</v>
      </c>
    </row>
    <row r="4971" spans="2:4" x14ac:dyDescent="0.25">
      <c r="B4971" s="416" t="s">
        <v>7089</v>
      </c>
      <c r="C4971" s="416" t="s">
        <v>7051</v>
      </c>
      <c r="D4971" s="416">
        <v>794.6</v>
      </c>
    </row>
    <row r="4972" spans="2:4" x14ac:dyDescent="0.25">
      <c r="B4972" s="416" t="s">
        <v>7090</v>
      </c>
      <c r="C4972" s="416" t="s">
        <v>7051</v>
      </c>
      <c r="D4972" s="416">
        <v>794.6</v>
      </c>
    </row>
    <row r="4973" spans="2:4" x14ac:dyDescent="0.25">
      <c r="B4973" s="416" t="s">
        <v>7091</v>
      </c>
      <c r="C4973" s="416" t="s">
        <v>7051</v>
      </c>
      <c r="D4973" s="416">
        <v>794.6</v>
      </c>
    </row>
    <row r="4974" spans="2:4" x14ac:dyDescent="0.25">
      <c r="B4974" s="416" t="s">
        <v>7092</v>
      </c>
      <c r="C4974" s="416" t="s">
        <v>7051</v>
      </c>
      <c r="D4974" s="416">
        <v>794.6</v>
      </c>
    </row>
    <row r="4975" spans="2:4" x14ac:dyDescent="0.25">
      <c r="B4975" s="416" t="s">
        <v>7093</v>
      </c>
      <c r="C4975" s="416" t="s">
        <v>7051</v>
      </c>
      <c r="D4975" s="416">
        <v>794.6</v>
      </c>
    </row>
    <row r="4976" spans="2:4" x14ac:dyDescent="0.25">
      <c r="B4976" s="416" t="s">
        <v>7094</v>
      </c>
      <c r="C4976" s="416" t="s">
        <v>7051</v>
      </c>
      <c r="D4976" s="416">
        <v>794.6</v>
      </c>
    </row>
    <row r="4977" spans="2:4" x14ac:dyDescent="0.25">
      <c r="B4977" s="416" t="s">
        <v>7095</v>
      </c>
      <c r="C4977" s="416" t="s">
        <v>7051</v>
      </c>
      <c r="D4977" s="416">
        <v>794.6</v>
      </c>
    </row>
    <row r="4978" spans="2:4" x14ac:dyDescent="0.25">
      <c r="B4978" s="416" t="s">
        <v>7096</v>
      </c>
      <c r="C4978" s="416" t="s">
        <v>7051</v>
      </c>
      <c r="D4978" s="416">
        <v>794.6</v>
      </c>
    </row>
    <row r="4979" spans="2:4" x14ac:dyDescent="0.25">
      <c r="B4979" s="416" t="s">
        <v>7097</v>
      </c>
      <c r="C4979" s="416" t="s">
        <v>7051</v>
      </c>
      <c r="D4979" s="416">
        <v>794.6</v>
      </c>
    </row>
    <row r="4980" spans="2:4" x14ac:dyDescent="0.25">
      <c r="B4980" s="416" t="s">
        <v>7098</v>
      </c>
      <c r="C4980" s="416" t="s">
        <v>7051</v>
      </c>
      <c r="D4980" s="416">
        <v>794.6</v>
      </c>
    </row>
    <row r="4981" spans="2:4" x14ac:dyDescent="0.25">
      <c r="B4981" s="416" t="s">
        <v>7099</v>
      </c>
      <c r="C4981" s="416" t="s">
        <v>7051</v>
      </c>
      <c r="D4981" s="416">
        <v>794.6</v>
      </c>
    </row>
    <row r="4982" spans="2:4" x14ac:dyDescent="0.25">
      <c r="B4982" s="416" t="s">
        <v>7100</v>
      </c>
      <c r="C4982" s="416" t="s">
        <v>7051</v>
      </c>
      <c r="D4982" s="416">
        <v>794.6</v>
      </c>
    </row>
    <row r="4983" spans="2:4" x14ac:dyDescent="0.25">
      <c r="B4983" s="416" t="s">
        <v>7101</v>
      </c>
      <c r="C4983" s="416" t="s">
        <v>7051</v>
      </c>
      <c r="D4983" s="416">
        <v>794.6</v>
      </c>
    </row>
    <row r="4984" spans="2:4" x14ac:dyDescent="0.25">
      <c r="B4984" s="416" t="s">
        <v>7102</v>
      </c>
      <c r="C4984" s="416" t="s">
        <v>7051</v>
      </c>
      <c r="D4984" s="416">
        <v>794.6</v>
      </c>
    </row>
    <row r="4985" spans="2:4" x14ac:dyDescent="0.25">
      <c r="B4985" s="416" t="s">
        <v>7103</v>
      </c>
      <c r="C4985" s="416" t="s">
        <v>7051</v>
      </c>
      <c r="D4985" s="416">
        <v>794.6</v>
      </c>
    </row>
    <row r="4986" spans="2:4" x14ac:dyDescent="0.25">
      <c r="B4986" s="416" t="s">
        <v>7104</v>
      </c>
      <c r="C4986" s="416" t="s">
        <v>7051</v>
      </c>
      <c r="D4986" s="416">
        <v>794.6</v>
      </c>
    </row>
    <row r="4987" spans="2:4" x14ac:dyDescent="0.25">
      <c r="B4987" s="416" t="s">
        <v>7105</v>
      </c>
      <c r="C4987" s="416" t="s">
        <v>7051</v>
      </c>
      <c r="D4987" s="416">
        <v>794.6</v>
      </c>
    </row>
    <row r="4988" spans="2:4" x14ac:dyDescent="0.25">
      <c r="B4988" s="416" t="s">
        <v>7106</v>
      </c>
      <c r="C4988" s="416" t="s">
        <v>7051</v>
      </c>
      <c r="D4988" s="416">
        <v>794.6</v>
      </c>
    </row>
    <row r="4989" spans="2:4" x14ac:dyDescent="0.25">
      <c r="B4989" s="416" t="s">
        <v>7107</v>
      </c>
      <c r="C4989" s="416" t="s">
        <v>7051</v>
      </c>
      <c r="D4989" s="416">
        <v>794.6</v>
      </c>
    </row>
    <row r="4990" spans="2:4" x14ac:dyDescent="0.25">
      <c r="B4990" s="416" t="s">
        <v>7108</v>
      </c>
      <c r="C4990" s="416" t="s">
        <v>7051</v>
      </c>
      <c r="D4990" s="416">
        <v>794.6</v>
      </c>
    </row>
    <row r="4991" spans="2:4" x14ac:dyDescent="0.25">
      <c r="B4991" s="416" t="s">
        <v>7109</v>
      </c>
      <c r="C4991" s="416" t="s">
        <v>7051</v>
      </c>
      <c r="D4991" s="416">
        <v>794.6</v>
      </c>
    </row>
    <row r="4992" spans="2:4" x14ac:dyDescent="0.25">
      <c r="B4992" s="416" t="s">
        <v>7110</v>
      </c>
      <c r="C4992" s="416" t="s">
        <v>7051</v>
      </c>
      <c r="D4992" s="416">
        <v>794.6</v>
      </c>
    </row>
    <row r="4993" spans="2:4" x14ac:dyDescent="0.25">
      <c r="B4993" s="416" t="s">
        <v>7111</v>
      </c>
      <c r="C4993" s="416" t="s">
        <v>7051</v>
      </c>
      <c r="D4993" s="416">
        <v>794.6</v>
      </c>
    </row>
    <row r="4994" spans="2:4" x14ac:dyDescent="0.25">
      <c r="B4994" s="416" t="s">
        <v>7112</v>
      </c>
      <c r="C4994" s="416" t="s">
        <v>7051</v>
      </c>
      <c r="D4994" s="416">
        <v>794.6</v>
      </c>
    </row>
    <row r="4995" spans="2:4" x14ac:dyDescent="0.25">
      <c r="B4995" s="416" t="s">
        <v>7113</v>
      </c>
      <c r="C4995" s="416" t="s">
        <v>7051</v>
      </c>
      <c r="D4995" s="416">
        <v>794.6</v>
      </c>
    </row>
    <row r="4996" spans="2:4" x14ac:dyDescent="0.25">
      <c r="B4996" s="416" t="s">
        <v>7114</v>
      </c>
      <c r="C4996" s="416" t="s">
        <v>7051</v>
      </c>
      <c r="D4996" s="416">
        <v>794.6</v>
      </c>
    </row>
    <row r="4997" spans="2:4" x14ac:dyDescent="0.25">
      <c r="B4997" s="416" t="s">
        <v>7115</v>
      </c>
      <c r="C4997" s="416" t="s">
        <v>7051</v>
      </c>
      <c r="D4997" s="416">
        <v>794.6</v>
      </c>
    </row>
    <row r="4998" spans="2:4" x14ac:dyDescent="0.25">
      <c r="B4998" s="416" t="s">
        <v>7116</v>
      </c>
      <c r="C4998" s="416" t="s">
        <v>7051</v>
      </c>
      <c r="D4998" s="416">
        <v>794.6</v>
      </c>
    </row>
    <row r="4999" spans="2:4" x14ac:dyDescent="0.25">
      <c r="B4999" s="416" t="s">
        <v>7117</v>
      </c>
      <c r="C4999" s="416" t="s">
        <v>7051</v>
      </c>
      <c r="D4999" s="416">
        <v>794.6</v>
      </c>
    </row>
    <row r="5000" spans="2:4" x14ac:dyDescent="0.25">
      <c r="B5000" s="416" t="s">
        <v>7118</v>
      </c>
      <c r="C5000" s="416" t="s">
        <v>7051</v>
      </c>
      <c r="D5000" s="416">
        <v>794.6</v>
      </c>
    </row>
    <row r="5001" spans="2:4" x14ac:dyDescent="0.25">
      <c r="B5001" s="416" t="s">
        <v>7119</v>
      </c>
      <c r="C5001" s="416" t="s">
        <v>7051</v>
      </c>
      <c r="D5001" s="416">
        <v>794.6</v>
      </c>
    </row>
    <row r="5002" spans="2:4" x14ac:dyDescent="0.25">
      <c r="B5002" s="416" t="s">
        <v>7120</v>
      </c>
      <c r="C5002" s="416" t="s">
        <v>7051</v>
      </c>
      <c r="D5002" s="416">
        <v>794.6</v>
      </c>
    </row>
    <row r="5003" spans="2:4" x14ac:dyDescent="0.25">
      <c r="B5003" s="416" t="s">
        <v>7121</v>
      </c>
      <c r="C5003" s="416" t="s">
        <v>7051</v>
      </c>
      <c r="D5003" s="416">
        <v>794.6</v>
      </c>
    </row>
    <row r="5004" spans="2:4" x14ac:dyDescent="0.25">
      <c r="B5004" s="416" t="s">
        <v>7122</v>
      </c>
      <c r="C5004" s="416" t="s">
        <v>7051</v>
      </c>
      <c r="D5004" s="416">
        <v>794.6</v>
      </c>
    </row>
    <row r="5005" spans="2:4" x14ac:dyDescent="0.25">
      <c r="B5005" s="416" t="s">
        <v>7123</v>
      </c>
      <c r="C5005" s="416" t="s">
        <v>7051</v>
      </c>
      <c r="D5005" s="416">
        <v>794.6</v>
      </c>
    </row>
    <row r="5006" spans="2:4" x14ac:dyDescent="0.25">
      <c r="B5006" s="416" t="s">
        <v>7124</v>
      </c>
      <c r="C5006" s="416" t="s">
        <v>7051</v>
      </c>
      <c r="D5006" s="416">
        <v>794.6</v>
      </c>
    </row>
    <row r="5007" spans="2:4" x14ac:dyDescent="0.25">
      <c r="B5007" s="416" t="s">
        <v>7125</v>
      </c>
      <c r="C5007" s="416" t="s">
        <v>7051</v>
      </c>
      <c r="D5007" s="416">
        <v>794.6</v>
      </c>
    </row>
    <row r="5008" spans="2:4" x14ac:dyDescent="0.25">
      <c r="B5008" s="416" t="s">
        <v>7126</v>
      </c>
      <c r="C5008" s="416" t="s">
        <v>7051</v>
      </c>
      <c r="D5008" s="416">
        <v>794.6</v>
      </c>
    </row>
    <row r="5009" spans="2:4" x14ac:dyDescent="0.25">
      <c r="B5009" s="416" t="s">
        <v>7127</v>
      </c>
      <c r="C5009" s="416" t="s">
        <v>7051</v>
      </c>
      <c r="D5009" s="416">
        <v>794.6</v>
      </c>
    </row>
    <row r="5010" spans="2:4" x14ac:dyDescent="0.25">
      <c r="B5010" s="416" t="s">
        <v>7128</v>
      </c>
      <c r="C5010" s="416" t="s">
        <v>7051</v>
      </c>
      <c r="D5010" s="416">
        <v>794.6</v>
      </c>
    </row>
    <row r="5011" spans="2:4" x14ac:dyDescent="0.25">
      <c r="B5011" s="416" t="s">
        <v>7129</v>
      </c>
      <c r="C5011" s="416" t="s">
        <v>7051</v>
      </c>
      <c r="D5011" s="416">
        <v>794.6</v>
      </c>
    </row>
    <row r="5012" spans="2:4" x14ac:dyDescent="0.25">
      <c r="B5012" s="416" t="s">
        <v>7130</v>
      </c>
      <c r="C5012" s="416" t="s">
        <v>7051</v>
      </c>
      <c r="D5012" s="416">
        <v>794.6</v>
      </c>
    </row>
    <row r="5013" spans="2:4" x14ac:dyDescent="0.25">
      <c r="B5013" s="416" t="s">
        <v>7131</v>
      </c>
      <c r="C5013" s="416" t="s">
        <v>7051</v>
      </c>
      <c r="D5013" s="416">
        <v>794.6</v>
      </c>
    </row>
    <row r="5014" spans="2:4" x14ac:dyDescent="0.25">
      <c r="B5014" s="416" t="s">
        <v>7132</v>
      </c>
      <c r="C5014" s="416" t="s">
        <v>7051</v>
      </c>
      <c r="D5014" s="416">
        <v>794.6</v>
      </c>
    </row>
    <row r="5015" spans="2:4" x14ac:dyDescent="0.25">
      <c r="B5015" s="416" t="s">
        <v>7133</v>
      </c>
      <c r="C5015" s="416" t="s">
        <v>7051</v>
      </c>
      <c r="D5015" s="416">
        <v>794.6</v>
      </c>
    </row>
    <row r="5016" spans="2:4" x14ac:dyDescent="0.25">
      <c r="B5016" s="416" t="s">
        <v>7134</v>
      </c>
      <c r="C5016" s="416" t="s">
        <v>7051</v>
      </c>
      <c r="D5016" s="416">
        <v>794.6</v>
      </c>
    </row>
    <row r="5017" spans="2:4" x14ac:dyDescent="0.25">
      <c r="B5017" s="416" t="s">
        <v>7135</v>
      </c>
      <c r="C5017" s="416" t="s">
        <v>7051</v>
      </c>
      <c r="D5017" s="416">
        <v>794.6</v>
      </c>
    </row>
    <row r="5018" spans="2:4" x14ac:dyDescent="0.25">
      <c r="B5018" s="416" t="s">
        <v>7136</v>
      </c>
      <c r="C5018" s="416" t="s">
        <v>7051</v>
      </c>
      <c r="D5018" s="416">
        <v>794.6</v>
      </c>
    </row>
    <row r="5019" spans="2:4" x14ac:dyDescent="0.25">
      <c r="B5019" s="416" t="s">
        <v>7137</v>
      </c>
      <c r="C5019" s="416" t="s">
        <v>7051</v>
      </c>
      <c r="D5019" s="416">
        <v>794.6</v>
      </c>
    </row>
    <row r="5020" spans="2:4" x14ac:dyDescent="0.25">
      <c r="B5020" s="416" t="s">
        <v>7138</v>
      </c>
      <c r="C5020" s="416" t="s">
        <v>7051</v>
      </c>
      <c r="D5020" s="416">
        <v>794.6</v>
      </c>
    </row>
    <row r="5021" spans="2:4" x14ac:dyDescent="0.25">
      <c r="B5021" s="416" t="s">
        <v>7139</v>
      </c>
      <c r="C5021" s="416" t="s">
        <v>7051</v>
      </c>
      <c r="D5021" s="416">
        <v>794.6</v>
      </c>
    </row>
    <row r="5022" spans="2:4" x14ac:dyDescent="0.25">
      <c r="B5022" s="416" t="s">
        <v>7140</v>
      </c>
      <c r="C5022" s="416" t="s">
        <v>7051</v>
      </c>
      <c r="D5022" s="416">
        <v>794.6</v>
      </c>
    </row>
    <row r="5023" spans="2:4" x14ac:dyDescent="0.25">
      <c r="B5023" s="416" t="s">
        <v>7141</v>
      </c>
      <c r="C5023" s="416" t="s">
        <v>7051</v>
      </c>
      <c r="D5023" s="416">
        <v>794.6</v>
      </c>
    </row>
    <row r="5024" spans="2:4" x14ac:dyDescent="0.25">
      <c r="B5024" s="416" t="s">
        <v>7142</v>
      </c>
      <c r="C5024" s="416" t="s">
        <v>7051</v>
      </c>
      <c r="D5024" s="416">
        <v>794.6</v>
      </c>
    </row>
    <row r="5025" spans="2:4" x14ac:dyDescent="0.25">
      <c r="B5025" s="416" t="s">
        <v>7143</v>
      </c>
      <c r="C5025" s="416" t="s">
        <v>7051</v>
      </c>
      <c r="D5025" s="416">
        <v>794.6</v>
      </c>
    </row>
    <row r="5026" spans="2:4" x14ac:dyDescent="0.25">
      <c r="B5026" s="416" t="s">
        <v>7144</v>
      </c>
      <c r="C5026" s="416" t="s">
        <v>7051</v>
      </c>
      <c r="D5026" s="416">
        <v>794.6</v>
      </c>
    </row>
    <row r="5027" spans="2:4" x14ac:dyDescent="0.25">
      <c r="B5027" s="416" t="s">
        <v>7145</v>
      </c>
      <c r="C5027" s="416" t="s">
        <v>7051</v>
      </c>
      <c r="D5027" s="416">
        <v>794.6</v>
      </c>
    </row>
    <row r="5028" spans="2:4" x14ac:dyDescent="0.25">
      <c r="B5028" s="416" t="s">
        <v>7146</v>
      </c>
      <c r="C5028" s="416" t="s">
        <v>7051</v>
      </c>
      <c r="D5028" s="416">
        <v>794.6</v>
      </c>
    </row>
    <row r="5029" spans="2:4" x14ac:dyDescent="0.25">
      <c r="B5029" s="416" t="s">
        <v>7147</v>
      </c>
      <c r="C5029" s="416" t="s">
        <v>7051</v>
      </c>
      <c r="D5029" s="416">
        <v>794.6</v>
      </c>
    </row>
    <row r="5030" spans="2:4" x14ac:dyDescent="0.25">
      <c r="B5030" s="416" t="s">
        <v>7148</v>
      </c>
      <c r="C5030" s="416" t="s">
        <v>7051</v>
      </c>
      <c r="D5030" s="416">
        <v>794.6</v>
      </c>
    </row>
    <row r="5031" spans="2:4" x14ac:dyDescent="0.25">
      <c r="B5031" s="416" t="s">
        <v>7149</v>
      </c>
      <c r="C5031" s="416" t="s">
        <v>7051</v>
      </c>
      <c r="D5031" s="416">
        <v>794.6</v>
      </c>
    </row>
    <row r="5032" spans="2:4" x14ac:dyDescent="0.25">
      <c r="B5032" s="416" t="s">
        <v>7150</v>
      </c>
      <c r="C5032" s="416" t="s">
        <v>7051</v>
      </c>
      <c r="D5032" s="416">
        <v>794.6</v>
      </c>
    </row>
    <row r="5033" spans="2:4" x14ac:dyDescent="0.25">
      <c r="B5033" s="416" t="s">
        <v>7151</v>
      </c>
      <c r="C5033" s="416" t="s">
        <v>7051</v>
      </c>
      <c r="D5033" s="416">
        <v>794.6</v>
      </c>
    </row>
    <row r="5034" spans="2:4" x14ac:dyDescent="0.25">
      <c r="B5034" s="416" t="s">
        <v>7152</v>
      </c>
      <c r="C5034" s="416" t="s">
        <v>7051</v>
      </c>
      <c r="D5034" s="416">
        <v>794.6</v>
      </c>
    </row>
    <row r="5035" spans="2:4" x14ac:dyDescent="0.25">
      <c r="B5035" s="416" t="s">
        <v>7153</v>
      </c>
      <c r="C5035" s="416" t="s">
        <v>7051</v>
      </c>
      <c r="D5035" s="416">
        <v>794.6</v>
      </c>
    </row>
    <row r="5036" spans="2:4" x14ac:dyDescent="0.25">
      <c r="B5036" s="416" t="s">
        <v>7154</v>
      </c>
      <c r="C5036" s="416" t="s">
        <v>7051</v>
      </c>
      <c r="D5036" s="416">
        <v>794.6</v>
      </c>
    </row>
    <row r="5037" spans="2:4" x14ac:dyDescent="0.25">
      <c r="B5037" s="416" t="s">
        <v>7155</v>
      </c>
      <c r="C5037" s="416" t="s">
        <v>7051</v>
      </c>
      <c r="D5037" s="416">
        <v>794.6</v>
      </c>
    </row>
    <row r="5038" spans="2:4" x14ac:dyDescent="0.25">
      <c r="B5038" s="416" t="s">
        <v>7156</v>
      </c>
      <c r="C5038" s="416" t="s">
        <v>7051</v>
      </c>
      <c r="D5038" s="416">
        <v>794.6</v>
      </c>
    </row>
    <row r="5039" spans="2:4" x14ac:dyDescent="0.25">
      <c r="B5039" s="416" t="s">
        <v>7157</v>
      </c>
      <c r="C5039" s="416" t="s">
        <v>7051</v>
      </c>
      <c r="D5039" s="416">
        <v>794.6</v>
      </c>
    </row>
    <row r="5040" spans="2:4" x14ac:dyDescent="0.25">
      <c r="B5040" s="416" t="s">
        <v>7158</v>
      </c>
      <c r="C5040" s="416" t="s">
        <v>7051</v>
      </c>
      <c r="D5040" s="416">
        <v>794.6</v>
      </c>
    </row>
    <row r="5041" spans="2:4" x14ac:dyDescent="0.25">
      <c r="B5041" s="416" t="s">
        <v>7159</v>
      </c>
      <c r="C5041" s="416" t="s">
        <v>7051</v>
      </c>
      <c r="D5041" s="416">
        <v>794.6</v>
      </c>
    </row>
    <row r="5042" spans="2:4" x14ac:dyDescent="0.25">
      <c r="B5042" s="416" t="s">
        <v>7160</v>
      </c>
      <c r="C5042" s="416" t="s">
        <v>7051</v>
      </c>
      <c r="D5042" s="416">
        <v>794.6</v>
      </c>
    </row>
    <row r="5043" spans="2:4" x14ac:dyDescent="0.25">
      <c r="B5043" s="416" t="s">
        <v>7161</v>
      </c>
      <c r="C5043" s="416" t="s">
        <v>7051</v>
      </c>
      <c r="D5043" s="416">
        <v>794.6</v>
      </c>
    </row>
    <row r="5044" spans="2:4" x14ac:dyDescent="0.25">
      <c r="B5044" s="416" t="s">
        <v>7162</v>
      </c>
      <c r="C5044" s="416" t="s">
        <v>7051</v>
      </c>
      <c r="D5044" s="416">
        <v>794.6</v>
      </c>
    </row>
    <row r="5045" spans="2:4" x14ac:dyDescent="0.25">
      <c r="B5045" s="416" t="s">
        <v>7163</v>
      </c>
      <c r="C5045" s="416" t="s">
        <v>7051</v>
      </c>
      <c r="D5045" s="416">
        <v>794.6</v>
      </c>
    </row>
    <row r="5046" spans="2:4" x14ac:dyDescent="0.25">
      <c r="B5046" s="416" t="s">
        <v>7164</v>
      </c>
      <c r="C5046" s="416" t="s">
        <v>7051</v>
      </c>
      <c r="D5046" s="416">
        <v>794.6</v>
      </c>
    </row>
    <row r="5047" spans="2:4" x14ac:dyDescent="0.25">
      <c r="B5047" s="416" t="s">
        <v>7165</v>
      </c>
      <c r="C5047" s="416" t="s">
        <v>7051</v>
      </c>
      <c r="D5047" s="416">
        <v>794.6</v>
      </c>
    </row>
    <row r="5048" spans="2:4" x14ac:dyDescent="0.25">
      <c r="B5048" s="416" t="s">
        <v>7166</v>
      </c>
      <c r="C5048" s="416" t="s">
        <v>7051</v>
      </c>
      <c r="D5048" s="416">
        <v>794.6</v>
      </c>
    </row>
    <row r="5049" spans="2:4" x14ac:dyDescent="0.25">
      <c r="B5049" s="416" t="s">
        <v>7167</v>
      </c>
      <c r="C5049" s="416" t="s">
        <v>7051</v>
      </c>
      <c r="D5049" s="416">
        <v>794.6</v>
      </c>
    </row>
    <row r="5050" spans="2:4" x14ac:dyDescent="0.25">
      <c r="B5050" s="416" t="s">
        <v>7168</v>
      </c>
      <c r="C5050" s="416" t="s">
        <v>7051</v>
      </c>
      <c r="D5050" s="416">
        <v>794.6</v>
      </c>
    </row>
    <row r="5051" spans="2:4" x14ac:dyDescent="0.25">
      <c r="B5051" s="416" t="s">
        <v>7169</v>
      </c>
      <c r="C5051" s="416" t="s">
        <v>7051</v>
      </c>
      <c r="D5051" s="416">
        <v>794.6</v>
      </c>
    </row>
    <row r="5052" spans="2:4" x14ac:dyDescent="0.25">
      <c r="B5052" s="416" t="s">
        <v>7170</v>
      </c>
      <c r="C5052" s="416" t="s">
        <v>7051</v>
      </c>
      <c r="D5052" s="416">
        <v>794.6</v>
      </c>
    </row>
    <row r="5053" spans="2:4" x14ac:dyDescent="0.25">
      <c r="B5053" s="416" t="s">
        <v>7171</v>
      </c>
      <c r="C5053" s="416" t="s">
        <v>7051</v>
      </c>
      <c r="D5053" s="416">
        <v>794.6</v>
      </c>
    </row>
    <row r="5054" spans="2:4" x14ac:dyDescent="0.25">
      <c r="B5054" s="416" t="s">
        <v>7172</v>
      </c>
      <c r="C5054" s="416" t="s">
        <v>7051</v>
      </c>
      <c r="D5054" s="416">
        <v>794.6</v>
      </c>
    </row>
    <row r="5055" spans="2:4" x14ac:dyDescent="0.25">
      <c r="B5055" s="416" t="s">
        <v>7173</v>
      </c>
      <c r="C5055" s="416" t="s">
        <v>7051</v>
      </c>
      <c r="D5055" s="416">
        <v>794.6</v>
      </c>
    </row>
    <row r="5056" spans="2:4" x14ac:dyDescent="0.25">
      <c r="B5056" s="416" t="s">
        <v>7174</v>
      </c>
      <c r="C5056" s="416" t="s">
        <v>7051</v>
      </c>
      <c r="D5056" s="416">
        <v>794.6</v>
      </c>
    </row>
    <row r="5057" spans="2:4" x14ac:dyDescent="0.25">
      <c r="B5057" s="416" t="s">
        <v>7175</v>
      </c>
      <c r="C5057" s="416" t="s">
        <v>7051</v>
      </c>
      <c r="D5057" s="416">
        <v>794.6</v>
      </c>
    </row>
    <row r="5058" spans="2:4" x14ac:dyDescent="0.25">
      <c r="B5058" s="416" t="s">
        <v>7176</v>
      </c>
      <c r="C5058" s="416" t="s">
        <v>7051</v>
      </c>
      <c r="D5058" s="416">
        <v>794.6</v>
      </c>
    </row>
    <row r="5059" spans="2:4" x14ac:dyDescent="0.25">
      <c r="B5059" s="416" t="s">
        <v>7177</v>
      </c>
      <c r="C5059" s="416" t="s">
        <v>7051</v>
      </c>
      <c r="D5059" s="416">
        <v>794.6</v>
      </c>
    </row>
    <row r="5060" spans="2:4" x14ac:dyDescent="0.25">
      <c r="B5060" s="416" t="s">
        <v>7178</v>
      </c>
      <c r="C5060" s="416" t="s">
        <v>7051</v>
      </c>
      <c r="D5060" s="416">
        <v>794.6</v>
      </c>
    </row>
    <row r="5061" spans="2:4" x14ac:dyDescent="0.25">
      <c r="B5061" s="416" t="s">
        <v>7179</v>
      </c>
      <c r="C5061" s="416" t="s">
        <v>7051</v>
      </c>
      <c r="D5061" s="416">
        <v>794.6</v>
      </c>
    </row>
    <row r="5062" spans="2:4" x14ac:dyDescent="0.25">
      <c r="B5062" s="416" t="s">
        <v>7180</v>
      </c>
      <c r="C5062" s="416" t="s">
        <v>7051</v>
      </c>
      <c r="D5062" s="416">
        <v>794.6</v>
      </c>
    </row>
    <row r="5063" spans="2:4" x14ac:dyDescent="0.25">
      <c r="B5063" s="416" t="s">
        <v>7181</v>
      </c>
      <c r="C5063" s="416" t="s">
        <v>7051</v>
      </c>
      <c r="D5063" s="416">
        <v>794.6</v>
      </c>
    </row>
    <row r="5064" spans="2:4" x14ac:dyDescent="0.25">
      <c r="B5064" s="416" t="s">
        <v>7182</v>
      </c>
      <c r="C5064" s="416" t="s">
        <v>7051</v>
      </c>
      <c r="D5064" s="416">
        <v>794.6</v>
      </c>
    </row>
    <row r="5065" spans="2:4" x14ac:dyDescent="0.25">
      <c r="B5065" s="416" t="s">
        <v>7183</v>
      </c>
      <c r="C5065" s="416" t="s">
        <v>7051</v>
      </c>
      <c r="D5065" s="416">
        <v>794.6</v>
      </c>
    </row>
    <row r="5066" spans="2:4" x14ac:dyDescent="0.25">
      <c r="B5066" s="416" t="s">
        <v>7184</v>
      </c>
      <c r="C5066" s="416" t="s">
        <v>7051</v>
      </c>
      <c r="D5066" s="416">
        <v>794.6</v>
      </c>
    </row>
    <row r="5067" spans="2:4" x14ac:dyDescent="0.25">
      <c r="B5067" s="416" t="s">
        <v>7185</v>
      </c>
      <c r="C5067" s="416" t="s">
        <v>7051</v>
      </c>
      <c r="D5067" s="416">
        <v>794.6</v>
      </c>
    </row>
    <row r="5068" spans="2:4" x14ac:dyDescent="0.25">
      <c r="B5068" s="416" t="s">
        <v>7186</v>
      </c>
      <c r="C5068" s="416" t="s">
        <v>7051</v>
      </c>
      <c r="D5068" s="416">
        <v>794.6</v>
      </c>
    </row>
    <row r="5069" spans="2:4" x14ac:dyDescent="0.25">
      <c r="B5069" s="416" t="s">
        <v>7187</v>
      </c>
      <c r="C5069" s="416" t="s">
        <v>7051</v>
      </c>
      <c r="D5069" s="416">
        <v>794.6</v>
      </c>
    </row>
    <row r="5070" spans="2:4" x14ac:dyDescent="0.25">
      <c r="B5070" s="416" t="s">
        <v>7188</v>
      </c>
      <c r="C5070" s="416" t="s">
        <v>7051</v>
      </c>
      <c r="D5070" s="416">
        <v>794.6</v>
      </c>
    </row>
    <row r="5071" spans="2:4" x14ac:dyDescent="0.25">
      <c r="B5071" s="416" t="s">
        <v>7189</v>
      </c>
      <c r="C5071" s="416" t="s">
        <v>7051</v>
      </c>
      <c r="D5071" s="416">
        <v>794.6</v>
      </c>
    </row>
    <row r="5072" spans="2:4" x14ac:dyDescent="0.25">
      <c r="B5072" s="416" t="s">
        <v>7190</v>
      </c>
      <c r="C5072" s="416" t="s">
        <v>7051</v>
      </c>
      <c r="D5072" s="416">
        <v>794.6</v>
      </c>
    </row>
    <row r="5073" spans="2:4" x14ac:dyDescent="0.25">
      <c r="B5073" s="416" t="s">
        <v>7191</v>
      </c>
      <c r="C5073" s="416" t="s">
        <v>7051</v>
      </c>
      <c r="D5073" s="416">
        <v>794.6</v>
      </c>
    </row>
    <row r="5074" spans="2:4" x14ac:dyDescent="0.25">
      <c r="B5074" s="416" t="s">
        <v>7192</v>
      </c>
      <c r="C5074" s="416" t="s">
        <v>7051</v>
      </c>
      <c r="D5074" s="416">
        <v>794.6</v>
      </c>
    </row>
    <row r="5075" spans="2:4" x14ac:dyDescent="0.25">
      <c r="B5075" s="416" t="s">
        <v>7193</v>
      </c>
      <c r="C5075" s="416" t="s">
        <v>7051</v>
      </c>
      <c r="D5075" s="416">
        <v>794.6</v>
      </c>
    </row>
    <row r="5076" spans="2:4" x14ac:dyDescent="0.25">
      <c r="B5076" s="416" t="s">
        <v>7194</v>
      </c>
      <c r="C5076" s="416" t="s">
        <v>7051</v>
      </c>
      <c r="D5076" s="416">
        <v>794.6</v>
      </c>
    </row>
    <row r="5077" spans="2:4" x14ac:dyDescent="0.25">
      <c r="B5077" s="416" t="s">
        <v>7195</v>
      </c>
      <c r="C5077" s="416" t="s">
        <v>7051</v>
      </c>
      <c r="D5077" s="416">
        <v>794.6</v>
      </c>
    </row>
    <row r="5078" spans="2:4" x14ac:dyDescent="0.25">
      <c r="B5078" s="416" t="s">
        <v>7196</v>
      </c>
      <c r="C5078" s="416" t="s">
        <v>7051</v>
      </c>
      <c r="D5078" s="416">
        <v>794.6</v>
      </c>
    </row>
    <row r="5079" spans="2:4" x14ac:dyDescent="0.25">
      <c r="B5079" s="416" t="s">
        <v>7197</v>
      </c>
      <c r="C5079" s="416" t="s">
        <v>7051</v>
      </c>
      <c r="D5079" s="416">
        <v>794.6</v>
      </c>
    </row>
    <row r="5080" spans="2:4" x14ac:dyDescent="0.25">
      <c r="B5080" s="416" t="s">
        <v>7198</v>
      </c>
      <c r="C5080" s="416" t="s">
        <v>7051</v>
      </c>
      <c r="D5080" s="416">
        <v>794.6</v>
      </c>
    </row>
    <row r="5081" spans="2:4" x14ac:dyDescent="0.25">
      <c r="B5081" s="416" t="s">
        <v>7199</v>
      </c>
      <c r="C5081" s="416" t="s">
        <v>7051</v>
      </c>
      <c r="D5081" s="416">
        <v>794.6</v>
      </c>
    </row>
    <row r="5082" spans="2:4" x14ac:dyDescent="0.25">
      <c r="B5082" s="416" t="s">
        <v>7200</v>
      </c>
      <c r="C5082" s="416" t="s">
        <v>7051</v>
      </c>
      <c r="D5082" s="416">
        <v>794.6</v>
      </c>
    </row>
    <row r="5083" spans="2:4" x14ac:dyDescent="0.25">
      <c r="B5083" s="416" t="s">
        <v>7201</v>
      </c>
      <c r="C5083" s="416" t="s">
        <v>7051</v>
      </c>
      <c r="D5083" s="416">
        <v>794.6</v>
      </c>
    </row>
    <row r="5084" spans="2:4" x14ac:dyDescent="0.25">
      <c r="B5084" s="416" t="s">
        <v>7202</v>
      </c>
      <c r="C5084" s="416" t="s">
        <v>7051</v>
      </c>
      <c r="D5084" s="416">
        <v>794.6</v>
      </c>
    </row>
    <row r="5085" spans="2:4" x14ac:dyDescent="0.25">
      <c r="B5085" s="416" t="s">
        <v>7203</v>
      </c>
      <c r="C5085" s="416" t="s">
        <v>7051</v>
      </c>
      <c r="D5085" s="416">
        <v>794.6</v>
      </c>
    </row>
    <row r="5086" spans="2:4" x14ac:dyDescent="0.25">
      <c r="B5086" s="416" t="s">
        <v>7204</v>
      </c>
      <c r="C5086" s="416" t="s">
        <v>7051</v>
      </c>
      <c r="D5086" s="416">
        <v>794.6</v>
      </c>
    </row>
    <row r="5087" spans="2:4" x14ac:dyDescent="0.25">
      <c r="B5087" s="416" t="s">
        <v>7205</v>
      </c>
      <c r="C5087" s="416" t="s">
        <v>7051</v>
      </c>
      <c r="D5087" s="416">
        <v>794.6</v>
      </c>
    </row>
    <row r="5088" spans="2:4" x14ac:dyDescent="0.25">
      <c r="B5088" s="416" t="s">
        <v>7206</v>
      </c>
      <c r="C5088" s="416" t="s">
        <v>7051</v>
      </c>
      <c r="D5088" s="416">
        <v>794.6</v>
      </c>
    </row>
    <row r="5089" spans="2:4" x14ac:dyDescent="0.25">
      <c r="B5089" s="416" t="s">
        <v>7207</v>
      </c>
      <c r="C5089" s="416" t="s">
        <v>7051</v>
      </c>
      <c r="D5089" s="416">
        <v>794.6</v>
      </c>
    </row>
    <row r="5090" spans="2:4" x14ac:dyDescent="0.25">
      <c r="B5090" s="416" t="s">
        <v>7208</v>
      </c>
      <c r="C5090" s="416" t="s">
        <v>7051</v>
      </c>
      <c r="D5090" s="416">
        <v>794.6</v>
      </c>
    </row>
    <row r="5091" spans="2:4" x14ac:dyDescent="0.25">
      <c r="B5091" s="416" t="s">
        <v>7209</v>
      </c>
      <c r="C5091" s="416" t="s">
        <v>7051</v>
      </c>
      <c r="D5091" s="416">
        <v>794.6</v>
      </c>
    </row>
    <row r="5092" spans="2:4" x14ac:dyDescent="0.25">
      <c r="B5092" s="416" t="s">
        <v>7210</v>
      </c>
      <c r="C5092" s="416" t="s">
        <v>7051</v>
      </c>
      <c r="D5092" s="416">
        <v>794.6</v>
      </c>
    </row>
    <row r="5093" spans="2:4" x14ac:dyDescent="0.25">
      <c r="B5093" s="416" t="s">
        <v>7211</v>
      </c>
      <c r="C5093" s="416" t="s">
        <v>7051</v>
      </c>
      <c r="D5093" s="416">
        <v>794.6</v>
      </c>
    </row>
    <row r="5094" spans="2:4" x14ac:dyDescent="0.25">
      <c r="B5094" s="416" t="s">
        <v>7212</v>
      </c>
      <c r="C5094" s="416" t="s">
        <v>7051</v>
      </c>
      <c r="D5094" s="416">
        <v>794.6</v>
      </c>
    </row>
    <row r="5095" spans="2:4" x14ac:dyDescent="0.25">
      <c r="B5095" s="416" t="s">
        <v>7213</v>
      </c>
      <c r="C5095" s="416" t="s">
        <v>7051</v>
      </c>
      <c r="D5095" s="416">
        <v>794.6</v>
      </c>
    </row>
    <row r="5096" spans="2:4" x14ac:dyDescent="0.25">
      <c r="B5096" s="416" t="s">
        <v>7214</v>
      </c>
      <c r="C5096" s="416" t="s">
        <v>7051</v>
      </c>
      <c r="D5096" s="416">
        <v>794.6</v>
      </c>
    </row>
    <row r="5097" spans="2:4" x14ac:dyDescent="0.25">
      <c r="B5097" s="416" t="s">
        <v>7215</v>
      </c>
      <c r="C5097" s="416" t="s">
        <v>7051</v>
      </c>
      <c r="D5097" s="416">
        <v>794.6</v>
      </c>
    </row>
    <row r="5098" spans="2:4" x14ac:dyDescent="0.25">
      <c r="B5098" s="416" t="s">
        <v>7216</v>
      </c>
      <c r="C5098" s="416" t="s">
        <v>7051</v>
      </c>
      <c r="D5098" s="416">
        <v>794.6</v>
      </c>
    </row>
    <row r="5099" spans="2:4" x14ac:dyDescent="0.25">
      <c r="B5099" s="416" t="s">
        <v>7217</v>
      </c>
      <c r="C5099" s="416" t="s">
        <v>7051</v>
      </c>
      <c r="D5099" s="416">
        <v>794.6</v>
      </c>
    </row>
    <row r="5100" spans="2:4" x14ac:dyDescent="0.25">
      <c r="B5100" s="416" t="s">
        <v>7218</v>
      </c>
      <c r="C5100" s="416" t="s">
        <v>7051</v>
      </c>
      <c r="D5100" s="416">
        <v>794.6</v>
      </c>
    </row>
    <row r="5101" spans="2:4" x14ac:dyDescent="0.25">
      <c r="B5101" s="416" t="s">
        <v>7219</v>
      </c>
      <c r="C5101" s="416" t="s">
        <v>7051</v>
      </c>
      <c r="D5101" s="416">
        <v>794.6</v>
      </c>
    </row>
    <row r="5102" spans="2:4" x14ac:dyDescent="0.25">
      <c r="B5102" s="416" t="s">
        <v>7220</v>
      </c>
      <c r="C5102" s="416" t="s">
        <v>7051</v>
      </c>
      <c r="D5102" s="416">
        <v>794.6</v>
      </c>
    </row>
    <row r="5103" spans="2:4" x14ac:dyDescent="0.25">
      <c r="B5103" s="416" t="s">
        <v>7221</v>
      </c>
      <c r="C5103" s="416" t="s">
        <v>7051</v>
      </c>
      <c r="D5103" s="416">
        <v>794.6</v>
      </c>
    </row>
    <row r="5104" spans="2:4" x14ac:dyDescent="0.25">
      <c r="B5104" s="416" t="s">
        <v>7222</v>
      </c>
      <c r="C5104" s="416" t="s">
        <v>7051</v>
      </c>
      <c r="D5104" s="416">
        <v>794.6</v>
      </c>
    </row>
    <row r="5105" spans="2:4" x14ac:dyDescent="0.25">
      <c r="B5105" s="416" t="s">
        <v>7223</v>
      </c>
      <c r="C5105" s="416" t="s">
        <v>7051</v>
      </c>
      <c r="D5105" s="416">
        <v>794.6</v>
      </c>
    </row>
    <row r="5106" spans="2:4" x14ac:dyDescent="0.25">
      <c r="B5106" s="416" t="s">
        <v>7224</v>
      </c>
      <c r="C5106" s="416" t="s">
        <v>7051</v>
      </c>
      <c r="D5106" s="416">
        <v>794.6</v>
      </c>
    </row>
    <row r="5107" spans="2:4" x14ac:dyDescent="0.25">
      <c r="B5107" s="416" t="s">
        <v>7225</v>
      </c>
      <c r="C5107" s="416" t="s">
        <v>7051</v>
      </c>
      <c r="D5107" s="416">
        <v>794.6</v>
      </c>
    </row>
    <row r="5108" spans="2:4" x14ac:dyDescent="0.25">
      <c r="B5108" s="416" t="s">
        <v>7226</v>
      </c>
      <c r="C5108" s="416" t="s">
        <v>7051</v>
      </c>
      <c r="D5108" s="416">
        <v>794.6</v>
      </c>
    </row>
    <row r="5109" spans="2:4" x14ac:dyDescent="0.25">
      <c r="B5109" s="416" t="s">
        <v>7227</v>
      </c>
      <c r="C5109" s="416" t="s">
        <v>7051</v>
      </c>
      <c r="D5109" s="416">
        <v>794.6</v>
      </c>
    </row>
    <row r="5110" spans="2:4" x14ac:dyDescent="0.25">
      <c r="B5110" s="416" t="s">
        <v>7228</v>
      </c>
      <c r="C5110" s="416" t="s">
        <v>7051</v>
      </c>
      <c r="D5110" s="416">
        <v>794.6</v>
      </c>
    </row>
    <row r="5111" spans="2:4" x14ac:dyDescent="0.25">
      <c r="B5111" s="416" t="s">
        <v>7229</v>
      </c>
      <c r="C5111" s="416" t="s">
        <v>7051</v>
      </c>
      <c r="D5111" s="416">
        <v>794.6</v>
      </c>
    </row>
    <row r="5112" spans="2:4" x14ac:dyDescent="0.25">
      <c r="B5112" s="416" t="s">
        <v>7230</v>
      </c>
      <c r="C5112" s="416" t="s">
        <v>7051</v>
      </c>
      <c r="D5112" s="416">
        <v>794.6</v>
      </c>
    </row>
    <row r="5113" spans="2:4" x14ac:dyDescent="0.25">
      <c r="B5113" s="416" t="s">
        <v>7231</v>
      </c>
      <c r="C5113" s="416" t="s">
        <v>7051</v>
      </c>
      <c r="D5113" s="416">
        <v>794.6</v>
      </c>
    </row>
    <row r="5114" spans="2:4" x14ac:dyDescent="0.25">
      <c r="B5114" s="416" t="s">
        <v>7232</v>
      </c>
      <c r="C5114" s="416" t="s">
        <v>7051</v>
      </c>
      <c r="D5114" s="416">
        <v>794.6</v>
      </c>
    </row>
    <row r="5115" spans="2:4" x14ac:dyDescent="0.25">
      <c r="B5115" s="416" t="s">
        <v>7233</v>
      </c>
      <c r="C5115" s="416" t="s">
        <v>7051</v>
      </c>
      <c r="D5115" s="416">
        <v>794.6</v>
      </c>
    </row>
    <row r="5116" spans="2:4" x14ac:dyDescent="0.25">
      <c r="B5116" s="416" t="s">
        <v>7234</v>
      </c>
      <c r="C5116" s="416" t="s">
        <v>7051</v>
      </c>
      <c r="D5116" s="416">
        <v>794.6</v>
      </c>
    </row>
    <row r="5117" spans="2:4" x14ac:dyDescent="0.25">
      <c r="B5117" s="416" t="s">
        <v>7235</v>
      </c>
      <c r="C5117" s="416" t="s">
        <v>7051</v>
      </c>
      <c r="D5117" s="416">
        <v>794.6</v>
      </c>
    </row>
    <row r="5118" spans="2:4" x14ac:dyDescent="0.25">
      <c r="B5118" s="416" t="s">
        <v>7236</v>
      </c>
      <c r="C5118" s="416" t="s">
        <v>7051</v>
      </c>
      <c r="D5118" s="416">
        <v>794.6</v>
      </c>
    </row>
    <row r="5119" spans="2:4" x14ac:dyDescent="0.25">
      <c r="B5119" s="416" t="s">
        <v>7237</v>
      </c>
      <c r="C5119" s="416" t="s">
        <v>7051</v>
      </c>
      <c r="D5119" s="416">
        <v>794.6</v>
      </c>
    </row>
    <row r="5120" spans="2:4" x14ac:dyDescent="0.25">
      <c r="B5120" s="416" t="s">
        <v>7238</v>
      </c>
      <c r="C5120" s="416" t="s">
        <v>7051</v>
      </c>
      <c r="D5120" s="416">
        <v>794.6</v>
      </c>
    </row>
    <row r="5121" spans="2:4" x14ac:dyDescent="0.25">
      <c r="B5121" s="416" t="s">
        <v>7239</v>
      </c>
      <c r="C5121" s="416" t="s">
        <v>7051</v>
      </c>
      <c r="D5121" s="416">
        <v>794.6</v>
      </c>
    </row>
    <row r="5122" spans="2:4" x14ac:dyDescent="0.25">
      <c r="B5122" s="416" t="s">
        <v>7240</v>
      </c>
      <c r="C5122" s="416" t="s">
        <v>7051</v>
      </c>
      <c r="D5122" s="416">
        <v>794.6</v>
      </c>
    </row>
    <row r="5123" spans="2:4" x14ac:dyDescent="0.25">
      <c r="B5123" s="416" t="s">
        <v>7241</v>
      </c>
      <c r="C5123" s="416" t="s">
        <v>7051</v>
      </c>
      <c r="D5123" s="416">
        <v>794.6</v>
      </c>
    </row>
    <row r="5124" spans="2:4" x14ac:dyDescent="0.25">
      <c r="B5124" s="416" t="s">
        <v>7242</v>
      </c>
      <c r="C5124" s="416" t="s">
        <v>7051</v>
      </c>
      <c r="D5124" s="416">
        <v>794.6</v>
      </c>
    </row>
    <row r="5125" spans="2:4" x14ac:dyDescent="0.25">
      <c r="B5125" s="416" t="s">
        <v>7243</v>
      </c>
      <c r="C5125" s="416" t="s">
        <v>7051</v>
      </c>
      <c r="D5125" s="416">
        <v>794.6</v>
      </c>
    </row>
    <row r="5126" spans="2:4" x14ac:dyDescent="0.25">
      <c r="B5126" s="416" t="s">
        <v>7244</v>
      </c>
      <c r="C5126" s="416" t="s">
        <v>7051</v>
      </c>
      <c r="D5126" s="416">
        <v>794.6</v>
      </c>
    </row>
    <row r="5127" spans="2:4" x14ac:dyDescent="0.25">
      <c r="B5127" s="416" t="s">
        <v>7245</v>
      </c>
      <c r="C5127" s="416" t="s">
        <v>7051</v>
      </c>
      <c r="D5127" s="416">
        <v>794.6</v>
      </c>
    </row>
    <row r="5128" spans="2:4" x14ac:dyDescent="0.25">
      <c r="B5128" s="416" t="s">
        <v>7246</v>
      </c>
      <c r="C5128" s="416" t="s">
        <v>7051</v>
      </c>
      <c r="D5128" s="416">
        <v>794.6</v>
      </c>
    </row>
    <row r="5129" spans="2:4" x14ac:dyDescent="0.25">
      <c r="B5129" s="416" t="s">
        <v>7247</v>
      </c>
      <c r="C5129" s="416" t="s">
        <v>7051</v>
      </c>
      <c r="D5129" s="416">
        <v>794.6</v>
      </c>
    </row>
    <row r="5130" spans="2:4" x14ac:dyDescent="0.25">
      <c r="B5130" s="416" t="s">
        <v>7248</v>
      </c>
      <c r="C5130" s="416" t="s">
        <v>7051</v>
      </c>
      <c r="D5130" s="416">
        <v>794.6</v>
      </c>
    </row>
    <row r="5131" spans="2:4" x14ac:dyDescent="0.25">
      <c r="B5131" s="416" t="s">
        <v>7249</v>
      </c>
      <c r="C5131" s="416" t="s">
        <v>7051</v>
      </c>
      <c r="D5131" s="416">
        <v>794.6</v>
      </c>
    </row>
    <row r="5132" spans="2:4" x14ac:dyDescent="0.25">
      <c r="B5132" s="416" t="s">
        <v>7250</v>
      </c>
      <c r="C5132" s="416" t="s">
        <v>7051</v>
      </c>
      <c r="D5132" s="416">
        <v>794.6</v>
      </c>
    </row>
    <row r="5133" spans="2:4" x14ac:dyDescent="0.25">
      <c r="B5133" s="416" t="s">
        <v>7251</v>
      </c>
      <c r="C5133" s="416" t="s">
        <v>7051</v>
      </c>
      <c r="D5133" s="416">
        <v>794.6</v>
      </c>
    </row>
    <row r="5134" spans="2:4" x14ac:dyDescent="0.25">
      <c r="B5134" s="416" t="s">
        <v>7252</v>
      </c>
      <c r="C5134" s="416" t="s">
        <v>7051</v>
      </c>
      <c r="D5134" s="416">
        <v>794.6</v>
      </c>
    </row>
    <row r="5135" spans="2:4" x14ac:dyDescent="0.25">
      <c r="B5135" s="416" t="s">
        <v>7253</v>
      </c>
      <c r="C5135" s="416" t="s">
        <v>7051</v>
      </c>
      <c r="D5135" s="416">
        <v>794.6</v>
      </c>
    </row>
    <row r="5136" spans="2:4" x14ac:dyDescent="0.25">
      <c r="B5136" s="416" t="s">
        <v>7254</v>
      </c>
      <c r="C5136" s="416" t="s">
        <v>7051</v>
      </c>
      <c r="D5136" s="416">
        <v>794.6</v>
      </c>
    </row>
    <row r="5137" spans="2:4" x14ac:dyDescent="0.25">
      <c r="B5137" s="416" t="s">
        <v>7255</v>
      </c>
      <c r="C5137" s="416" t="s">
        <v>7051</v>
      </c>
      <c r="D5137" s="416">
        <v>794.6</v>
      </c>
    </row>
    <row r="5138" spans="2:4" x14ac:dyDescent="0.25">
      <c r="B5138" s="416" t="s">
        <v>7256</v>
      </c>
      <c r="C5138" s="416" t="s">
        <v>7051</v>
      </c>
      <c r="D5138" s="416">
        <v>794.6</v>
      </c>
    </row>
    <row r="5139" spans="2:4" x14ac:dyDescent="0.25">
      <c r="B5139" s="416" t="s">
        <v>7257</v>
      </c>
      <c r="C5139" s="416" t="s">
        <v>7051</v>
      </c>
      <c r="D5139" s="416">
        <v>794.6</v>
      </c>
    </row>
    <row r="5140" spans="2:4" x14ac:dyDescent="0.25">
      <c r="B5140" s="416" t="s">
        <v>7258</v>
      </c>
      <c r="C5140" s="416" t="s">
        <v>7051</v>
      </c>
      <c r="D5140" s="416">
        <v>794.6</v>
      </c>
    </row>
    <row r="5141" spans="2:4" x14ac:dyDescent="0.25">
      <c r="B5141" s="416" t="s">
        <v>7259</v>
      </c>
      <c r="C5141" s="416" t="s">
        <v>7051</v>
      </c>
      <c r="D5141" s="416">
        <v>794.6</v>
      </c>
    </row>
    <row r="5142" spans="2:4" x14ac:dyDescent="0.25">
      <c r="B5142" s="416" t="s">
        <v>7260</v>
      </c>
      <c r="C5142" s="416" t="s">
        <v>7051</v>
      </c>
      <c r="D5142" s="416">
        <v>794.6</v>
      </c>
    </row>
    <row r="5143" spans="2:4" x14ac:dyDescent="0.25">
      <c r="B5143" s="416" t="s">
        <v>7261</v>
      </c>
      <c r="C5143" s="416" t="s">
        <v>7051</v>
      </c>
      <c r="D5143" s="416">
        <v>794.6</v>
      </c>
    </row>
    <row r="5144" spans="2:4" x14ac:dyDescent="0.25">
      <c r="B5144" s="416" t="s">
        <v>7262</v>
      </c>
      <c r="C5144" s="416" t="s">
        <v>7051</v>
      </c>
      <c r="D5144" s="416">
        <v>794.6</v>
      </c>
    </row>
    <row r="5145" spans="2:4" x14ac:dyDescent="0.25">
      <c r="B5145" s="416" t="s">
        <v>7263</v>
      </c>
      <c r="C5145" s="416" t="s">
        <v>7051</v>
      </c>
      <c r="D5145" s="416">
        <v>794.6</v>
      </c>
    </row>
    <row r="5146" spans="2:4" x14ac:dyDescent="0.25">
      <c r="B5146" s="416" t="s">
        <v>7264</v>
      </c>
      <c r="C5146" s="416" t="s">
        <v>7051</v>
      </c>
      <c r="D5146" s="416">
        <v>794.6</v>
      </c>
    </row>
    <row r="5147" spans="2:4" x14ac:dyDescent="0.25">
      <c r="B5147" s="416" t="s">
        <v>7265</v>
      </c>
      <c r="C5147" s="416" t="s">
        <v>7051</v>
      </c>
      <c r="D5147" s="416">
        <v>794.6</v>
      </c>
    </row>
    <row r="5148" spans="2:4" x14ac:dyDescent="0.25">
      <c r="B5148" s="416" t="s">
        <v>7266</v>
      </c>
      <c r="C5148" s="416" t="s">
        <v>7051</v>
      </c>
      <c r="D5148" s="416">
        <v>794.6</v>
      </c>
    </row>
    <row r="5149" spans="2:4" x14ac:dyDescent="0.25">
      <c r="B5149" s="416" t="s">
        <v>7267</v>
      </c>
      <c r="C5149" s="416" t="s">
        <v>7051</v>
      </c>
      <c r="D5149" s="416">
        <v>794.6</v>
      </c>
    </row>
    <row r="5150" spans="2:4" x14ac:dyDescent="0.25">
      <c r="B5150" s="416" t="s">
        <v>7268</v>
      </c>
      <c r="C5150" s="416" t="s">
        <v>7051</v>
      </c>
      <c r="D5150" s="416">
        <v>794.6</v>
      </c>
    </row>
    <row r="5151" spans="2:4" x14ac:dyDescent="0.25">
      <c r="B5151" s="416" t="s">
        <v>7269</v>
      </c>
      <c r="C5151" s="416" t="s">
        <v>7051</v>
      </c>
      <c r="D5151" s="416">
        <v>794.6</v>
      </c>
    </row>
    <row r="5152" spans="2:4" x14ac:dyDescent="0.25">
      <c r="B5152" s="416" t="s">
        <v>7270</v>
      </c>
      <c r="C5152" s="416" t="s">
        <v>7051</v>
      </c>
      <c r="D5152" s="416">
        <v>794.6</v>
      </c>
    </row>
    <row r="5153" spans="2:4" x14ac:dyDescent="0.25">
      <c r="B5153" s="416" t="s">
        <v>7271</v>
      </c>
      <c r="C5153" s="416" t="s">
        <v>7051</v>
      </c>
      <c r="D5153" s="416">
        <v>794.6</v>
      </c>
    </row>
    <row r="5154" spans="2:4" x14ac:dyDescent="0.25">
      <c r="B5154" s="416" t="s">
        <v>7272</v>
      </c>
      <c r="C5154" s="416" t="s">
        <v>7051</v>
      </c>
      <c r="D5154" s="416">
        <v>794.6</v>
      </c>
    </row>
    <row r="5155" spans="2:4" x14ac:dyDescent="0.25">
      <c r="B5155" s="416" t="s">
        <v>7273</v>
      </c>
      <c r="C5155" s="416" t="s">
        <v>7051</v>
      </c>
      <c r="D5155" s="416">
        <v>794.6</v>
      </c>
    </row>
    <row r="5156" spans="2:4" x14ac:dyDescent="0.25">
      <c r="B5156" s="416" t="s">
        <v>7274</v>
      </c>
      <c r="C5156" s="416" t="s">
        <v>7051</v>
      </c>
      <c r="D5156" s="416">
        <v>794.6</v>
      </c>
    </row>
    <row r="5157" spans="2:4" x14ac:dyDescent="0.25">
      <c r="B5157" s="416" t="s">
        <v>7275</v>
      </c>
      <c r="C5157" s="416" t="s">
        <v>7051</v>
      </c>
      <c r="D5157" s="416">
        <v>794.6</v>
      </c>
    </row>
    <row r="5158" spans="2:4" x14ac:dyDescent="0.25">
      <c r="B5158" s="416" t="s">
        <v>7276</v>
      </c>
      <c r="C5158" s="416" t="s">
        <v>7051</v>
      </c>
      <c r="D5158" s="416">
        <v>794.6</v>
      </c>
    </row>
    <row r="5159" spans="2:4" x14ac:dyDescent="0.25">
      <c r="B5159" s="416" t="s">
        <v>7277</v>
      </c>
      <c r="C5159" s="416" t="s">
        <v>7051</v>
      </c>
      <c r="D5159" s="416">
        <v>794.6</v>
      </c>
    </row>
    <row r="5160" spans="2:4" x14ac:dyDescent="0.25">
      <c r="B5160" s="416" t="s">
        <v>7278</v>
      </c>
      <c r="C5160" s="416" t="s">
        <v>7051</v>
      </c>
      <c r="D5160" s="416">
        <v>794.6</v>
      </c>
    </row>
    <row r="5161" spans="2:4" x14ac:dyDescent="0.25">
      <c r="B5161" s="416" t="s">
        <v>7279</v>
      </c>
      <c r="C5161" s="416" t="s">
        <v>7051</v>
      </c>
      <c r="D5161" s="416">
        <v>794.6</v>
      </c>
    </row>
    <row r="5162" spans="2:4" x14ac:dyDescent="0.25">
      <c r="B5162" s="416" t="s">
        <v>7280</v>
      </c>
      <c r="C5162" s="416" t="s">
        <v>7051</v>
      </c>
      <c r="D5162" s="416">
        <v>794.6</v>
      </c>
    </row>
    <row r="5163" spans="2:4" x14ac:dyDescent="0.25">
      <c r="B5163" s="416" t="s">
        <v>7281</v>
      </c>
      <c r="C5163" s="416" t="s">
        <v>7051</v>
      </c>
      <c r="D5163" s="416">
        <v>794.6</v>
      </c>
    </row>
    <row r="5164" spans="2:4" x14ac:dyDescent="0.25">
      <c r="B5164" s="416" t="s">
        <v>7282</v>
      </c>
      <c r="C5164" s="416" t="s">
        <v>7051</v>
      </c>
      <c r="D5164" s="416">
        <v>794.6</v>
      </c>
    </row>
    <row r="5165" spans="2:4" x14ac:dyDescent="0.25">
      <c r="B5165" s="416" t="s">
        <v>7283</v>
      </c>
      <c r="C5165" s="416" t="s">
        <v>7051</v>
      </c>
      <c r="D5165" s="416">
        <v>794.6</v>
      </c>
    </row>
    <row r="5166" spans="2:4" x14ac:dyDescent="0.25">
      <c r="B5166" s="416" t="s">
        <v>7284</v>
      </c>
      <c r="C5166" s="416" t="s">
        <v>7051</v>
      </c>
      <c r="D5166" s="416">
        <v>794.6</v>
      </c>
    </row>
    <row r="5167" spans="2:4" x14ac:dyDescent="0.25">
      <c r="B5167" s="416" t="s">
        <v>7285</v>
      </c>
      <c r="C5167" s="416" t="s">
        <v>7051</v>
      </c>
      <c r="D5167" s="416">
        <v>794.6</v>
      </c>
    </row>
    <row r="5168" spans="2:4" x14ac:dyDescent="0.25">
      <c r="B5168" s="416" t="s">
        <v>7286</v>
      </c>
      <c r="C5168" s="416" t="s">
        <v>7051</v>
      </c>
      <c r="D5168" s="416">
        <v>277.99</v>
      </c>
    </row>
    <row r="5169" spans="2:4" x14ac:dyDescent="0.25">
      <c r="B5169" s="416" t="s">
        <v>7287</v>
      </c>
      <c r="C5169" s="416" t="s">
        <v>7051</v>
      </c>
      <c r="D5169" s="416">
        <v>322</v>
      </c>
    </row>
    <row r="5170" spans="2:4" x14ac:dyDescent="0.25">
      <c r="B5170" s="416" t="s">
        <v>7288</v>
      </c>
      <c r="C5170" s="416" t="s">
        <v>7051</v>
      </c>
      <c r="D5170" s="416">
        <v>293.25</v>
      </c>
    </row>
    <row r="5171" spans="2:4" x14ac:dyDescent="0.25">
      <c r="B5171" s="416" t="s">
        <v>7289</v>
      </c>
      <c r="C5171" s="416" t="s">
        <v>7051</v>
      </c>
      <c r="D5171" s="416">
        <v>322</v>
      </c>
    </row>
    <row r="5172" spans="2:4" x14ac:dyDescent="0.25">
      <c r="B5172" s="416" t="s">
        <v>7290</v>
      </c>
      <c r="C5172" s="416" t="s">
        <v>7051</v>
      </c>
      <c r="D5172" s="416">
        <v>277.99</v>
      </c>
    </row>
    <row r="5173" spans="2:4" x14ac:dyDescent="0.25">
      <c r="B5173" s="416" t="s">
        <v>7291</v>
      </c>
      <c r="C5173" s="416" t="s">
        <v>7051</v>
      </c>
      <c r="D5173" s="416">
        <v>277.99</v>
      </c>
    </row>
    <row r="5174" spans="2:4" x14ac:dyDescent="0.25">
      <c r="B5174" s="416" t="s">
        <v>7292</v>
      </c>
      <c r="C5174" s="416" t="s">
        <v>7051</v>
      </c>
      <c r="D5174" s="416">
        <v>277.99</v>
      </c>
    </row>
    <row r="5175" spans="2:4" x14ac:dyDescent="0.25">
      <c r="B5175" s="416" t="s">
        <v>7293</v>
      </c>
      <c r="C5175" s="416" t="s">
        <v>7051</v>
      </c>
      <c r="D5175" s="416">
        <v>277.99</v>
      </c>
    </row>
    <row r="5176" spans="2:4" x14ac:dyDescent="0.25">
      <c r="B5176" s="416" t="s">
        <v>7294</v>
      </c>
      <c r="C5176" s="416" t="s">
        <v>7051</v>
      </c>
      <c r="D5176" s="416">
        <v>277.99</v>
      </c>
    </row>
    <row r="5177" spans="2:4" x14ac:dyDescent="0.25">
      <c r="B5177" s="416" t="s">
        <v>7295</v>
      </c>
      <c r="C5177" s="416" t="s">
        <v>7051</v>
      </c>
      <c r="D5177" s="416">
        <v>277.99</v>
      </c>
    </row>
    <row r="5178" spans="2:4" x14ac:dyDescent="0.25">
      <c r="B5178" s="416" t="s">
        <v>7296</v>
      </c>
      <c r="C5178" s="416" t="s">
        <v>7051</v>
      </c>
      <c r="D5178" s="416">
        <v>277.99</v>
      </c>
    </row>
    <row r="5179" spans="2:4" x14ac:dyDescent="0.25">
      <c r="B5179" s="416" t="s">
        <v>7297</v>
      </c>
      <c r="C5179" s="416" t="s">
        <v>7051</v>
      </c>
      <c r="D5179" s="416">
        <v>277.99</v>
      </c>
    </row>
    <row r="5180" spans="2:4" x14ac:dyDescent="0.25">
      <c r="B5180" s="416" t="s">
        <v>7298</v>
      </c>
      <c r="C5180" s="416" t="s">
        <v>7051</v>
      </c>
      <c r="D5180" s="416">
        <v>277.99</v>
      </c>
    </row>
    <row r="5181" spans="2:4" x14ac:dyDescent="0.25">
      <c r="B5181" s="416" t="s">
        <v>7299</v>
      </c>
      <c r="C5181" s="416" t="s">
        <v>7051</v>
      </c>
      <c r="D5181" s="416">
        <v>277.99</v>
      </c>
    </row>
    <row r="5182" spans="2:4" x14ac:dyDescent="0.25">
      <c r="B5182" s="416" t="s">
        <v>7300</v>
      </c>
      <c r="C5182" s="416" t="s">
        <v>7051</v>
      </c>
      <c r="D5182" s="416">
        <v>277.99</v>
      </c>
    </row>
    <row r="5183" spans="2:4" x14ac:dyDescent="0.25">
      <c r="B5183" s="416" t="s">
        <v>7301</v>
      </c>
      <c r="C5183" s="416" t="s">
        <v>7051</v>
      </c>
      <c r="D5183" s="416">
        <v>277.99</v>
      </c>
    </row>
    <row r="5184" spans="2:4" x14ac:dyDescent="0.25">
      <c r="B5184" s="416" t="s">
        <v>7302</v>
      </c>
      <c r="C5184" s="416" t="s">
        <v>7051</v>
      </c>
      <c r="D5184" s="416">
        <v>277.99</v>
      </c>
    </row>
    <row r="5185" spans="2:4" x14ac:dyDescent="0.25">
      <c r="B5185" s="416" t="s">
        <v>7303</v>
      </c>
      <c r="C5185" s="416" t="s">
        <v>7051</v>
      </c>
      <c r="D5185" s="416">
        <v>277.99</v>
      </c>
    </row>
    <row r="5186" spans="2:4" x14ac:dyDescent="0.25">
      <c r="B5186" s="416" t="s">
        <v>7304</v>
      </c>
      <c r="C5186" s="416" t="s">
        <v>7051</v>
      </c>
      <c r="D5186" s="416">
        <v>277.99</v>
      </c>
    </row>
    <row r="5187" spans="2:4" x14ac:dyDescent="0.25">
      <c r="B5187" s="416" t="s">
        <v>7305</v>
      </c>
      <c r="C5187" s="416" t="s">
        <v>7051</v>
      </c>
      <c r="D5187" s="416">
        <v>277.99</v>
      </c>
    </row>
    <row r="5188" spans="2:4" x14ac:dyDescent="0.25">
      <c r="B5188" s="416" t="s">
        <v>7306</v>
      </c>
      <c r="C5188" s="416" t="s">
        <v>7051</v>
      </c>
      <c r="D5188" s="416">
        <v>277.99</v>
      </c>
    </row>
    <row r="5189" spans="2:4" x14ac:dyDescent="0.25">
      <c r="B5189" s="416" t="s">
        <v>7307</v>
      </c>
      <c r="C5189" s="416" t="s">
        <v>7051</v>
      </c>
      <c r="D5189" s="416">
        <v>277.99</v>
      </c>
    </row>
    <row r="5190" spans="2:4" x14ac:dyDescent="0.25">
      <c r="B5190" s="416" t="s">
        <v>7308</v>
      </c>
      <c r="C5190" s="416" t="s">
        <v>7051</v>
      </c>
      <c r="D5190" s="416">
        <v>277.99</v>
      </c>
    </row>
    <row r="5191" spans="2:4" x14ac:dyDescent="0.25">
      <c r="B5191" s="416" t="s">
        <v>7309</v>
      </c>
      <c r="C5191" s="416" t="s">
        <v>7051</v>
      </c>
      <c r="D5191" s="416">
        <v>277.99</v>
      </c>
    </row>
    <row r="5192" spans="2:4" x14ac:dyDescent="0.25">
      <c r="B5192" s="416" t="s">
        <v>7310</v>
      </c>
      <c r="C5192" s="416" t="s">
        <v>7051</v>
      </c>
      <c r="D5192" s="416">
        <v>277.99</v>
      </c>
    </row>
    <row r="5193" spans="2:4" x14ac:dyDescent="0.25">
      <c r="B5193" s="416" t="s">
        <v>7311</v>
      </c>
      <c r="C5193" s="416" t="s">
        <v>7051</v>
      </c>
      <c r="D5193" s="416">
        <v>277.99</v>
      </c>
    </row>
    <row r="5194" spans="2:4" x14ac:dyDescent="0.25">
      <c r="B5194" s="416" t="s">
        <v>7312</v>
      </c>
      <c r="C5194" s="416" t="s">
        <v>7051</v>
      </c>
      <c r="D5194" s="416">
        <v>277.99</v>
      </c>
    </row>
    <row r="5195" spans="2:4" x14ac:dyDescent="0.25">
      <c r="B5195" s="416" t="s">
        <v>7313</v>
      </c>
      <c r="C5195" s="416" t="s">
        <v>7051</v>
      </c>
      <c r="D5195" s="416">
        <v>277.99</v>
      </c>
    </row>
    <row r="5196" spans="2:4" x14ac:dyDescent="0.25">
      <c r="B5196" s="416" t="s">
        <v>7314</v>
      </c>
      <c r="C5196" s="416" t="s">
        <v>7051</v>
      </c>
      <c r="D5196" s="416">
        <v>277.99</v>
      </c>
    </row>
    <row r="5197" spans="2:4" x14ac:dyDescent="0.25">
      <c r="B5197" s="416" t="s">
        <v>7315</v>
      </c>
      <c r="C5197" s="416" t="s">
        <v>7051</v>
      </c>
      <c r="D5197" s="416">
        <v>277.99</v>
      </c>
    </row>
    <row r="5198" spans="2:4" x14ac:dyDescent="0.25">
      <c r="B5198" s="416" t="s">
        <v>7316</v>
      </c>
      <c r="C5198" s="416" t="s">
        <v>7051</v>
      </c>
      <c r="D5198" s="416">
        <v>277.99</v>
      </c>
    </row>
    <row r="5199" spans="2:4" x14ac:dyDescent="0.25">
      <c r="B5199" s="416" t="s">
        <v>7317</v>
      </c>
      <c r="C5199" s="416" t="s">
        <v>7051</v>
      </c>
      <c r="D5199" s="416">
        <v>277.99</v>
      </c>
    </row>
    <row r="5200" spans="2:4" x14ac:dyDescent="0.25">
      <c r="B5200" s="416" t="s">
        <v>7318</v>
      </c>
      <c r="C5200" s="416" t="s">
        <v>7051</v>
      </c>
      <c r="D5200" s="416">
        <v>277.99</v>
      </c>
    </row>
    <row r="5201" spans="2:4" x14ac:dyDescent="0.25">
      <c r="B5201" s="416" t="s">
        <v>7319</v>
      </c>
      <c r="C5201" s="416" t="s">
        <v>7051</v>
      </c>
      <c r="D5201" s="416">
        <v>277.99</v>
      </c>
    </row>
    <row r="5202" spans="2:4" x14ac:dyDescent="0.25">
      <c r="B5202" s="416" t="s">
        <v>7320</v>
      </c>
      <c r="C5202" s="416" t="s">
        <v>7051</v>
      </c>
      <c r="D5202" s="416">
        <v>277.99</v>
      </c>
    </row>
    <row r="5203" spans="2:4" x14ac:dyDescent="0.25">
      <c r="B5203" s="416" t="s">
        <v>7321</v>
      </c>
      <c r="C5203" s="416" t="s">
        <v>7051</v>
      </c>
      <c r="D5203" s="416">
        <v>277.99</v>
      </c>
    </row>
    <row r="5204" spans="2:4" x14ac:dyDescent="0.25">
      <c r="B5204" s="416" t="s">
        <v>7322</v>
      </c>
      <c r="C5204" s="416" t="s">
        <v>7051</v>
      </c>
      <c r="D5204" s="416">
        <v>277.99</v>
      </c>
    </row>
    <row r="5205" spans="2:4" x14ac:dyDescent="0.25">
      <c r="B5205" s="416" t="s">
        <v>7323</v>
      </c>
      <c r="C5205" s="416" t="s">
        <v>7051</v>
      </c>
      <c r="D5205" s="416">
        <v>277.99</v>
      </c>
    </row>
    <row r="5206" spans="2:4" x14ac:dyDescent="0.25">
      <c r="B5206" s="416" t="s">
        <v>7324</v>
      </c>
      <c r="C5206" s="416" t="s">
        <v>7051</v>
      </c>
      <c r="D5206" s="416">
        <v>277.99</v>
      </c>
    </row>
    <row r="5207" spans="2:4" x14ac:dyDescent="0.25">
      <c r="B5207" s="416" t="s">
        <v>7325</v>
      </c>
      <c r="C5207" s="416" t="s">
        <v>7051</v>
      </c>
      <c r="D5207" s="416">
        <v>277.99</v>
      </c>
    </row>
    <row r="5208" spans="2:4" x14ac:dyDescent="0.25">
      <c r="B5208" s="416" t="s">
        <v>7326</v>
      </c>
      <c r="C5208" s="416" t="s">
        <v>7051</v>
      </c>
      <c r="D5208" s="416">
        <v>322</v>
      </c>
    </row>
    <row r="5209" spans="2:4" x14ac:dyDescent="0.25">
      <c r="B5209" s="416" t="s">
        <v>7327</v>
      </c>
      <c r="C5209" s="416" t="s">
        <v>7051</v>
      </c>
      <c r="D5209" s="416">
        <v>322</v>
      </c>
    </row>
    <row r="5210" spans="2:4" x14ac:dyDescent="0.25">
      <c r="B5210" s="416" t="s">
        <v>7328</v>
      </c>
      <c r="C5210" s="416" t="s">
        <v>7051</v>
      </c>
      <c r="D5210" s="416">
        <v>322</v>
      </c>
    </row>
    <row r="5211" spans="2:4" x14ac:dyDescent="0.25">
      <c r="B5211" s="416" t="s">
        <v>7329</v>
      </c>
      <c r="C5211" s="416" t="s">
        <v>7051</v>
      </c>
      <c r="D5211" s="416">
        <v>277.99</v>
      </c>
    </row>
    <row r="5212" spans="2:4" x14ac:dyDescent="0.25">
      <c r="B5212" s="416" t="s">
        <v>7330</v>
      </c>
      <c r="C5212" s="416" t="s">
        <v>7051</v>
      </c>
      <c r="D5212" s="416">
        <v>277.99</v>
      </c>
    </row>
    <row r="5213" spans="2:4" x14ac:dyDescent="0.25">
      <c r="B5213" s="416" t="s">
        <v>7331</v>
      </c>
      <c r="C5213" s="416" t="s">
        <v>7051</v>
      </c>
      <c r="D5213" s="416">
        <v>277.99</v>
      </c>
    </row>
    <row r="5214" spans="2:4" x14ac:dyDescent="0.25">
      <c r="B5214" s="416" t="s">
        <v>7332</v>
      </c>
      <c r="C5214" s="416" t="s">
        <v>7051</v>
      </c>
      <c r="D5214" s="416">
        <v>277.99</v>
      </c>
    </row>
    <row r="5215" spans="2:4" x14ac:dyDescent="0.25">
      <c r="B5215" s="416" t="s">
        <v>7333</v>
      </c>
      <c r="C5215" s="416" t="s">
        <v>7051</v>
      </c>
      <c r="D5215" s="416">
        <v>277.99</v>
      </c>
    </row>
    <row r="5216" spans="2:4" x14ac:dyDescent="0.25">
      <c r="B5216" s="416" t="s">
        <v>7334</v>
      </c>
      <c r="C5216" s="416" t="s">
        <v>7051</v>
      </c>
      <c r="D5216" s="416">
        <v>277.99</v>
      </c>
    </row>
    <row r="5217" spans="2:4" x14ac:dyDescent="0.25">
      <c r="B5217" s="416" t="s">
        <v>7335</v>
      </c>
      <c r="C5217" s="416" t="s">
        <v>7051</v>
      </c>
      <c r="D5217" s="416">
        <v>277.99</v>
      </c>
    </row>
    <row r="5218" spans="2:4" x14ac:dyDescent="0.25">
      <c r="B5218" s="416" t="s">
        <v>7336</v>
      </c>
      <c r="C5218" s="416" t="s">
        <v>7051</v>
      </c>
      <c r="D5218" s="416">
        <v>277.99</v>
      </c>
    </row>
    <row r="5219" spans="2:4" x14ac:dyDescent="0.25">
      <c r="B5219" s="416" t="s">
        <v>7337</v>
      </c>
      <c r="C5219" s="416" t="s">
        <v>7051</v>
      </c>
      <c r="D5219" s="416">
        <v>277.99</v>
      </c>
    </row>
    <row r="5220" spans="2:4" x14ac:dyDescent="0.25">
      <c r="B5220" s="416" t="s">
        <v>7338</v>
      </c>
      <c r="C5220" s="416" t="s">
        <v>7051</v>
      </c>
      <c r="D5220" s="416">
        <v>277.99</v>
      </c>
    </row>
    <row r="5221" spans="2:4" x14ac:dyDescent="0.25">
      <c r="B5221" s="416" t="s">
        <v>7339</v>
      </c>
      <c r="C5221" s="416" t="s">
        <v>7051</v>
      </c>
      <c r="D5221" s="416">
        <v>277.99</v>
      </c>
    </row>
    <row r="5222" spans="2:4" x14ac:dyDescent="0.25">
      <c r="B5222" s="416">
        <v>1057</v>
      </c>
      <c r="C5222" s="416" t="s">
        <v>7051</v>
      </c>
      <c r="D5222" s="416">
        <v>277.99</v>
      </c>
    </row>
    <row r="5223" spans="2:4" x14ac:dyDescent="0.25">
      <c r="B5223" s="416" t="s">
        <v>7340</v>
      </c>
      <c r="C5223" s="416" t="s">
        <v>7051</v>
      </c>
      <c r="D5223" s="416">
        <v>277.99</v>
      </c>
    </row>
    <row r="5224" spans="2:4" x14ac:dyDescent="0.25">
      <c r="B5224" s="416" t="s">
        <v>7341</v>
      </c>
      <c r="C5224" s="416" t="s">
        <v>7051</v>
      </c>
      <c r="D5224" s="416">
        <v>277.99</v>
      </c>
    </row>
    <row r="5225" spans="2:4" x14ac:dyDescent="0.25">
      <c r="B5225" s="416" t="s">
        <v>7342</v>
      </c>
      <c r="C5225" s="416" t="s">
        <v>7051</v>
      </c>
      <c r="D5225" s="416">
        <v>277.99</v>
      </c>
    </row>
    <row r="5226" spans="2:4" x14ac:dyDescent="0.25">
      <c r="B5226" s="416" t="s">
        <v>7343</v>
      </c>
      <c r="C5226" s="416" t="s">
        <v>7051</v>
      </c>
      <c r="D5226" s="416">
        <v>277.99</v>
      </c>
    </row>
    <row r="5227" spans="2:4" x14ac:dyDescent="0.25">
      <c r="B5227" s="416" t="s">
        <v>7344</v>
      </c>
      <c r="C5227" s="416" t="s">
        <v>7051</v>
      </c>
      <c r="D5227" s="416">
        <v>277.99</v>
      </c>
    </row>
    <row r="5228" spans="2:4" x14ac:dyDescent="0.25">
      <c r="B5228" s="416" t="s">
        <v>7345</v>
      </c>
      <c r="C5228" s="416" t="s">
        <v>7051</v>
      </c>
      <c r="D5228" s="416">
        <v>277.99</v>
      </c>
    </row>
    <row r="5229" spans="2:4" x14ac:dyDescent="0.25">
      <c r="B5229" s="416" t="s">
        <v>7346</v>
      </c>
      <c r="C5229" s="416" t="s">
        <v>7051</v>
      </c>
      <c r="D5229" s="416">
        <v>277.99</v>
      </c>
    </row>
    <row r="5230" spans="2:4" x14ac:dyDescent="0.25">
      <c r="B5230" s="416" t="s">
        <v>7347</v>
      </c>
      <c r="C5230" s="416" t="s">
        <v>7051</v>
      </c>
      <c r="D5230" s="416">
        <v>277.99</v>
      </c>
    </row>
    <row r="5231" spans="2:4" x14ac:dyDescent="0.25">
      <c r="B5231" s="416" t="s">
        <v>7348</v>
      </c>
      <c r="C5231" s="416" t="s">
        <v>7051</v>
      </c>
      <c r="D5231" s="416">
        <v>277.99</v>
      </c>
    </row>
    <row r="5232" spans="2:4" x14ac:dyDescent="0.25">
      <c r="B5232" s="416" t="s">
        <v>7349</v>
      </c>
      <c r="C5232" s="416" t="s">
        <v>7051</v>
      </c>
      <c r="D5232" s="416">
        <v>277.99</v>
      </c>
    </row>
    <row r="5233" spans="2:4" x14ac:dyDescent="0.25">
      <c r="B5233" s="416" t="s">
        <v>7350</v>
      </c>
      <c r="C5233" s="416" t="s">
        <v>7051</v>
      </c>
      <c r="D5233" s="416">
        <v>277.99</v>
      </c>
    </row>
    <row r="5234" spans="2:4" x14ac:dyDescent="0.25">
      <c r="B5234" s="416" t="s">
        <v>7351</v>
      </c>
      <c r="C5234" s="416" t="s">
        <v>7051</v>
      </c>
      <c r="D5234" s="416">
        <v>277.99</v>
      </c>
    </row>
    <row r="5235" spans="2:4" x14ac:dyDescent="0.25">
      <c r="B5235" s="416" t="s">
        <v>7352</v>
      </c>
      <c r="C5235" s="416" t="s">
        <v>7051</v>
      </c>
      <c r="D5235" s="416">
        <v>322</v>
      </c>
    </row>
    <row r="5236" spans="2:4" x14ac:dyDescent="0.25">
      <c r="B5236" s="416" t="s">
        <v>7353</v>
      </c>
      <c r="C5236" s="416" t="s">
        <v>7051</v>
      </c>
      <c r="D5236" s="416">
        <v>322</v>
      </c>
    </row>
    <row r="5237" spans="2:4" x14ac:dyDescent="0.25">
      <c r="B5237" s="416" t="s">
        <v>7354</v>
      </c>
      <c r="C5237" s="416" t="s">
        <v>7051</v>
      </c>
      <c r="D5237" s="416">
        <v>322</v>
      </c>
    </row>
    <row r="5238" spans="2:4" x14ac:dyDescent="0.25">
      <c r="B5238" s="416" t="s">
        <v>7355</v>
      </c>
      <c r="C5238" s="416" t="s">
        <v>7051</v>
      </c>
      <c r="D5238" s="416">
        <v>277.99</v>
      </c>
    </row>
    <row r="5239" spans="2:4" x14ac:dyDescent="0.25">
      <c r="B5239" s="416" t="s">
        <v>7356</v>
      </c>
      <c r="C5239" s="416" t="s">
        <v>7051</v>
      </c>
      <c r="D5239" s="416">
        <v>277.99</v>
      </c>
    </row>
    <row r="5240" spans="2:4" x14ac:dyDescent="0.25">
      <c r="B5240" s="416" t="s">
        <v>7357</v>
      </c>
      <c r="C5240" s="416" t="s">
        <v>7051</v>
      </c>
      <c r="D5240" s="416">
        <v>277.99</v>
      </c>
    </row>
    <row r="5241" spans="2:4" x14ac:dyDescent="0.25">
      <c r="B5241" s="416" t="s">
        <v>7358</v>
      </c>
      <c r="C5241" s="416" t="s">
        <v>7051</v>
      </c>
      <c r="D5241" s="416">
        <v>277.99</v>
      </c>
    </row>
    <row r="5242" spans="2:4" x14ac:dyDescent="0.25">
      <c r="B5242" s="416" t="s">
        <v>7359</v>
      </c>
      <c r="C5242" s="416" t="s">
        <v>7051</v>
      </c>
      <c r="D5242" s="416">
        <v>277.99</v>
      </c>
    </row>
    <row r="5243" spans="2:4" x14ac:dyDescent="0.25">
      <c r="B5243" s="416" t="s">
        <v>7360</v>
      </c>
      <c r="C5243" s="416" t="s">
        <v>7051</v>
      </c>
      <c r="D5243" s="416">
        <v>277.99</v>
      </c>
    </row>
    <row r="5244" spans="2:4" x14ac:dyDescent="0.25">
      <c r="B5244" s="416" t="s">
        <v>7361</v>
      </c>
      <c r="C5244" s="416" t="s">
        <v>7051</v>
      </c>
      <c r="D5244" s="416">
        <v>277.99</v>
      </c>
    </row>
    <row r="5245" spans="2:4" x14ac:dyDescent="0.25">
      <c r="B5245" s="416" t="s">
        <v>7362</v>
      </c>
      <c r="C5245" s="416" t="s">
        <v>7051</v>
      </c>
      <c r="D5245" s="416">
        <v>277.99</v>
      </c>
    </row>
    <row r="5246" spans="2:4" x14ac:dyDescent="0.25">
      <c r="B5246" s="416" t="s">
        <v>7363</v>
      </c>
      <c r="C5246" s="416" t="s">
        <v>7051</v>
      </c>
      <c r="D5246" s="416">
        <v>277.99</v>
      </c>
    </row>
    <row r="5247" spans="2:4" x14ac:dyDescent="0.25">
      <c r="B5247" s="416" t="s">
        <v>7364</v>
      </c>
      <c r="C5247" s="416" t="s">
        <v>7051</v>
      </c>
      <c r="D5247" s="416">
        <v>277.99</v>
      </c>
    </row>
    <row r="5248" spans="2:4" x14ac:dyDescent="0.25">
      <c r="B5248" s="416" t="s">
        <v>7365</v>
      </c>
      <c r="C5248" s="416" t="s">
        <v>7051</v>
      </c>
      <c r="D5248" s="416">
        <v>277.99</v>
      </c>
    </row>
    <row r="5249" spans="2:4" x14ac:dyDescent="0.25">
      <c r="B5249" s="416" t="s">
        <v>7366</v>
      </c>
      <c r="C5249" s="416" t="s">
        <v>7051</v>
      </c>
      <c r="D5249" s="416">
        <v>277.99</v>
      </c>
    </row>
    <row r="5250" spans="2:4" x14ac:dyDescent="0.25">
      <c r="B5250" s="416" t="s">
        <v>7367</v>
      </c>
      <c r="C5250" s="416" t="s">
        <v>7051</v>
      </c>
      <c r="D5250" s="416">
        <v>277.99</v>
      </c>
    </row>
    <row r="5251" spans="2:4" x14ac:dyDescent="0.25">
      <c r="B5251" s="416" t="s">
        <v>7368</v>
      </c>
      <c r="C5251" s="416" t="s">
        <v>7051</v>
      </c>
      <c r="D5251" s="416">
        <v>277.99</v>
      </c>
    </row>
    <row r="5252" spans="2:4" x14ac:dyDescent="0.25">
      <c r="B5252" s="416" t="s">
        <v>7369</v>
      </c>
      <c r="C5252" s="416" t="s">
        <v>7051</v>
      </c>
      <c r="D5252" s="416">
        <v>277.99</v>
      </c>
    </row>
    <row r="5253" spans="2:4" x14ac:dyDescent="0.25">
      <c r="B5253" s="416" t="s">
        <v>7370</v>
      </c>
      <c r="C5253" s="416" t="s">
        <v>7051</v>
      </c>
      <c r="D5253" s="416">
        <v>277.99</v>
      </c>
    </row>
    <row r="5254" spans="2:4" x14ac:dyDescent="0.25">
      <c r="B5254" s="416" t="s">
        <v>7371</v>
      </c>
      <c r="C5254" s="416" t="s">
        <v>7051</v>
      </c>
      <c r="D5254" s="416">
        <v>277.99</v>
      </c>
    </row>
    <row r="5255" spans="2:4" x14ac:dyDescent="0.25">
      <c r="B5255" s="416" t="s">
        <v>7372</v>
      </c>
      <c r="C5255" s="416" t="s">
        <v>7051</v>
      </c>
      <c r="D5255" s="416">
        <v>277.99</v>
      </c>
    </row>
    <row r="5256" spans="2:4" x14ac:dyDescent="0.25">
      <c r="B5256" s="416" t="s">
        <v>7373</v>
      </c>
      <c r="C5256" s="416" t="s">
        <v>7051</v>
      </c>
      <c r="D5256" s="416">
        <v>277.99</v>
      </c>
    </row>
    <row r="5257" spans="2:4" x14ac:dyDescent="0.25">
      <c r="B5257" s="416" t="s">
        <v>7374</v>
      </c>
      <c r="C5257" s="416" t="s">
        <v>7051</v>
      </c>
      <c r="D5257" s="416">
        <v>277.99</v>
      </c>
    </row>
    <row r="5258" spans="2:4" x14ac:dyDescent="0.25">
      <c r="B5258" s="416" t="s">
        <v>7375</v>
      </c>
      <c r="C5258" s="416" t="s">
        <v>7051</v>
      </c>
      <c r="D5258" s="416">
        <v>277.99</v>
      </c>
    </row>
    <row r="5259" spans="2:4" x14ac:dyDescent="0.25">
      <c r="B5259" s="416" t="s">
        <v>7376</v>
      </c>
      <c r="C5259" s="416" t="s">
        <v>7051</v>
      </c>
      <c r="D5259" s="416">
        <v>277.99</v>
      </c>
    </row>
    <row r="5260" spans="2:4" x14ac:dyDescent="0.25">
      <c r="B5260" s="416" t="s">
        <v>7377</v>
      </c>
      <c r="C5260" s="416" t="s">
        <v>7051</v>
      </c>
      <c r="D5260" s="416">
        <v>277.99</v>
      </c>
    </row>
    <row r="5261" spans="2:4" x14ac:dyDescent="0.25">
      <c r="B5261" s="416" t="s">
        <v>7378</v>
      </c>
      <c r="C5261" s="416" t="s">
        <v>7051</v>
      </c>
      <c r="D5261" s="416">
        <v>277.99</v>
      </c>
    </row>
    <row r="5262" spans="2:4" x14ac:dyDescent="0.25">
      <c r="B5262" s="416" t="s">
        <v>7379</v>
      </c>
      <c r="C5262" s="416" t="s">
        <v>7051</v>
      </c>
      <c r="D5262" s="416">
        <v>277.99</v>
      </c>
    </row>
    <row r="5263" spans="2:4" x14ac:dyDescent="0.25">
      <c r="B5263" s="416" t="s">
        <v>7380</v>
      </c>
      <c r="C5263" s="416" t="s">
        <v>7051</v>
      </c>
      <c r="D5263" s="416">
        <v>277.99</v>
      </c>
    </row>
    <row r="5264" spans="2:4" x14ac:dyDescent="0.25">
      <c r="B5264" s="416" t="s">
        <v>7381</v>
      </c>
      <c r="C5264" s="416" t="s">
        <v>7051</v>
      </c>
      <c r="D5264" s="416">
        <v>322</v>
      </c>
    </row>
    <row r="5265" spans="2:4" x14ac:dyDescent="0.25">
      <c r="B5265" s="416" t="s">
        <v>7382</v>
      </c>
      <c r="C5265" s="416" t="s">
        <v>7051</v>
      </c>
      <c r="D5265" s="416">
        <v>322</v>
      </c>
    </row>
    <row r="5266" spans="2:4" x14ac:dyDescent="0.25">
      <c r="B5266" s="416" t="s">
        <v>7383</v>
      </c>
      <c r="C5266" s="416" t="s">
        <v>7051</v>
      </c>
      <c r="D5266" s="416">
        <v>322</v>
      </c>
    </row>
    <row r="5267" spans="2:4" x14ac:dyDescent="0.25">
      <c r="B5267" s="416" t="s">
        <v>7384</v>
      </c>
      <c r="C5267" s="416" t="s">
        <v>7051</v>
      </c>
      <c r="D5267" s="416">
        <v>277.99</v>
      </c>
    </row>
    <row r="5268" spans="2:4" x14ac:dyDescent="0.25">
      <c r="B5268" s="416" t="s">
        <v>7385</v>
      </c>
      <c r="C5268" s="416" t="s">
        <v>7051</v>
      </c>
      <c r="D5268" s="416">
        <v>277.99</v>
      </c>
    </row>
    <row r="5269" spans="2:4" x14ac:dyDescent="0.25">
      <c r="B5269" s="416" t="s">
        <v>7386</v>
      </c>
      <c r="C5269" s="416" t="s">
        <v>7051</v>
      </c>
      <c r="D5269" s="416">
        <v>277.99</v>
      </c>
    </row>
    <row r="5270" spans="2:4" x14ac:dyDescent="0.25">
      <c r="B5270" s="416" t="s">
        <v>7387</v>
      </c>
      <c r="C5270" s="416" t="s">
        <v>7051</v>
      </c>
      <c r="D5270" s="416">
        <v>277.99</v>
      </c>
    </row>
    <row r="5271" spans="2:4" x14ac:dyDescent="0.25">
      <c r="B5271" s="416" t="s">
        <v>7388</v>
      </c>
      <c r="C5271" s="416" t="s">
        <v>7051</v>
      </c>
      <c r="D5271" s="416">
        <v>277.99</v>
      </c>
    </row>
    <row r="5272" spans="2:4" x14ac:dyDescent="0.25">
      <c r="B5272" s="416" t="s">
        <v>7389</v>
      </c>
      <c r="C5272" s="416" t="s">
        <v>7051</v>
      </c>
      <c r="D5272" s="416">
        <v>277.99</v>
      </c>
    </row>
    <row r="5273" spans="2:4" x14ac:dyDescent="0.25">
      <c r="B5273" s="416" t="s">
        <v>7390</v>
      </c>
      <c r="C5273" s="416" t="s">
        <v>7051</v>
      </c>
      <c r="D5273" s="416">
        <v>277.99</v>
      </c>
    </row>
    <row r="5274" spans="2:4" x14ac:dyDescent="0.25">
      <c r="B5274" s="416" t="s">
        <v>7391</v>
      </c>
      <c r="C5274" s="416" t="s">
        <v>7051</v>
      </c>
      <c r="D5274" s="416">
        <v>277.99</v>
      </c>
    </row>
    <row r="5275" spans="2:4" x14ac:dyDescent="0.25">
      <c r="B5275" s="416" t="s">
        <v>7392</v>
      </c>
      <c r="C5275" s="416" t="s">
        <v>7051</v>
      </c>
      <c r="D5275" s="416">
        <v>277.99</v>
      </c>
    </row>
    <row r="5276" spans="2:4" x14ac:dyDescent="0.25">
      <c r="B5276" s="416" t="s">
        <v>7393</v>
      </c>
      <c r="C5276" s="416" t="s">
        <v>7051</v>
      </c>
      <c r="D5276" s="416">
        <v>277.99</v>
      </c>
    </row>
    <row r="5277" spans="2:4" x14ac:dyDescent="0.25">
      <c r="B5277" s="416" t="s">
        <v>7394</v>
      </c>
      <c r="C5277" s="416" t="s">
        <v>7051</v>
      </c>
      <c r="D5277" s="416">
        <v>277.99</v>
      </c>
    </row>
    <row r="5278" spans="2:4" x14ac:dyDescent="0.25">
      <c r="B5278" s="416" t="s">
        <v>7395</v>
      </c>
      <c r="C5278" s="416" t="s">
        <v>7051</v>
      </c>
      <c r="D5278" s="416">
        <v>277.99</v>
      </c>
    </row>
    <row r="5279" spans="2:4" x14ac:dyDescent="0.25">
      <c r="B5279" s="416" t="s">
        <v>7396</v>
      </c>
      <c r="C5279" s="416" t="s">
        <v>7051</v>
      </c>
      <c r="D5279" s="416">
        <v>277.99</v>
      </c>
    </row>
    <row r="5280" spans="2:4" x14ac:dyDescent="0.25">
      <c r="B5280" s="416" t="s">
        <v>7397</v>
      </c>
      <c r="C5280" s="416" t="s">
        <v>7051</v>
      </c>
      <c r="D5280" s="416">
        <v>277.99</v>
      </c>
    </row>
    <row r="5281" spans="2:4" x14ac:dyDescent="0.25">
      <c r="B5281" s="416" t="s">
        <v>7398</v>
      </c>
      <c r="C5281" s="416" t="s">
        <v>7051</v>
      </c>
      <c r="D5281" s="416">
        <v>277.99</v>
      </c>
    </row>
    <row r="5282" spans="2:4" x14ac:dyDescent="0.25">
      <c r="B5282" s="416" t="s">
        <v>7399</v>
      </c>
      <c r="C5282" s="416" t="s">
        <v>7051</v>
      </c>
      <c r="D5282" s="416">
        <v>277.99</v>
      </c>
    </row>
    <row r="5283" spans="2:4" x14ac:dyDescent="0.25">
      <c r="B5283" s="416" t="s">
        <v>7400</v>
      </c>
      <c r="C5283" s="416" t="s">
        <v>7051</v>
      </c>
      <c r="D5283" s="416">
        <v>277.99</v>
      </c>
    </row>
    <row r="5284" spans="2:4" x14ac:dyDescent="0.25">
      <c r="B5284" s="416" t="s">
        <v>7401</v>
      </c>
      <c r="C5284" s="416" t="s">
        <v>7051</v>
      </c>
      <c r="D5284" s="416">
        <v>277.99</v>
      </c>
    </row>
    <row r="5285" spans="2:4" x14ac:dyDescent="0.25">
      <c r="B5285" s="416" t="s">
        <v>7402</v>
      </c>
      <c r="C5285" s="416" t="s">
        <v>7051</v>
      </c>
      <c r="D5285" s="416">
        <v>277.99</v>
      </c>
    </row>
    <row r="5286" spans="2:4" x14ac:dyDescent="0.25">
      <c r="B5286" s="416" t="s">
        <v>7403</v>
      </c>
      <c r="C5286" s="416" t="s">
        <v>7051</v>
      </c>
      <c r="D5286" s="416">
        <v>277.99</v>
      </c>
    </row>
    <row r="5287" spans="2:4" x14ac:dyDescent="0.25">
      <c r="B5287" s="416" t="s">
        <v>7404</v>
      </c>
      <c r="C5287" s="416" t="s">
        <v>7051</v>
      </c>
      <c r="D5287" s="416">
        <v>277.99</v>
      </c>
    </row>
    <row r="5288" spans="2:4" x14ac:dyDescent="0.25">
      <c r="B5288" s="416" t="s">
        <v>7405</v>
      </c>
      <c r="C5288" s="416" t="s">
        <v>7051</v>
      </c>
      <c r="D5288" s="416">
        <v>277.99</v>
      </c>
    </row>
    <row r="5289" spans="2:4" x14ac:dyDescent="0.25">
      <c r="B5289" s="416" t="s">
        <v>7406</v>
      </c>
      <c r="C5289" s="416" t="s">
        <v>7051</v>
      </c>
      <c r="D5289" s="416">
        <v>277.99</v>
      </c>
    </row>
    <row r="5290" spans="2:4" x14ac:dyDescent="0.25">
      <c r="B5290" s="416" t="s">
        <v>7407</v>
      </c>
      <c r="C5290" s="416" t="s">
        <v>7051</v>
      </c>
      <c r="D5290" s="416">
        <v>277.99</v>
      </c>
    </row>
    <row r="5291" spans="2:4" x14ac:dyDescent="0.25">
      <c r="B5291" s="416" t="s">
        <v>7408</v>
      </c>
      <c r="C5291" s="416" t="s">
        <v>7051</v>
      </c>
      <c r="D5291" s="416">
        <v>277.99</v>
      </c>
    </row>
    <row r="5292" spans="2:4" x14ac:dyDescent="0.25">
      <c r="B5292" s="416" t="s">
        <v>7409</v>
      </c>
      <c r="C5292" s="416" t="s">
        <v>7051</v>
      </c>
      <c r="D5292" s="416">
        <v>277.99</v>
      </c>
    </row>
    <row r="5293" spans="2:4" x14ac:dyDescent="0.25">
      <c r="B5293" s="416" t="s">
        <v>7410</v>
      </c>
      <c r="C5293" s="416" t="s">
        <v>7051</v>
      </c>
      <c r="D5293" s="416">
        <v>277.99</v>
      </c>
    </row>
    <row r="5294" spans="2:4" x14ac:dyDescent="0.25">
      <c r="B5294" s="416" t="s">
        <v>7411</v>
      </c>
      <c r="C5294" s="416" t="s">
        <v>7051</v>
      </c>
      <c r="D5294" s="416">
        <v>277.99</v>
      </c>
    </row>
    <row r="5295" spans="2:4" x14ac:dyDescent="0.25">
      <c r="B5295" s="416" t="s">
        <v>7412</v>
      </c>
      <c r="C5295" s="416" t="s">
        <v>7051</v>
      </c>
      <c r="D5295" s="416">
        <v>277.99</v>
      </c>
    </row>
    <row r="5296" spans="2:4" x14ac:dyDescent="0.25">
      <c r="B5296" s="416" t="s">
        <v>7413</v>
      </c>
      <c r="C5296" s="416" t="s">
        <v>7051</v>
      </c>
      <c r="D5296" s="416">
        <v>277.99</v>
      </c>
    </row>
    <row r="5297" spans="2:4" x14ac:dyDescent="0.25">
      <c r="B5297" s="416" t="s">
        <v>7414</v>
      </c>
      <c r="C5297" s="416" t="s">
        <v>7051</v>
      </c>
      <c r="D5297" s="416">
        <v>277.99</v>
      </c>
    </row>
    <row r="5298" spans="2:4" x14ac:dyDescent="0.25">
      <c r="B5298" s="416" t="s">
        <v>7415</v>
      </c>
      <c r="C5298" s="416" t="s">
        <v>7051</v>
      </c>
      <c r="D5298" s="416">
        <v>277.99</v>
      </c>
    </row>
    <row r="5299" spans="2:4" x14ac:dyDescent="0.25">
      <c r="B5299" s="416" t="s">
        <v>7416</v>
      </c>
      <c r="C5299" s="416" t="s">
        <v>7051</v>
      </c>
      <c r="D5299" s="416">
        <v>277.99</v>
      </c>
    </row>
    <row r="5300" spans="2:4" x14ac:dyDescent="0.25">
      <c r="B5300" s="416" t="s">
        <v>7417</v>
      </c>
      <c r="C5300" s="416" t="s">
        <v>7051</v>
      </c>
      <c r="D5300" s="416">
        <v>277.99</v>
      </c>
    </row>
    <row r="5301" spans="2:4" x14ac:dyDescent="0.25">
      <c r="B5301" s="416" t="s">
        <v>7418</v>
      </c>
      <c r="C5301" s="416" t="s">
        <v>7051</v>
      </c>
      <c r="D5301" s="416">
        <v>277.99</v>
      </c>
    </row>
    <row r="5302" spans="2:4" x14ac:dyDescent="0.25">
      <c r="B5302" s="416" t="s">
        <v>7419</v>
      </c>
      <c r="C5302" s="416" t="s">
        <v>7051</v>
      </c>
      <c r="D5302" s="416">
        <v>277.99</v>
      </c>
    </row>
    <row r="5303" spans="2:4" x14ac:dyDescent="0.25">
      <c r="B5303" s="416" t="s">
        <v>7420</v>
      </c>
      <c r="C5303" s="416" t="s">
        <v>7051</v>
      </c>
      <c r="D5303" s="416">
        <v>277.99</v>
      </c>
    </row>
    <row r="5304" spans="2:4" x14ac:dyDescent="0.25">
      <c r="B5304" s="416" t="s">
        <v>7421</v>
      </c>
      <c r="C5304" s="416" t="s">
        <v>7051</v>
      </c>
      <c r="D5304" s="416">
        <v>309.01</v>
      </c>
    </row>
    <row r="5305" spans="2:4" x14ac:dyDescent="0.25">
      <c r="B5305" s="416" t="s">
        <v>7422</v>
      </c>
      <c r="C5305" s="416" t="s">
        <v>7051</v>
      </c>
      <c r="D5305" s="416">
        <v>277.99</v>
      </c>
    </row>
    <row r="5306" spans="2:4" x14ac:dyDescent="0.25">
      <c r="B5306" s="416" t="s">
        <v>7423</v>
      </c>
      <c r="C5306" s="416" t="s">
        <v>7051</v>
      </c>
      <c r="D5306" s="416">
        <v>277.99</v>
      </c>
    </row>
    <row r="5307" spans="2:4" x14ac:dyDescent="0.25">
      <c r="B5307" s="416" t="s">
        <v>7424</v>
      </c>
      <c r="C5307" s="416" t="s">
        <v>7051</v>
      </c>
      <c r="D5307" s="416">
        <v>277.99</v>
      </c>
    </row>
    <row r="5308" spans="2:4" x14ac:dyDescent="0.25">
      <c r="B5308" s="416" t="s">
        <v>7425</v>
      </c>
      <c r="C5308" s="416" t="s">
        <v>7051</v>
      </c>
      <c r="D5308" s="416">
        <v>277.99</v>
      </c>
    </row>
    <row r="5309" spans="2:4" x14ac:dyDescent="0.25">
      <c r="B5309" s="416" t="s">
        <v>7426</v>
      </c>
      <c r="C5309" s="416" t="s">
        <v>7051</v>
      </c>
      <c r="D5309" s="416">
        <v>277.99</v>
      </c>
    </row>
    <row r="5310" spans="2:4" x14ac:dyDescent="0.25">
      <c r="B5310" s="416" t="s">
        <v>7427</v>
      </c>
      <c r="C5310" s="416" t="s">
        <v>7051</v>
      </c>
      <c r="D5310" s="416">
        <v>277.99</v>
      </c>
    </row>
    <row r="5311" spans="2:4" x14ac:dyDescent="0.25">
      <c r="B5311" s="416" t="s">
        <v>7428</v>
      </c>
      <c r="C5311" s="416" t="s">
        <v>7051</v>
      </c>
      <c r="D5311" s="416">
        <v>277.99</v>
      </c>
    </row>
    <row r="5312" spans="2:4" x14ac:dyDescent="0.25">
      <c r="B5312" s="416" t="s">
        <v>7429</v>
      </c>
      <c r="C5312" s="416" t="s">
        <v>7051</v>
      </c>
      <c r="D5312" s="416">
        <v>277.99</v>
      </c>
    </row>
    <row r="5313" spans="2:4" x14ac:dyDescent="0.25">
      <c r="B5313" s="416" t="s">
        <v>7430</v>
      </c>
      <c r="C5313" s="416" t="s">
        <v>7051</v>
      </c>
      <c r="D5313" s="416">
        <v>277.99</v>
      </c>
    </row>
    <row r="5314" spans="2:4" x14ac:dyDescent="0.25">
      <c r="B5314" s="416" t="s">
        <v>7431</v>
      </c>
      <c r="C5314" s="416" t="s">
        <v>7051</v>
      </c>
      <c r="D5314" s="416">
        <v>309.01</v>
      </c>
    </row>
    <row r="5315" spans="2:4" x14ac:dyDescent="0.25">
      <c r="B5315" s="416" t="s">
        <v>7432</v>
      </c>
      <c r="C5315" s="416" t="s">
        <v>7051</v>
      </c>
      <c r="D5315" s="416">
        <v>322</v>
      </c>
    </row>
    <row r="5316" spans="2:4" x14ac:dyDescent="0.25">
      <c r="B5316" s="416" t="s">
        <v>7433</v>
      </c>
      <c r="C5316" s="416" t="s">
        <v>7051</v>
      </c>
      <c r="D5316" s="416">
        <v>322</v>
      </c>
    </row>
    <row r="5317" spans="2:4" x14ac:dyDescent="0.25">
      <c r="B5317" s="416" t="s">
        <v>7434</v>
      </c>
      <c r="C5317" s="416" t="s">
        <v>7051</v>
      </c>
      <c r="D5317" s="416">
        <v>277.99</v>
      </c>
    </row>
    <row r="5318" spans="2:4" x14ac:dyDescent="0.25">
      <c r="B5318" s="416" t="s">
        <v>7435</v>
      </c>
      <c r="C5318" s="416" t="s">
        <v>7051</v>
      </c>
      <c r="D5318" s="416">
        <v>277.99</v>
      </c>
    </row>
    <row r="5319" spans="2:4" x14ac:dyDescent="0.25">
      <c r="B5319" s="416" t="s">
        <v>7436</v>
      </c>
      <c r="C5319" s="416" t="s">
        <v>7051</v>
      </c>
      <c r="D5319" s="416">
        <v>277.99</v>
      </c>
    </row>
    <row r="5320" spans="2:4" x14ac:dyDescent="0.25">
      <c r="B5320" s="416" t="s">
        <v>7437</v>
      </c>
      <c r="C5320" s="416" t="s">
        <v>7051</v>
      </c>
      <c r="D5320" s="416">
        <v>277.99</v>
      </c>
    </row>
    <row r="5321" spans="2:4" x14ac:dyDescent="0.25">
      <c r="B5321" s="416" t="s">
        <v>7438</v>
      </c>
      <c r="C5321" s="416" t="s">
        <v>7051</v>
      </c>
      <c r="D5321" s="416">
        <v>277.99</v>
      </c>
    </row>
    <row r="5322" spans="2:4" x14ac:dyDescent="0.25">
      <c r="B5322" s="416" t="s">
        <v>7439</v>
      </c>
      <c r="C5322" s="416" t="s">
        <v>7051</v>
      </c>
      <c r="D5322" s="416">
        <v>713</v>
      </c>
    </row>
    <row r="5323" spans="2:4" x14ac:dyDescent="0.25">
      <c r="B5323" s="416" t="s">
        <v>7440</v>
      </c>
      <c r="C5323" s="416" t="s">
        <v>7051</v>
      </c>
      <c r="D5323" s="416">
        <v>713</v>
      </c>
    </row>
    <row r="5324" spans="2:4" x14ac:dyDescent="0.25">
      <c r="B5324" s="416" t="s">
        <v>7441</v>
      </c>
      <c r="C5324" s="416" t="s">
        <v>7051</v>
      </c>
      <c r="D5324" s="416">
        <v>309.01</v>
      </c>
    </row>
    <row r="5325" spans="2:4" x14ac:dyDescent="0.25">
      <c r="B5325" s="416" t="s">
        <v>7442</v>
      </c>
      <c r="C5325" s="416" t="s">
        <v>7051</v>
      </c>
      <c r="D5325" s="416">
        <v>322</v>
      </c>
    </row>
    <row r="5326" spans="2:4" x14ac:dyDescent="0.25">
      <c r="B5326" s="416" t="s">
        <v>7443</v>
      </c>
      <c r="C5326" s="416" t="s">
        <v>7051</v>
      </c>
      <c r="D5326" s="416">
        <v>309.01</v>
      </c>
    </row>
    <row r="5327" spans="2:4" x14ac:dyDescent="0.25">
      <c r="B5327" s="416" t="s">
        <v>7444</v>
      </c>
      <c r="C5327" s="416" t="s">
        <v>7051</v>
      </c>
      <c r="D5327" s="416">
        <v>322</v>
      </c>
    </row>
    <row r="5328" spans="2:4" x14ac:dyDescent="0.25">
      <c r="B5328" s="416" t="s">
        <v>7445</v>
      </c>
      <c r="C5328" s="416" t="s">
        <v>7051</v>
      </c>
      <c r="D5328" s="416">
        <v>309.01</v>
      </c>
    </row>
    <row r="5329" spans="2:4" x14ac:dyDescent="0.25">
      <c r="B5329" s="416" t="s">
        <v>7446</v>
      </c>
      <c r="C5329" s="416" t="s">
        <v>7051</v>
      </c>
      <c r="D5329" s="416">
        <v>322</v>
      </c>
    </row>
    <row r="5330" spans="2:4" x14ac:dyDescent="0.25">
      <c r="B5330" s="416" t="s">
        <v>7447</v>
      </c>
      <c r="C5330" s="416" t="s">
        <v>7051</v>
      </c>
      <c r="D5330" s="416">
        <v>322</v>
      </c>
    </row>
    <row r="5331" spans="2:4" x14ac:dyDescent="0.25">
      <c r="B5331" s="416" t="s">
        <v>7448</v>
      </c>
      <c r="C5331" s="416" t="s">
        <v>7051</v>
      </c>
      <c r="D5331" s="416">
        <v>881.6</v>
      </c>
    </row>
    <row r="5332" spans="2:4" x14ac:dyDescent="0.25">
      <c r="B5332" s="416" t="s">
        <v>7449</v>
      </c>
      <c r="C5332" s="416" t="s">
        <v>7051</v>
      </c>
      <c r="D5332" s="416">
        <v>881.6</v>
      </c>
    </row>
    <row r="5333" spans="2:4" x14ac:dyDescent="0.25">
      <c r="B5333" s="416" t="s">
        <v>7450</v>
      </c>
      <c r="C5333" s="416" t="s">
        <v>7051</v>
      </c>
      <c r="D5333" s="416">
        <v>881.6</v>
      </c>
    </row>
    <row r="5334" spans="2:4" x14ac:dyDescent="0.25">
      <c r="B5334" s="416" t="s">
        <v>7451</v>
      </c>
      <c r="C5334" s="416" t="s">
        <v>7051</v>
      </c>
      <c r="D5334" s="416">
        <v>277.99</v>
      </c>
    </row>
    <row r="5335" spans="2:4" x14ac:dyDescent="0.25">
      <c r="B5335" s="416" t="s">
        <v>7452</v>
      </c>
      <c r="C5335" s="416" t="s">
        <v>7051</v>
      </c>
      <c r="D5335" s="416">
        <v>277.99</v>
      </c>
    </row>
    <row r="5336" spans="2:4" x14ac:dyDescent="0.25">
      <c r="B5336" s="416" t="s">
        <v>7453</v>
      </c>
      <c r="C5336" s="416" t="s">
        <v>7051</v>
      </c>
      <c r="D5336" s="416">
        <v>277.99</v>
      </c>
    </row>
    <row r="5337" spans="2:4" x14ac:dyDescent="0.25">
      <c r="B5337" s="416" t="s">
        <v>7454</v>
      </c>
      <c r="C5337" s="416" t="s">
        <v>7051</v>
      </c>
      <c r="D5337" s="416">
        <v>277.99</v>
      </c>
    </row>
    <row r="5338" spans="2:4" x14ac:dyDescent="0.25">
      <c r="B5338" s="416" t="s">
        <v>7455</v>
      </c>
      <c r="C5338" s="416" t="s">
        <v>7051</v>
      </c>
      <c r="D5338" s="416">
        <v>277.99</v>
      </c>
    </row>
    <row r="5339" spans="2:4" x14ac:dyDescent="0.25">
      <c r="B5339" s="416" t="s">
        <v>7456</v>
      </c>
      <c r="C5339" s="416" t="s">
        <v>7051</v>
      </c>
      <c r="D5339" s="416">
        <v>277.99</v>
      </c>
    </row>
    <row r="5340" spans="2:4" x14ac:dyDescent="0.25">
      <c r="B5340" s="416" t="s">
        <v>7457</v>
      </c>
      <c r="C5340" s="416" t="s">
        <v>7051</v>
      </c>
      <c r="D5340" s="416">
        <v>277.99</v>
      </c>
    </row>
    <row r="5341" spans="2:4" x14ac:dyDescent="0.25">
      <c r="B5341" s="416" t="s">
        <v>7458</v>
      </c>
      <c r="C5341" s="416" t="s">
        <v>7051</v>
      </c>
      <c r="D5341" s="416">
        <v>277.99</v>
      </c>
    </row>
    <row r="5342" spans="2:4" x14ac:dyDescent="0.25">
      <c r="B5342" s="416" t="s">
        <v>7459</v>
      </c>
      <c r="C5342" s="416" t="s">
        <v>7051</v>
      </c>
      <c r="D5342" s="416">
        <v>277.99</v>
      </c>
    </row>
    <row r="5343" spans="2:4" x14ac:dyDescent="0.25">
      <c r="B5343" s="416" t="s">
        <v>7460</v>
      </c>
      <c r="C5343" s="416" t="s">
        <v>7051</v>
      </c>
      <c r="D5343" s="416">
        <v>277.99</v>
      </c>
    </row>
    <row r="5344" spans="2:4" x14ac:dyDescent="0.25">
      <c r="B5344" s="416" t="s">
        <v>7461</v>
      </c>
      <c r="C5344" s="416" t="s">
        <v>7051</v>
      </c>
      <c r="D5344" s="416">
        <v>277.99</v>
      </c>
    </row>
    <row r="5345" spans="2:4" x14ac:dyDescent="0.25">
      <c r="B5345" s="416" t="s">
        <v>7462</v>
      </c>
      <c r="C5345" s="416" t="s">
        <v>7051</v>
      </c>
      <c r="D5345" s="416">
        <v>277.99</v>
      </c>
    </row>
    <row r="5346" spans="2:4" x14ac:dyDescent="0.25">
      <c r="B5346" s="416" t="s">
        <v>7463</v>
      </c>
      <c r="C5346" s="416" t="s">
        <v>7051</v>
      </c>
      <c r="D5346" s="416">
        <v>277.99</v>
      </c>
    </row>
    <row r="5347" spans="2:4" x14ac:dyDescent="0.25">
      <c r="B5347" s="416" t="s">
        <v>7464</v>
      </c>
      <c r="C5347" s="416" t="s">
        <v>7051</v>
      </c>
      <c r="D5347" s="416">
        <v>277.99</v>
      </c>
    </row>
    <row r="5348" spans="2:4" x14ac:dyDescent="0.25">
      <c r="B5348" s="416">
        <v>1206</v>
      </c>
      <c r="C5348" s="416" t="s">
        <v>7051</v>
      </c>
      <c r="D5348" s="416">
        <v>277.99</v>
      </c>
    </row>
    <row r="5349" spans="2:4" x14ac:dyDescent="0.25">
      <c r="B5349" s="416" t="s">
        <v>7465</v>
      </c>
      <c r="C5349" s="416" t="s">
        <v>7051</v>
      </c>
      <c r="D5349" s="416">
        <v>277.99</v>
      </c>
    </row>
    <row r="5350" spans="2:4" x14ac:dyDescent="0.25">
      <c r="B5350" s="416" t="s">
        <v>7466</v>
      </c>
      <c r="C5350" s="416" t="s">
        <v>7051</v>
      </c>
      <c r="D5350" s="416">
        <v>277.99</v>
      </c>
    </row>
    <row r="5351" spans="2:4" x14ac:dyDescent="0.25">
      <c r="B5351" s="416" t="s">
        <v>7467</v>
      </c>
      <c r="C5351" s="416" t="s">
        <v>7051</v>
      </c>
      <c r="D5351" s="416">
        <v>277.99</v>
      </c>
    </row>
    <row r="5352" spans="2:4" x14ac:dyDescent="0.25">
      <c r="B5352" s="416" t="s">
        <v>7468</v>
      </c>
      <c r="C5352" s="416" t="s">
        <v>7051</v>
      </c>
      <c r="D5352" s="416">
        <v>277.99</v>
      </c>
    </row>
    <row r="5353" spans="2:4" x14ac:dyDescent="0.25">
      <c r="B5353" s="416" t="s">
        <v>7469</v>
      </c>
      <c r="C5353" s="416" t="s">
        <v>7051</v>
      </c>
      <c r="D5353" s="416">
        <v>277.99</v>
      </c>
    </row>
    <row r="5354" spans="2:4" x14ac:dyDescent="0.25">
      <c r="B5354" s="416" t="s">
        <v>7470</v>
      </c>
      <c r="C5354" s="416" t="s">
        <v>7051</v>
      </c>
      <c r="D5354" s="416">
        <v>277.99</v>
      </c>
    </row>
    <row r="5355" spans="2:4" x14ac:dyDescent="0.25">
      <c r="B5355" s="416" t="s">
        <v>7471</v>
      </c>
      <c r="C5355" s="416" t="s">
        <v>7051</v>
      </c>
      <c r="D5355" s="416">
        <v>277.99</v>
      </c>
    </row>
    <row r="5356" spans="2:4" x14ac:dyDescent="0.25">
      <c r="B5356" s="416" t="s">
        <v>7472</v>
      </c>
      <c r="C5356" s="416" t="s">
        <v>7051</v>
      </c>
      <c r="D5356" s="416">
        <v>277.99</v>
      </c>
    </row>
    <row r="5357" spans="2:4" x14ac:dyDescent="0.25">
      <c r="B5357" s="416" t="s">
        <v>7473</v>
      </c>
      <c r="C5357" s="416" t="s">
        <v>7051</v>
      </c>
      <c r="D5357" s="416">
        <v>277.99</v>
      </c>
    </row>
    <row r="5358" spans="2:4" x14ac:dyDescent="0.25">
      <c r="B5358" s="416" t="s">
        <v>7474</v>
      </c>
      <c r="C5358" s="416" t="s">
        <v>7051</v>
      </c>
      <c r="D5358" s="416">
        <v>277.99</v>
      </c>
    </row>
    <row r="5359" spans="2:4" x14ac:dyDescent="0.25">
      <c r="B5359" s="416" t="s">
        <v>7475</v>
      </c>
      <c r="C5359" s="416" t="s">
        <v>7051</v>
      </c>
      <c r="D5359" s="416">
        <v>277.99</v>
      </c>
    </row>
    <row r="5360" spans="2:4" x14ac:dyDescent="0.25">
      <c r="B5360" s="416" t="s">
        <v>7476</v>
      </c>
      <c r="C5360" s="416" t="s">
        <v>7051</v>
      </c>
      <c r="D5360" s="416">
        <v>277.99</v>
      </c>
    </row>
    <row r="5361" spans="2:4" x14ac:dyDescent="0.25">
      <c r="B5361" s="416" t="s">
        <v>7477</v>
      </c>
      <c r="C5361" s="416" t="s">
        <v>7051</v>
      </c>
      <c r="D5361" s="416">
        <v>277.99</v>
      </c>
    </row>
    <row r="5362" spans="2:4" x14ac:dyDescent="0.25">
      <c r="B5362" s="416" t="s">
        <v>7478</v>
      </c>
      <c r="C5362" s="416" t="s">
        <v>7051</v>
      </c>
      <c r="D5362" s="416">
        <v>277.99</v>
      </c>
    </row>
    <row r="5363" spans="2:4" x14ac:dyDescent="0.25">
      <c r="B5363" s="416" t="s">
        <v>7479</v>
      </c>
      <c r="C5363" s="416" t="s">
        <v>7051</v>
      </c>
      <c r="D5363" s="416">
        <v>277.99</v>
      </c>
    </row>
    <row r="5364" spans="2:4" x14ac:dyDescent="0.25">
      <c r="B5364" s="416" t="s">
        <v>7480</v>
      </c>
      <c r="C5364" s="416" t="s">
        <v>7051</v>
      </c>
      <c r="D5364" s="416">
        <v>322</v>
      </c>
    </row>
    <row r="5365" spans="2:4" x14ac:dyDescent="0.25">
      <c r="B5365" s="416" t="s">
        <v>7481</v>
      </c>
      <c r="C5365" s="416" t="s">
        <v>7051</v>
      </c>
      <c r="D5365" s="416">
        <v>322</v>
      </c>
    </row>
    <row r="5366" spans="2:4" x14ac:dyDescent="0.25">
      <c r="B5366" s="416" t="s">
        <v>7482</v>
      </c>
      <c r="C5366" s="416" t="s">
        <v>7051</v>
      </c>
      <c r="D5366" s="416">
        <v>322</v>
      </c>
    </row>
    <row r="5367" spans="2:4" x14ac:dyDescent="0.25">
      <c r="B5367" s="416" t="s">
        <v>7483</v>
      </c>
      <c r="C5367" s="416" t="s">
        <v>7051</v>
      </c>
      <c r="D5367" s="416">
        <v>322</v>
      </c>
    </row>
    <row r="5368" spans="2:4" x14ac:dyDescent="0.25">
      <c r="B5368" s="416" t="s">
        <v>7484</v>
      </c>
      <c r="C5368" s="416" t="s">
        <v>7051</v>
      </c>
      <c r="D5368" s="416">
        <v>277.99</v>
      </c>
    </row>
    <row r="5369" spans="2:4" x14ac:dyDescent="0.25">
      <c r="B5369" s="416" t="s">
        <v>7485</v>
      </c>
      <c r="C5369" s="416" t="s">
        <v>7051</v>
      </c>
      <c r="D5369" s="416">
        <v>277.99</v>
      </c>
    </row>
    <row r="5370" spans="2:4" x14ac:dyDescent="0.25">
      <c r="B5370" s="416" t="s">
        <v>7486</v>
      </c>
      <c r="C5370" s="416" t="s">
        <v>7051</v>
      </c>
      <c r="D5370" s="416">
        <v>277.99</v>
      </c>
    </row>
    <row r="5371" spans="2:4" x14ac:dyDescent="0.25">
      <c r="B5371" s="416" t="s">
        <v>7487</v>
      </c>
      <c r="C5371" s="416" t="s">
        <v>7051</v>
      </c>
      <c r="D5371" s="416">
        <v>277.99</v>
      </c>
    </row>
    <row r="5372" spans="2:4" x14ac:dyDescent="0.25">
      <c r="B5372" s="416" t="s">
        <v>7488</v>
      </c>
      <c r="C5372" s="416" t="s">
        <v>7051</v>
      </c>
      <c r="D5372" s="416">
        <v>277.99</v>
      </c>
    </row>
    <row r="5373" spans="2:4" x14ac:dyDescent="0.25">
      <c r="B5373" s="416" t="s">
        <v>7489</v>
      </c>
      <c r="C5373" s="416" t="s">
        <v>7051</v>
      </c>
      <c r="D5373" s="416">
        <v>277.99</v>
      </c>
    </row>
    <row r="5374" spans="2:4" x14ac:dyDescent="0.25">
      <c r="B5374" s="416" t="s">
        <v>7490</v>
      </c>
      <c r="C5374" s="416" t="s">
        <v>7051</v>
      </c>
      <c r="D5374" s="416">
        <v>277.99</v>
      </c>
    </row>
    <row r="5375" spans="2:4" x14ac:dyDescent="0.25">
      <c r="B5375" s="416" t="s">
        <v>7491</v>
      </c>
      <c r="C5375" s="416" t="s">
        <v>7051</v>
      </c>
      <c r="D5375" s="416">
        <v>277.99</v>
      </c>
    </row>
    <row r="5376" spans="2:4" x14ac:dyDescent="0.25">
      <c r="B5376" s="416" t="s">
        <v>7492</v>
      </c>
      <c r="C5376" s="416" t="s">
        <v>7051</v>
      </c>
      <c r="D5376" s="416">
        <v>309.01</v>
      </c>
    </row>
    <row r="5377" spans="2:4" x14ac:dyDescent="0.25">
      <c r="B5377" s="416" t="s">
        <v>7493</v>
      </c>
      <c r="C5377" s="416" t="s">
        <v>7051</v>
      </c>
      <c r="D5377" s="416">
        <v>309.01</v>
      </c>
    </row>
    <row r="5378" spans="2:4" x14ac:dyDescent="0.25">
      <c r="B5378" s="416" t="s">
        <v>7494</v>
      </c>
      <c r="C5378" s="416" t="s">
        <v>7051</v>
      </c>
      <c r="D5378" s="416">
        <v>277.99</v>
      </c>
    </row>
    <row r="5379" spans="2:4" x14ac:dyDescent="0.25">
      <c r="B5379" s="416" t="s">
        <v>7495</v>
      </c>
      <c r="C5379" s="416" t="s">
        <v>7051</v>
      </c>
      <c r="D5379" s="416">
        <v>277.99</v>
      </c>
    </row>
    <row r="5380" spans="2:4" x14ac:dyDescent="0.25">
      <c r="B5380" s="416" t="s">
        <v>7496</v>
      </c>
      <c r="C5380" s="416" t="s">
        <v>7051</v>
      </c>
      <c r="D5380" s="416">
        <v>277.99</v>
      </c>
    </row>
    <row r="5381" spans="2:4" x14ac:dyDescent="0.25">
      <c r="B5381" s="416" t="s">
        <v>7497</v>
      </c>
      <c r="C5381" s="416" t="s">
        <v>7051</v>
      </c>
      <c r="D5381" s="416">
        <v>277.99</v>
      </c>
    </row>
    <row r="5382" spans="2:4" x14ac:dyDescent="0.25">
      <c r="B5382" s="416" t="s">
        <v>7498</v>
      </c>
      <c r="C5382" s="416" t="s">
        <v>7051</v>
      </c>
      <c r="D5382" s="416">
        <v>309.01</v>
      </c>
    </row>
    <row r="5383" spans="2:4" x14ac:dyDescent="0.25">
      <c r="B5383" s="416" t="s">
        <v>7499</v>
      </c>
      <c r="C5383" s="416" t="s">
        <v>7051</v>
      </c>
      <c r="D5383" s="416">
        <v>309.01</v>
      </c>
    </row>
    <row r="5384" spans="2:4" x14ac:dyDescent="0.25">
      <c r="B5384" s="416" t="s">
        <v>7500</v>
      </c>
      <c r="C5384" s="416" t="s">
        <v>7051</v>
      </c>
      <c r="D5384" s="416">
        <v>309.01</v>
      </c>
    </row>
    <row r="5385" spans="2:4" x14ac:dyDescent="0.25">
      <c r="B5385" s="416" t="s">
        <v>7501</v>
      </c>
      <c r="C5385" s="416" t="s">
        <v>7051</v>
      </c>
      <c r="D5385" s="416">
        <v>309.01</v>
      </c>
    </row>
    <row r="5386" spans="2:4" x14ac:dyDescent="0.25">
      <c r="B5386" s="416" t="s">
        <v>7502</v>
      </c>
      <c r="C5386" s="416" t="s">
        <v>7051</v>
      </c>
      <c r="D5386" s="416">
        <v>881.6</v>
      </c>
    </row>
    <row r="5387" spans="2:4" x14ac:dyDescent="0.25">
      <c r="B5387" s="416" t="s">
        <v>7503</v>
      </c>
      <c r="C5387" s="416" t="s">
        <v>7051</v>
      </c>
      <c r="D5387" s="416">
        <v>322</v>
      </c>
    </row>
    <row r="5388" spans="2:4" x14ac:dyDescent="0.25">
      <c r="B5388" s="416" t="s">
        <v>7504</v>
      </c>
      <c r="C5388" s="416" t="s">
        <v>7051</v>
      </c>
      <c r="D5388" s="416">
        <v>391</v>
      </c>
    </row>
    <row r="5389" spans="2:4" x14ac:dyDescent="0.25">
      <c r="B5389" s="416" t="s">
        <v>7505</v>
      </c>
      <c r="C5389" s="416" t="s">
        <v>7051</v>
      </c>
      <c r="D5389" s="416">
        <v>277.99</v>
      </c>
    </row>
    <row r="5390" spans="2:4" x14ac:dyDescent="0.25">
      <c r="B5390" s="416" t="s">
        <v>7506</v>
      </c>
      <c r="C5390" s="416" t="s">
        <v>7051</v>
      </c>
      <c r="D5390" s="416">
        <v>309.01</v>
      </c>
    </row>
    <row r="5391" spans="2:4" x14ac:dyDescent="0.25">
      <c r="B5391" s="416" t="s">
        <v>7507</v>
      </c>
      <c r="C5391" s="416" t="s">
        <v>7051</v>
      </c>
      <c r="D5391" s="416">
        <v>293.25</v>
      </c>
    </row>
    <row r="5392" spans="2:4" x14ac:dyDescent="0.25">
      <c r="B5392" s="416" t="s">
        <v>7508</v>
      </c>
      <c r="C5392" s="416" t="s">
        <v>7051</v>
      </c>
      <c r="D5392" s="416">
        <v>322</v>
      </c>
    </row>
    <row r="5393" spans="2:4" x14ac:dyDescent="0.25">
      <c r="B5393" s="416" t="s">
        <v>7509</v>
      </c>
      <c r="C5393" s="416" t="s">
        <v>7051</v>
      </c>
      <c r="D5393" s="416">
        <v>277.99</v>
      </c>
    </row>
    <row r="5394" spans="2:4" x14ac:dyDescent="0.25">
      <c r="B5394" s="416" t="s">
        <v>7510</v>
      </c>
      <c r="C5394" s="416" t="s">
        <v>7051</v>
      </c>
      <c r="D5394" s="416">
        <v>309.01</v>
      </c>
    </row>
    <row r="5395" spans="2:4" x14ac:dyDescent="0.25">
      <c r="B5395" s="416" t="s">
        <v>7511</v>
      </c>
      <c r="C5395" s="416" t="s">
        <v>7051</v>
      </c>
      <c r="D5395" s="416">
        <v>309</v>
      </c>
    </row>
    <row r="5396" spans="2:4" x14ac:dyDescent="0.25">
      <c r="B5396" s="416" t="s">
        <v>7512</v>
      </c>
      <c r="C5396" s="416" t="s">
        <v>7051</v>
      </c>
      <c r="D5396" s="416">
        <v>309</v>
      </c>
    </row>
    <row r="5397" spans="2:4" x14ac:dyDescent="0.25">
      <c r="B5397" s="416" t="s">
        <v>7513</v>
      </c>
      <c r="C5397" s="416" t="s">
        <v>7051</v>
      </c>
      <c r="D5397" s="416">
        <v>309.01</v>
      </c>
    </row>
    <row r="5398" spans="2:4" x14ac:dyDescent="0.25">
      <c r="B5398" s="416" t="s">
        <v>7514</v>
      </c>
      <c r="C5398" s="416" t="s">
        <v>7051</v>
      </c>
      <c r="D5398" s="416">
        <v>309.01</v>
      </c>
    </row>
    <row r="5399" spans="2:4" x14ac:dyDescent="0.25">
      <c r="B5399" s="416" t="s">
        <v>7515</v>
      </c>
      <c r="C5399" s="416" t="s">
        <v>7051</v>
      </c>
      <c r="D5399" s="416">
        <v>309.01</v>
      </c>
    </row>
    <row r="5400" spans="2:4" x14ac:dyDescent="0.25">
      <c r="B5400" s="416" t="s">
        <v>7516</v>
      </c>
      <c r="C5400" s="416" t="s">
        <v>7051</v>
      </c>
      <c r="D5400" s="416">
        <v>309.01</v>
      </c>
    </row>
    <row r="5401" spans="2:4" x14ac:dyDescent="0.25">
      <c r="B5401" s="416" t="s">
        <v>7517</v>
      </c>
      <c r="C5401" s="416" t="s">
        <v>7051</v>
      </c>
      <c r="D5401" s="416">
        <v>309.01</v>
      </c>
    </row>
    <row r="5402" spans="2:4" x14ac:dyDescent="0.25">
      <c r="B5402" s="416" t="s">
        <v>7518</v>
      </c>
      <c r="C5402" s="416" t="s">
        <v>7051</v>
      </c>
      <c r="D5402" s="416">
        <v>322</v>
      </c>
    </row>
    <row r="5403" spans="2:4" x14ac:dyDescent="0.25">
      <c r="B5403" s="416" t="s">
        <v>7519</v>
      </c>
      <c r="C5403" s="416" t="s">
        <v>7051</v>
      </c>
      <c r="D5403" s="416">
        <v>322</v>
      </c>
    </row>
    <row r="5404" spans="2:4" x14ac:dyDescent="0.25">
      <c r="B5404" s="416" t="s">
        <v>7520</v>
      </c>
      <c r="C5404" s="416" t="s">
        <v>7051</v>
      </c>
      <c r="D5404" s="416">
        <v>322</v>
      </c>
    </row>
    <row r="5405" spans="2:4" x14ac:dyDescent="0.25">
      <c r="B5405" s="416" t="s">
        <v>7521</v>
      </c>
      <c r="C5405" s="416" t="s">
        <v>7051</v>
      </c>
      <c r="D5405" s="416">
        <v>322</v>
      </c>
    </row>
    <row r="5406" spans="2:4" x14ac:dyDescent="0.25">
      <c r="B5406" s="416" t="s">
        <v>7522</v>
      </c>
      <c r="C5406" s="416" t="s">
        <v>7051</v>
      </c>
      <c r="D5406" s="416">
        <v>322</v>
      </c>
    </row>
    <row r="5407" spans="2:4" x14ac:dyDescent="0.25">
      <c r="B5407" s="416" t="s">
        <v>7523</v>
      </c>
      <c r="C5407" s="416" t="s">
        <v>7051</v>
      </c>
      <c r="D5407" s="416">
        <v>349.83</v>
      </c>
    </row>
    <row r="5408" spans="2:4" x14ac:dyDescent="0.25">
      <c r="B5408" s="416" t="s">
        <v>7524</v>
      </c>
      <c r="C5408" s="416" t="s">
        <v>7051</v>
      </c>
      <c r="D5408" s="416">
        <v>349.83</v>
      </c>
    </row>
    <row r="5409" spans="2:4" x14ac:dyDescent="0.25">
      <c r="B5409" s="416" t="s">
        <v>7525</v>
      </c>
      <c r="C5409" s="416" t="s">
        <v>7051</v>
      </c>
      <c r="D5409" s="416">
        <v>349.83</v>
      </c>
    </row>
    <row r="5410" spans="2:4" x14ac:dyDescent="0.25">
      <c r="B5410" s="416" t="s">
        <v>7526</v>
      </c>
      <c r="C5410" s="416" t="s">
        <v>7051</v>
      </c>
      <c r="D5410" s="416">
        <v>322</v>
      </c>
    </row>
    <row r="5411" spans="2:4" x14ac:dyDescent="0.25">
      <c r="B5411" s="416" t="s">
        <v>7527</v>
      </c>
      <c r="C5411" s="416" t="s">
        <v>7051</v>
      </c>
      <c r="D5411" s="416">
        <v>322</v>
      </c>
    </row>
    <row r="5412" spans="2:4" x14ac:dyDescent="0.25">
      <c r="B5412" s="416" t="s">
        <v>7528</v>
      </c>
      <c r="C5412" s="416" t="s">
        <v>7051</v>
      </c>
      <c r="D5412" s="416">
        <v>322</v>
      </c>
    </row>
    <row r="5413" spans="2:4" x14ac:dyDescent="0.25">
      <c r="B5413" s="416" t="s">
        <v>7529</v>
      </c>
      <c r="C5413" s="416" t="s">
        <v>7051</v>
      </c>
      <c r="D5413" s="416">
        <v>322</v>
      </c>
    </row>
    <row r="5414" spans="2:4" x14ac:dyDescent="0.25">
      <c r="B5414" s="416" t="s">
        <v>7530</v>
      </c>
      <c r="C5414" s="416" t="s">
        <v>7051</v>
      </c>
      <c r="D5414" s="416">
        <v>322</v>
      </c>
    </row>
    <row r="5415" spans="2:4" x14ac:dyDescent="0.25">
      <c r="B5415" s="416" t="s">
        <v>7531</v>
      </c>
      <c r="C5415" s="416" t="s">
        <v>7051</v>
      </c>
      <c r="D5415" s="416">
        <v>322</v>
      </c>
    </row>
    <row r="5416" spans="2:4" x14ac:dyDescent="0.25">
      <c r="B5416" s="416" t="s">
        <v>7532</v>
      </c>
      <c r="C5416" s="416" t="s">
        <v>7051</v>
      </c>
      <c r="D5416" s="416">
        <v>322</v>
      </c>
    </row>
    <row r="5417" spans="2:4" x14ac:dyDescent="0.25">
      <c r="B5417" s="416" t="s">
        <v>7533</v>
      </c>
      <c r="C5417" s="416" t="s">
        <v>7051</v>
      </c>
      <c r="D5417" s="416">
        <v>322</v>
      </c>
    </row>
    <row r="5418" spans="2:4" x14ac:dyDescent="0.25">
      <c r="B5418" s="416" t="s">
        <v>7534</v>
      </c>
      <c r="C5418" s="416" t="s">
        <v>7051</v>
      </c>
      <c r="D5418" s="416">
        <v>322</v>
      </c>
    </row>
    <row r="5419" spans="2:4" x14ac:dyDescent="0.25">
      <c r="B5419" s="416" t="s">
        <v>7535</v>
      </c>
      <c r="C5419" s="416" t="s">
        <v>7051</v>
      </c>
      <c r="D5419" s="416">
        <v>322</v>
      </c>
    </row>
    <row r="5420" spans="2:4" x14ac:dyDescent="0.25">
      <c r="B5420" s="416" t="s">
        <v>7536</v>
      </c>
      <c r="C5420" s="416" t="s">
        <v>7051</v>
      </c>
      <c r="D5420" s="416">
        <v>322</v>
      </c>
    </row>
    <row r="5421" spans="2:4" x14ac:dyDescent="0.25">
      <c r="B5421" s="416" t="s">
        <v>7537</v>
      </c>
      <c r="C5421" s="416" t="s">
        <v>7051</v>
      </c>
      <c r="D5421" s="416">
        <v>322</v>
      </c>
    </row>
    <row r="5422" spans="2:4" x14ac:dyDescent="0.25">
      <c r="B5422" s="416" t="s">
        <v>7538</v>
      </c>
      <c r="C5422" s="416" t="s">
        <v>7051</v>
      </c>
      <c r="D5422" s="416">
        <v>322</v>
      </c>
    </row>
    <row r="5423" spans="2:4" x14ac:dyDescent="0.25">
      <c r="B5423" s="416" t="s">
        <v>7539</v>
      </c>
      <c r="C5423" s="416" t="s">
        <v>7051</v>
      </c>
      <c r="D5423" s="416">
        <v>309.01</v>
      </c>
    </row>
    <row r="5424" spans="2:4" x14ac:dyDescent="0.25">
      <c r="B5424" s="416" t="s">
        <v>7540</v>
      </c>
      <c r="C5424" s="416" t="s">
        <v>7051</v>
      </c>
      <c r="D5424" s="416">
        <v>309.01</v>
      </c>
    </row>
    <row r="5425" spans="2:4" x14ac:dyDescent="0.25">
      <c r="B5425" s="416" t="s">
        <v>7541</v>
      </c>
      <c r="C5425" s="416" t="s">
        <v>7051</v>
      </c>
      <c r="D5425" s="416">
        <v>309</v>
      </c>
    </row>
    <row r="5426" spans="2:4" x14ac:dyDescent="0.25">
      <c r="B5426" s="416" t="s">
        <v>7542</v>
      </c>
      <c r="C5426" s="416" t="s">
        <v>7051</v>
      </c>
      <c r="D5426" s="416">
        <v>309</v>
      </c>
    </row>
    <row r="5427" spans="2:4" x14ac:dyDescent="0.25">
      <c r="B5427" s="416" t="s">
        <v>7543</v>
      </c>
      <c r="C5427" s="416" t="s">
        <v>7051</v>
      </c>
      <c r="D5427" s="416">
        <v>309.01</v>
      </c>
    </row>
    <row r="5428" spans="2:4" x14ac:dyDescent="0.25">
      <c r="B5428" s="416" t="s">
        <v>7544</v>
      </c>
      <c r="C5428" s="416" t="s">
        <v>7051</v>
      </c>
      <c r="D5428" s="416">
        <v>309.01</v>
      </c>
    </row>
    <row r="5429" spans="2:4" x14ac:dyDescent="0.25">
      <c r="B5429" s="416" t="s">
        <v>7545</v>
      </c>
      <c r="C5429" s="416" t="s">
        <v>7051</v>
      </c>
      <c r="D5429" s="416">
        <v>309.01</v>
      </c>
    </row>
    <row r="5430" spans="2:4" x14ac:dyDescent="0.25">
      <c r="B5430" s="416" t="s">
        <v>7546</v>
      </c>
      <c r="C5430" s="416" t="s">
        <v>7051</v>
      </c>
      <c r="D5430" s="416">
        <v>309.01</v>
      </c>
    </row>
    <row r="5431" spans="2:4" x14ac:dyDescent="0.25">
      <c r="B5431" s="416" t="s">
        <v>7547</v>
      </c>
      <c r="C5431" s="416" t="s">
        <v>7051</v>
      </c>
      <c r="D5431" s="416">
        <v>309</v>
      </c>
    </row>
    <row r="5432" spans="2:4" x14ac:dyDescent="0.25">
      <c r="B5432" s="416" t="s">
        <v>7548</v>
      </c>
      <c r="C5432" s="416" t="s">
        <v>7051</v>
      </c>
      <c r="D5432" s="416">
        <v>309.01</v>
      </c>
    </row>
    <row r="5433" spans="2:4" x14ac:dyDescent="0.25">
      <c r="B5433" s="416" t="s">
        <v>7549</v>
      </c>
      <c r="C5433" s="416" t="s">
        <v>7051</v>
      </c>
      <c r="D5433" s="416">
        <v>309</v>
      </c>
    </row>
    <row r="5434" spans="2:4" x14ac:dyDescent="0.25">
      <c r="B5434" s="416" t="s">
        <v>7550</v>
      </c>
      <c r="C5434" s="416" t="s">
        <v>7051</v>
      </c>
      <c r="D5434" s="416">
        <v>309.01</v>
      </c>
    </row>
    <row r="5435" spans="2:4" x14ac:dyDescent="0.25">
      <c r="B5435" s="416" t="s">
        <v>7551</v>
      </c>
      <c r="C5435" s="416" t="s">
        <v>7051</v>
      </c>
      <c r="D5435" s="416">
        <v>309.01</v>
      </c>
    </row>
    <row r="5436" spans="2:4" x14ac:dyDescent="0.25">
      <c r="B5436" s="416" t="s">
        <v>7552</v>
      </c>
      <c r="C5436" s="416" t="s">
        <v>7051</v>
      </c>
      <c r="D5436" s="416">
        <v>309</v>
      </c>
    </row>
    <row r="5437" spans="2:4" x14ac:dyDescent="0.25">
      <c r="B5437" s="416" t="s">
        <v>7553</v>
      </c>
      <c r="C5437" s="416" t="s">
        <v>7051</v>
      </c>
      <c r="D5437" s="416">
        <v>309</v>
      </c>
    </row>
    <row r="5438" spans="2:4" x14ac:dyDescent="0.25">
      <c r="B5438" s="416" t="s">
        <v>7554</v>
      </c>
      <c r="C5438" s="416" t="s">
        <v>7051</v>
      </c>
      <c r="D5438" s="416">
        <v>309.01</v>
      </c>
    </row>
    <row r="5439" spans="2:4" x14ac:dyDescent="0.25">
      <c r="B5439" s="416" t="s">
        <v>7555</v>
      </c>
      <c r="C5439" s="416" t="s">
        <v>7051</v>
      </c>
      <c r="D5439" s="416">
        <v>309.01</v>
      </c>
    </row>
    <row r="5440" spans="2:4" x14ac:dyDescent="0.25">
      <c r="B5440" s="416" t="s">
        <v>7556</v>
      </c>
      <c r="C5440" s="416" t="s">
        <v>7051</v>
      </c>
      <c r="D5440" s="416">
        <v>309</v>
      </c>
    </row>
    <row r="5441" spans="2:4" x14ac:dyDescent="0.25">
      <c r="B5441" s="416" t="s">
        <v>7557</v>
      </c>
      <c r="C5441" s="416" t="s">
        <v>7051</v>
      </c>
      <c r="D5441" s="416">
        <v>309.01</v>
      </c>
    </row>
    <row r="5442" spans="2:4" x14ac:dyDescent="0.25">
      <c r="B5442" s="416" t="s">
        <v>7558</v>
      </c>
      <c r="C5442" s="416" t="s">
        <v>7051</v>
      </c>
      <c r="D5442" s="416">
        <v>309.01</v>
      </c>
    </row>
    <row r="5443" spans="2:4" x14ac:dyDescent="0.25">
      <c r="B5443" s="416" t="s">
        <v>7559</v>
      </c>
      <c r="C5443" s="416" t="s">
        <v>7051</v>
      </c>
      <c r="D5443" s="416">
        <v>309.01</v>
      </c>
    </row>
    <row r="5444" spans="2:4" x14ac:dyDescent="0.25">
      <c r="B5444" s="416" t="s">
        <v>7560</v>
      </c>
      <c r="C5444" s="416" t="s">
        <v>7051</v>
      </c>
      <c r="D5444" s="416">
        <v>309.01</v>
      </c>
    </row>
    <row r="5445" spans="2:4" x14ac:dyDescent="0.25">
      <c r="B5445" s="416" t="s">
        <v>7561</v>
      </c>
      <c r="C5445" s="416" t="s">
        <v>7051</v>
      </c>
      <c r="D5445" s="416">
        <v>309.01</v>
      </c>
    </row>
    <row r="5446" spans="2:4" x14ac:dyDescent="0.25">
      <c r="B5446" s="416" t="s">
        <v>7562</v>
      </c>
      <c r="C5446" s="416" t="s">
        <v>7051</v>
      </c>
      <c r="D5446" s="416">
        <v>309.01</v>
      </c>
    </row>
    <row r="5447" spans="2:4" x14ac:dyDescent="0.25">
      <c r="B5447" s="416" t="s">
        <v>7563</v>
      </c>
      <c r="C5447" s="416" t="s">
        <v>7051</v>
      </c>
      <c r="D5447" s="416">
        <v>309.01</v>
      </c>
    </row>
    <row r="5448" spans="2:4" x14ac:dyDescent="0.25">
      <c r="B5448" s="416" t="s">
        <v>7564</v>
      </c>
      <c r="C5448" s="416" t="s">
        <v>7051</v>
      </c>
      <c r="D5448" s="416">
        <v>309.01</v>
      </c>
    </row>
    <row r="5449" spans="2:4" x14ac:dyDescent="0.25">
      <c r="B5449" s="416" t="s">
        <v>7565</v>
      </c>
      <c r="C5449" s="416" t="s">
        <v>7051</v>
      </c>
      <c r="D5449" s="416">
        <v>322</v>
      </c>
    </row>
    <row r="5450" spans="2:4" x14ac:dyDescent="0.25">
      <c r="B5450" s="416" t="s">
        <v>7566</v>
      </c>
      <c r="C5450" s="416" t="s">
        <v>7051</v>
      </c>
      <c r="D5450" s="416">
        <v>322</v>
      </c>
    </row>
    <row r="5451" spans="2:4" x14ac:dyDescent="0.25">
      <c r="B5451" s="416" t="s">
        <v>7567</v>
      </c>
      <c r="C5451" s="416" t="s">
        <v>7051</v>
      </c>
      <c r="D5451" s="416">
        <v>309</v>
      </c>
    </row>
    <row r="5452" spans="2:4" x14ac:dyDescent="0.25">
      <c r="B5452" s="416" t="s">
        <v>7568</v>
      </c>
      <c r="C5452" s="416" t="s">
        <v>7051</v>
      </c>
      <c r="D5452" s="416">
        <v>309.01</v>
      </c>
    </row>
    <row r="5453" spans="2:4" x14ac:dyDescent="0.25">
      <c r="B5453" s="416" t="s">
        <v>7569</v>
      </c>
      <c r="C5453" s="416" t="s">
        <v>7051</v>
      </c>
      <c r="D5453" s="416">
        <v>309.01</v>
      </c>
    </row>
    <row r="5454" spans="2:4" x14ac:dyDescent="0.25">
      <c r="B5454" s="416" t="s">
        <v>7570</v>
      </c>
      <c r="C5454" s="416" t="s">
        <v>7051</v>
      </c>
      <c r="D5454" s="416">
        <v>309.01</v>
      </c>
    </row>
    <row r="5455" spans="2:4" x14ac:dyDescent="0.25">
      <c r="B5455" s="416" t="s">
        <v>7571</v>
      </c>
      <c r="C5455" s="416" t="s">
        <v>7051</v>
      </c>
      <c r="D5455" s="416">
        <v>309.01</v>
      </c>
    </row>
    <row r="5456" spans="2:4" x14ac:dyDescent="0.25">
      <c r="B5456" s="416" t="s">
        <v>7572</v>
      </c>
      <c r="C5456" s="416" t="s">
        <v>7051</v>
      </c>
      <c r="D5456" s="416">
        <v>309.01</v>
      </c>
    </row>
    <row r="5457" spans="2:4" x14ac:dyDescent="0.25">
      <c r="B5457" s="416" t="s">
        <v>7573</v>
      </c>
      <c r="C5457" s="416" t="s">
        <v>7051</v>
      </c>
      <c r="D5457" s="416">
        <v>309.01</v>
      </c>
    </row>
    <row r="5458" spans="2:4" x14ac:dyDescent="0.25">
      <c r="B5458" s="416" t="s">
        <v>7574</v>
      </c>
      <c r="C5458" s="416" t="s">
        <v>7051</v>
      </c>
      <c r="D5458" s="416">
        <v>309.01</v>
      </c>
    </row>
    <row r="5459" spans="2:4" x14ac:dyDescent="0.25">
      <c r="B5459" s="416" t="s">
        <v>7575</v>
      </c>
      <c r="C5459" s="416" t="s">
        <v>7051</v>
      </c>
      <c r="D5459" s="416">
        <v>309.01</v>
      </c>
    </row>
    <row r="5460" spans="2:4" x14ac:dyDescent="0.25">
      <c r="B5460" s="416" t="s">
        <v>7576</v>
      </c>
      <c r="C5460" s="416" t="s">
        <v>7051</v>
      </c>
      <c r="D5460" s="416">
        <v>309.01</v>
      </c>
    </row>
    <row r="5461" spans="2:4" x14ac:dyDescent="0.25">
      <c r="B5461" s="416" t="s">
        <v>7577</v>
      </c>
      <c r="C5461" s="416" t="s">
        <v>7051</v>
      </c>
      <c r="D5461" s="416">
        <v>309.01</v>
      </c>
    </row>
    <row r="5462" spans="2:4" x14ac:dyDescent="0.25">
      <c r="B5462" s="416" t="s">
        <v>7578</v>
      </c>
      <c r="C5462" s="416" t="s">
        <v>7051</v>
      </c>
      <c r="D5462" s="416">
        <v>309.01</v>
      </c>
    </row>
    <row r="5463" spans="2:4" x14ac:dyDescent="0.25">
      <c r="B5463" s="416" t="s">
        <v>7579</v>
      </c>
      <c r="C5463" s="416" t="s">
        <v>7051</v>
      </c>
      <c r="D5463" s="416">
        <v>309</v>
      </c>
    </row>
    <row r="5464" spans="2:4" x14ac:dyDescent="0.25">
      <c r="B5464" s="416" t="s">
        <v>7580</v>
      </c>
      <c r="C5464" s="416" t="s">
        <v>7051</v>
      </c>
      <c r="D5464" s="416">
        <v>309</v>
      </c>
    </row>
    <row r="5465" spans="2:4" x14ac:dyDescent="0.25">
      <c r="B5465" s="416" t="s">
        <v>7581</v>
      </c>
      <c r="C5465" s="416" t="s">
        <v>7051</v>
      </c>
      <c r="D5465" s="416">
        <v>309.01</v>
      </c>
    </row>
    <row r="5466" spans="2:4" x14ac:dyDescent="0.25">
      <c r="B5466" s="416" t="s">
        <v>7582</v>
      </c>
      <c r="C5466" s="416" t="s">
        <v>7051</v>
      </c>
      <c r="D5466" s="416">
        <v>309.01</v>
      </c>
    </row>
    <row r="5467" spans="2:4" x14ac:dyDescent="0.25">
      <c r="B5467" s="416" t="s">
        <v>7583</v>
      </c>
      <c r="C5467" s="416" t="s">
        <v>7051</v>
      </c>
      <c r="D5467" s="416">
        <v>309.01</v>
      </c>
    </row>
    <row r="5468" spans="2:4" x14ac:dyDescent="0.25">
      <c r="B5468" s="416" t="s">
        <v>7584</v>
      </c>
      <c r="C5468" s="416" t="s">
        <v>7051</v>
      </c>
      <c r="D5468" s="416">
        <v>309.01</v>
      </c>
    </row>
    <row r="5469" spans="2:4" x14ac:dyDescent="0.25">
      <c r="B5469" s="416" t="s">
        <v>7585</v>
      </c>
      <c r="C5469" s="416" t="s">
        <v>7051</v>
      </c>
      <c r="D5469" s="416">
        <v>309.01</v>
      </c>
    </row>
    <row r="5470" spans="2:4" x14ac:dyDescent="0.25">
      <c r="B5470" s="416" t="s">
        <v>7586</v>
      </c>
      <c r="C5470" s="416" t="s">
        <v>7051</v>
      </c>
      <c r="D5470" s="416">
        <v>309.01</v>
      </c>
    </row>
    <row r="5471" spans="2:4" x14ac:dyDescent="0.25">
      <c r="B5471" s="416" t="s">
        <v>7587</v>
      </c>
      <c r="C5471" s="416" t="s">
        <v>7051</v>
      </c>
      <c r="D5471" s="416">
        <v>309.01</v>
      </c>
    </row>
    <row r="5472" spans="2:4" x14ac:dyDescent="0.25">
      <c r="B5472" s="416" t="s">
        <v>7588</v>
      </c>
      <c r="C5472" s="416" t="s">
        <v>7051</v>
      </c>
      <c r="D5472" s="416">
        <v>309.01</v>
      </c>
    </row>
    <row r="5473" spans="2:4" x14ac:dyDescent="0.25">
      <c r="B5473" s="416" t="s">
        <v>7589</v>
      </c>
      <c r="C5473" s="416" t="s">
        <v>7051</v>
      </c>
      <c r="D5473" s="416">
        <v>309.01</v>
      </c>
    </row>
    <row r="5474" spans="2:4" x14ac:dyDescent="0.25">
      <c r="B5474" s="416" t="s">
        <v>7590</v>
      </c>
      <c r="C5474" s="416" t="s">
        <v>7051</v>
      </c>
      <c r="D5474" s="416">
        <v>309.01</v>
      </c>
    </row>
    <row r="5475" spans="2:4" x14ac:dyDescent="0.25">
      <c r="B5475" s="416" t="s">
        <v>7591</v>
      </c>
      <c r="C5475" s="416" t="s">
        <v>7051</v>
      </c>
      <c r="D5475" s="416">
        <v>309.01</v>
      </c>
    </row>
    <row r="5476" spans="2:4" x14ac:dyDescent="0.25">
      <c r="B5476" s="416" t="s">
        <v>7592</v>
      </c>
      <c r="C5476" s="416" t="s">
        <v>7051</v>
      </c>
      <c r="D5476" s="416">
        <v>309.01</v>
      </c>
    </row>
    <row r="5477" spans="2:4" x14ac:dyDescent="0.25">
      <c r="B5477" s="416" t="s">
        <v>7593</v>
      </c>
      <c r="C5477" s="416" t="s">
        <v>7051</v>
      </c>
      <c r="D5477" s="416">
        <v>309.01</v>
      </c>
    </row>
    <row r="5478" spans="2:4" x14ac:dyDescent="0.25">
      <c r="B5478" s="416" t="s">
        <v>7594</v>
      </c>
      <c r="C5478" s="416" t="s">
        <v>7051</v>
      </c>
      <c r="D5478" s="416">
        <v>309.01</v>
      </c>
    </row>
    <row r="5479" spans="2:4" x14ac:dyDescent="0.25">
      <c r="B5479" s="416" t="s">
        <v>7595</v>
      </c>
      <c r="C5479" s="416" t="s">
        <v>7051</v>
      </c>
      <c r="D5479" s="416">
        <v>309.01</v>
      </c>
    </row>
    <row r="5480" spans="2:4" x14ac:dyDescent="0.25">
      <c r="B5480" s="416" t="s">
        <v>7596</v>
      </c>
      <c r="C5480" s="416" t="s">
        <v>7051</v>
      </c>
      <c r="D5480" s="416">
        <v>309</v>
      </c>
    </row>
    <row r="5481" spans="2:4" x14ac:dyDescent="0.25">
      <c r="B5481" s="416" t="s">
        <v>7597</v>
      </c>
      <c r="C5481" s="416" t="s">
        <v>7051</v>
      </c>
      <c r="D5481" s="416">
        <v>309</v>
      </c>
    </row>
    <row r="5482" spans="2:4" x14ac:dyDescent="0.25">
      <c r="B5482" s="416" t="s">
        <v>7598</v>
      </c>
      <c r="C5482" s="416" t="s">
        <v>7051</v>
      </c>
      <c r="D5482" s="416">
        <v>309.01</v>
      </c>
    </row>
    <row r="5483" spans="2:4" x14ac:dyDescent="0.25">
      <c r="B5483" s="416" t="s">
        <v>7599</v>
      </c>
      <c r="C5483" s="416" t="s">
        <v>7051</v>
      </c>
      <c r="D5483" s="416">
        <v>309</v>
      </c>
    </row>
    <row r="5484" spans="2:4" x14ac:dyDescent="0.25">
      <c r="B5484" s="416" t="s">
        <v>7600</v>
      </c>
      <c r="C5484" s="416" t="s">
        <v>7051</v>
      </c>
      <c r="D5484" s="416">
        <v>309</v>
      </c>
    </row>
    <row r="5485" spans="2:4" x14ac:dyDescent="0.25">
      <c r="B5485" s="416" t="s">
        <v>7601</v>
      </c>
      <c r="C5485" s="416" t="s">
        <v>7051</v>
      </c>
      <c r="D5485" s="416">
        <v>349.83</v>
      </c>
    </row>
    <row r="5486" spans="2:4" x14ac:dyDescent="0.25">
      <c r="B5486" s="416" t="s">
        <v>7602</v>
      </c>
      <c r="C5486" s="416" t="s">
        <v>7051</v>
      </c>
      <c r="D5486" s="416">
        <v>349.83</v>
      </c>
    </row>
    <row r="5487" spans="2:4" x14ac:dyDescent="0.25">
      <c r="B5487" s="416" t="s">
        <v>7603</v>
      </c>
      <c r="C5487" s="416" t="s">
        <v>7051</v>
      </c>
      <c r="D5487" s="416">
        <v>349.83</v>
      </c>
    </row>
    <row r="5488" spans="2:4" x14ac:dyDescent="0.25">
      <c r="B5488" s="416" t="s">
        <v>7604</v>
      </c>
      <c r="C5488" s="416" t="s">
        <v>7051</v>
      </c>
      <c r="D5488" s="416">
        <v>349.83</v>
      </c>
    </row>
    <row r="5489" spans="2:4" x14ac:dyDescent="0.25">
      <c r="B5489" s="416" t="s">
        <v>7605</v>
      </c>
      <c r="C5489" s="416" t="s">
        <v>7051</v>
      </c>
      <c r="D5489" s="416">
        <v>349.83</v>
      </c>
    </row>
    <row r="5490" spans="2:4" x14ac:dyDescent="0.25">
      <c r="B5490" s="416" t="s">
        <v>7606</v>
      </c>
      <c r="C5490" s="416" t="s">
        <v>7051</v>
      </c>
      <c r="D5490" s="416">
        <v>349.83</v>
      </c>
    </row>
    <row r="5491" spans="2:4" x14ac:dyDescent="0.25">
      <c r="B5491" s="416" t="s">
        <v>7607</v>
      </c>
      <c r="C5491" s="416" t="s">
        <v>7051</v>
      </c>
      <c r="D5491" s="416">
        <v>322</v>
      </c>
    </row>
    <row r="5492" spans="2:4" x14ac:dyDescent="0.25">
      <c r="B5492" s="416" t="s">
        <v>7608</v>
      </c>
      <c r="C5492" s="416" t="s">
        <v>7051</v>
      </c>
      <c r="D5492" s="416">
        <v>322</v>
      </c>
    </row>
    <row r="5493" spans="2:4" x14ac:dyDescent="0.25">
      <c r="B5493" s="416" t="s">
        <v>7609</v>
      </c>
      <c r="C5493" s="416" t="s">
        <v>7051</v>
      </c>
      <c r="D5493" s="416">
        <v>322</v>
      </c>
    </row>
    <row r="5494" spans="2:4" x14ac:dyDescent="0.25">
      <c r="B5494" s="416" t="s">
        <v>7610</v>
      </c>
      <c r="C5494" s="416" t="s">
        <v>7051</v>
      </c>
      <c r="D5494" s="416">
        <v>322</v>
      </c>
    </row>
    <row r="5495" spans="2:4" x14ac:dyDescent="0.25">
      <c r="B5495" s="416" t="s">
        <v>7611</v>
      </c>
      <c r="C5495" s="416" t="s">
        <v>7051</v>
      </c>
      <c r="D5495" s="416">
        <v>322</v>
      </c>
    </row>
    <row r="5496" spans="2:4" x14ac:dyDescent="0.25">
      <c r="B5496" s="416" t="s">
        <v>7612</v>
      </c>
      <c r="C5496" s="416" t="s">
        <v>7051</v>
      </c>
      <c r="D5496" s="416">
        <v>349.83</v>
      </c>
    </row>
    <row r="5497" spans="2:4" x14ac:dyDescent="0.25">
      <c r="B5497" s="416" t="s">
        <v>7613</v>
      </c>
      <c r="C5497" s="416" t="s">
        <v>7051</v>
      </c>
      <c r="D5497" s="416">
        <v>349.83</v>
      </c>
    </row>
    <row r="5498" spans="2:4" x14ac:dyDescent="0.25">
      <c r="B5498" s="416" t="s">
        <v>7614</v>
      </c>
      <c r="C5498" s="416" t="s">
        <v>7051</v>
      </c>
      <c r="D5498" s="416">
        <v>309.01</v>
      </c>
    </row>
    <row r="5499" spans="2:4" x14ac:dyDescent="0.25">
      <c r="B5499" s="416" t="s">
        <v>7615</v>
      </c>
      <c r="C5499" s="416" t="s">
        <v>7051</v>
      </c>
      <c r="D5499" s="416">
        <v>309.01</v>
      </c>
    </row>
    <row r="5500" spans="2:4" x14ac:dyDescent="0.25">
      <c r="B5500" s="416" t="s">
        <v>7616</v>
      </c>
      <c r="C5500" s="416" t="s">
        <v>7051</v>
      </c>
      <c r="D5500" s="416">
        <v>309.01</v>
      </c>
    </row>
    <row r="5501" spans="2:4" x14ac:dyDescent="0.25">
      <c r="B5501" s="416" t="s">
        <v>7617</v>
      </c>
      <c r="C5501" s="416" t="s">
        <v>7051</v>
      </c>
      <c r="D5501" s="416">
        <v>309.01</v>
      </c>
    </row>
    <row r="5502" spans="2:4" x14ac:dyDescent="0.25">
      <c r="B5502" s="416" t="s">
        <v>7618</v>
      </c>
      <c r="C5502" s="416" t="s">
        <v>7051</v>
      </c>
      <c r="D5502" s="416">
        <v>309</v>
      </c>
    </row>
    <row r="5503" spans="2:4" x14ac:dyDescent="0.25">
      <c r="B5503" s="416" t="s">
        <v>7619</v>
      </c>
      <c r="C5503" s="416" t="s">
        <v>7051</v>
      </c>
      <c r="D5503" s="416">
        <v>309.01</v>
      </c>
    </row>
    <row r="5504" spans="2:4" x14ac:dyDescent="0.25">
      <c r="B5504" s="416" t="s">
        <v>7620</v>
      </c>
      <c r="C5504" s="416" t="s">
        <v>7051</v>
      </c>
      <c r="D5504" s="416">
        <v>309.01</v>
      </c>
    </row>
    <row r="5505" spans="2:4" x14ac:dyDescent="0.25">
      <c r="B5505" s="416" t="s">
        <v>7621</v>
      </c>
      <c r="C5505" s="416" t="s">
        <v>7051</v>
      </c>
      <c r="D5505" s="416">
        <v>309.01</v>
      </c>
    </row>
    <row r="5506" spans="2:4" x14ac:dyDescent="0.25">
      <c r="B5506" s="416" t="s">
        <v>7622</v>
      </c>
      <c r="C5506" s="416" t="s">
        <v>7051</v>
      </c>
      <c r="D5506" s="416">
        <v>277.99</v>
      </c>
    </row>
    <row r="5507" spans="2:4" x14ac:dyDescent="0.25">
      <c r="B5507" s="416" t="s">
        <v>7623</v>
      </c>
      <c r="C5507" s="416" t="s">
        <v>7051</v>
      </c>
      <c r="D5507" s="416">
        <v>713</v>
      </c>
    </row>
    <row r="5508" spans="2:4" x14ac:dyDescent="0.25">
      <c r="B5508" s="416" t="s">
        <v>7624</v>
      </c>
      <c r="C5508" s="416" t="s">
        <v>7051</v>
      </c>
      <c r="D5508" s="416">
        <v>309.01</v>
      </c>
    </row>
    <row r="5509" spans="2:4" x14ac:dyDescent="0.25">
      <c r="B5509" s="416" t="s">
        <v>7625</v>
      </c>
      <c r="C5509" s="416" t="s">
        <v>7051</v>
      </c>
      <c r="D5509" s="416">
        <v>277.99</v>
      </c>
    </row>
    <row r="5510" spans="2:4" x14ac:dyDescent="0.25">
      <c r="B5510" s="416" t="s">
        <v>7626</v>
      </c>
      <c r="C5510" s="416" t="s">
        <v>7051</v>
      </c>
      <c r="D5510" s="416">
        <v>277.99</v>
      </c>
    </row>
    <row r="5511" spans="2:4" x14ac:dyDescent="0.25">
      <c r="B5511" s="416" t="s">
        <v>7627</v>
      </c>
      <c r="C5511" s="416" t="s">
        <v>7051</v>
      </c>
      <c r="D5511" s="416">
        <v>277.99</v>
      </c>
    </row>
    <row r="5512" spans="2:4" x14ac:dyDescent="0.25">
      <c r="B5512" s="416" t="s">
        <v>7628</v>
      </c>
      <c r="C5512" s="416" t="s">
        <v>7051</v>
      </c>
      <c r="D5512" s="416">
        <v>277.99</v>
      </c>
    </row>
    <row r="5513" spans="2:4" x14ac:dyDescent="0.25">
      <c r="B5513" s="416" t="s">
        <v>7629</v>
      </c>
      <c r="C5513" s="416" t="s">
        <v>7051</v>
      </c>
      <c r="D5513" s="416">
        <v>322</v>
      </c>
    </row>
    <row r="5514" spans="2:4" x14ac:dyDescent="0.25">
      <c r="B5514" s="416" t="s">
        <v>7630</v>
      </c>
      <c r="C5514" s="416" t="s">
        <v>7051</v>
      </c>
      <c r="D5514" s="416">
        <v>277.99</v>
      </c>
    </row>
    <row r="5515" spans="2:4" x14ac:dyDescent="0.25">
      <c r="B5515" s="416" t="s">
        <v>7631</v>
      </c>
      <c r="C5515" s="416" t="s">
        <v>7051</v>
      </c>
      <c r="D5515" s="416">
        <v>881.6</v>
      </c>
    </row>
    <row r="5516" spans="2:4" x14ac:dyDescent="0.25">
      <c r="B5516" s="416" t="s">
        <v>7632</v>
      </c>
      <c r="C5516" s="416" t="s">
        <v>7051</v>
      </c>
      <c r="D5516" s="416">
        <v>881.6</v>
      </c>
    </row>
    <row r="5517" spans="2:4" x14ac:dyDescent="0.25">
      <c r="B5517" s="416" t="s">
        <v>7633</v>
      </c>
      <c r="C5517" s="416" t="s">
        <v>7051</v>
      </c>
      <c r="D5517" s="416">
        <v>881.6</v>
      </c>
    </row>
    <row r="5518" spans="2:4" x14ac:dyDescent="0.25">
      <c r="B5518" s="416" t="s">
        <v>7634</v>
      </c>
      <c r="C5518" s="416" t="s">
        <v>7051</v>
      </c>
      <c r="D5518" s="416">
        <v>881.6</v>
      </c>
    </row>
    <row r="5519" spans="2:4" x14ac:dyDescent="0.25">
      <c r="B5519" s="416" t="s">
        <v>7635</v>
      </c>
      <c r="C5519" s="416" t="s">
        <v>7051</v>
      </c>
      <c r="D5519" s="416">
        <v>881.6</v>
      </c>
    </row>
    <row r="5520" spans="2:4" x14ac:dyDescent="0.25">
      <c r="B5520" s="416" t="s">
        <v>7636</v>
      </c>
      <c r="C5520" s="416" t="s">
        <v>7051</v>
      </c>
      <c r="D5520" s="416">
        <v>881.6</v>
      </c>
    </row>
    <row r="5521" spans="2:4" x14ac:dyDescent="0.25">
      <c r="B5521" s="416" t="s">
        <v>7637</v>
      </c>
      <c r="C5521" s="416" t="s">
        <v>7051</v>
      </c>
      <c r="D5521" s="416">
        <v>881.6</v>
      </c>
    </row>
    <row r="5522" spans="2:4" x14ac:dyDescent="0.25">
      <c r="B5522" s="416" t="s">
        <v>7638</v>
      </c>
      <c r="C5522" s="416" t="s">
        <v>7051</v>
      </c>
      <c r="D5522" s="416">
        <v>794.6</v>
      </c>
    </row>
    <row r="5523" spans="2:4" x14ac:dyDescent="0.25">
      <c r="B5523" s="416" t="s">
        <v>7639</v>
      </c>
      <c r="C5523" s="416" t="s">
        <v>7051</v>
      </c>
      <c r="D5523" s="416">
        <v>794.6</v>
      </c>
    </row>
    <row r="5524" spans="2:4" x14ac:dyDescent="0.25">
      <c r="B5524" s="416" t="s">
        <v>7640</v>
      </c>
      <c r="C5524" s="416" t="s">
        <v>7051</v>
      </c>
      <c r="D5524" s="416">
        <v>322</v>
      </c>
    </row>
    <row r="5525" spans="2:4" x14ac:dyDescent="0.25">
      <c r="B5525" s="416" t="s">
        <v>7641</v>
      </c>
      <c r="C5525" s="416" t="s">
        <v>7051</v>
      </c>
      <c r="D5525" s="416">
        <v>322</v>
      </c>
    </row>
    <row r="5526" spans="2:4" x14ac:dyDescent="0.25">
      <c r="B5526" s="416" t="s">
        <v>7642</v>
      </c>
      <c r="C5526" s="416" t="s">
        <v>7051</v>
      </c>
      <c r="D5526" s="416">
        <v>322</v>
      </c>
    </row>
    <row r="5527" spans="2:4" x14ac:dyDescent="0.25">
      <c r="B5527" s="416" t="s">
        <v>7643</v>
      </c>
      <c r="C5527" s="416" t="s">
        <v>7051</v>
      </c>
      <c r="D5527" s="416">
        <v>368</v>
      </c>
    </row>
    <row r="5528" spans="2:4" x14ac:dyDescent="0.25">
      <c r="B5528" s="416" t="s">
        <v>7644</v>
      </c>
      <c r="C5528" s="416" t="s">
        <v>7051</v>
      </c>
      <c r="D5528" s="416">
        <v>309</v>
      </c>
    </row>
    <row r="5529" spans="2:4" x14ac:dyDescent="0.25">
      <c r="B5529" s="416" t="s">
        <v>7645</v>
      </c>
      <c r="C5529" s="416" t="s">
        <v>7051</v>
      </c>
      <c r="D5529" s="416">
        <v>309.01</v>
      </c>
    </row>
    <row r="5530" spans="2:4" x14ac:dyDescent="0.25">
      <c r="B5530" s="416" t="s">
        <v>7646</v>
      </c>
      <c r="C5530" s="416" t="s">
        <v>7051</v>
      </c>
      <c r="D5530" s="416">
        <v>322</v>
      </c>
    </row>
    <row r="5531" spans="2:4" x14ac:dyDescent="0.25">
      <c r="B5531" s="416" t="s">
        <v>7647</v>
      </c>
      <c r="C5531" s="416" t="s">
        <v>7051</v>
      </c>
      <c r="D5531" s="416">
        <v>322</v>
      </c>
    </row>
    <row r="5532" spans="2:4" x14ac:dyDescent="0.25">
      <c r="B5532" s="416" t="s">
        <v>7648</v>
      </c>
      <c r="C5532" s="416" t="s">
        <v>7051</v>
      </c>
      <c r="D5532" s="416">
        <v>322</v>
      </c>
    </row>
    <row r="5533" spans="2:4" x14ac:dyDescent="0.25">
      <c r="B5533" s="416" t="s">
        <v>7649</v>
      </c>
      <c r="C5533" s="416" t="s">
        <v>7051</v>
      </c>
      <c r="D5533" s="416">
        <v>322</v>
      </c>
    </row>
    <row r="5534" spans="2:4" x14ac:dyDescent="0.25">
      <c r="B5534" s="416" t="s">
        <v>7650</v>
      </c>
      <c r="C5534" s="416" t="s">
        <v>7051</v>
      </c>
      <c r="D5534" s="416">
        <v>322</v>
      </c>
    </row>
    <row r="5535" spans="2:4" x14ac:dyDescent="0.25">
      <c r="B5535" s="416" t="s">
        <v>7651</v>
      </c>
      <c r="C5535" s="416" t="s">
        <v>7051</v>
      </c>
      <c r="D5535" s="416">
        <v>322</v>
      </c>
    </row>
    <row r="5536" spans="2:4" x14ac:dyDescent="0.25">
      <c r="B5536" s="416" t="s">
        <v>7652</v>
      </c>
      <c r="C5536" s="416" t="s">
        <v>7051</v>
      </c>
      <c r="D5536" s="416">
        <v>309.01</v>
      </c>
    </row>
    <row r="5537" spans="2:4" x14ac:dyDescent="0.25">
      <c r="B5537" s="416" t="s">
        <v>7653</v>
      </c>
      <c r="C5537" s="416" t="s">
        <v>7051</v>
      </c>
      <c r="D5537" s="416">
        <v>309.01</v>
      </c>
    </row>
    <row r="5538" spans="2:4" x14ac:dyDescent="0.25">
      <c r="B5538" s="416" t="s">
        <v>7654</v>
      </c>
      <c r="C5538" s="416" t="s">
        <v>7051</v>
      </c>
      <c r="D5538" s="416">
        <v>309.01</v>
      </c>
    </row>
    <row r="5539" spans="2:4" x14ac:dyDescent="0.25">
      <c r="B5539" s="416" t="s">
        <v>7655</v>
      </c>
      <c r="C5539" s="416" t="s">
        <v>7051</v>
      </c>
      <c r="D5539" s="416">
        <v>309.01</v>
      </c>
    </row>
    <row r="5540" spans="2:4" x14ac:dyDescent="0.25">
      <c r="B5540" s="416" t="s">
        <v>7656</v>
      </c>
      <c r="C5540" s="416" t="s">
        <v>7051</v>
      </c>
      <c r="D5540" s="416">
        <v>309.01</v>
      </c>
    </row>
    <row r="5541" spans="2:4" x14ac:dyDescent="0.25">
      <c r="B5541" s="416" t="s">
        <v>7657</v>
      </c>
      <c r="C5541" s="416" t="s">
        <v>7051</v>
      </c>
      <c r="D5541" s="416">
        <v>309.01</v>
      </c>
    </row>
    <row r="5542" spans="2:4" x14ac:dyDescent="0.25">
      <c r="B5542" s="416" t="s">
        <v>7658</v>
      </c>
      <c r="C5542" s="416" t="s">
        <v>7051</v>
      </c>
      <c r="D5542" s="416">
        <v>309.01</v>
      </c>
    </row>
    <row r="5543" spans="2:4" x14ac:dyDescent="0.25">
      <c r="B5543" s="416" t="s">
        <v>7659</v>
      </c>
      <c r="C5543" s="416" t="s">
        <v>7051</v>
      </c>
      <c r="D5543" s="416">
        <v>309.01</v>
      </c>
    </row>
    <row r="5544" spans="2:4" x14ac:dyDescent="0.25">
      <c r="B5544" s="416" t="s">
        <v>7660</v>
      </c>
      <c r="C5544" s="416" t="s">
        <v>7051</v>
      </c>
      <c r="D5544" s="416">
        <v>309.01</v>
      </c>
    </row>
    <row r="5545" spans="2:4" x14ac:dyDescent="0.25">
      <c r="B5545" s="416" t="s">
        <v>7661</v>
      </c>
      <c r="C5545" s="416" t="s">
        <v>7051</v>
      </c>
      <c r="D5545" s="416">
        <v>309.01</v>
      </c>
    </row>
    <row r="5546" spans="2:4" x14ac:dyDescent="0.25">
      <c r="B5546" s="416" t="s">
        <v>7662</v>
      </c>
      <c r="C5546" s="416" t="s">
        <v>7051</v>
      </c>
      <c r="D5546" s="416">
        <v>309.01</v>
      </c>
    </row>
    <row r="5547" spans="2:4" x14ac:dyDescent="0.25">
      <c r="B5547" s="416" t="s">
        <v>7663</v>
      </c>
      <c r="C5547" s="416" t="s">
        <v>7051</v>
      </c>
      <c r="D5547" s="416">
        <v>309.01</v>
      </c>
    </row>
    <row r="5548" spans="2:4" x14ac:dyDescent="0.25">
      <c r="B5548" s="416" t="s">
        <v>7664</v>
      </c>
      <c r="C5548" s="416" t="s">
        <v>7051</v>
      </c>
      <c r="D5548" s="416">
        <v>309.01</v>
      </c>
    </row>
    <row r="5549" spans="2:4" x14ac:dyDescent="0.25">
      <c r="B5549" s="416" t="s">
        <v>7665</v>
      </c>
      <c r="C5549" s="416" t="s">
        <v>7051</v>
      </c>
      <c r="D5549" s="416">
        <v>309.01</v>
      </c>
    </row>
    <row r="5550" spans="2:4" x14ac:dyDescent="0.25">
      <c r="B5550" s="416" t="s">
        <v>7666</v>
      </c>
      <c r="C5550" s="416" t="s">
        <v>7051</v>
      </c>
      <c r="D5550" s="416">
        <v>309.01</v>
      </c>
    </row>
    <row r="5551" spans="2:4" x14ac:dyDescent="0.25">
      <c r="B5551" s="416" t="s">
        <v>7667</v>
      </c>
      <c r="C5551" s="416" t="s">
        <v>7051</v>
      </c>
      <c r="D5551" s="416">
        <v>309.01</v>
      </c>
    </row>
    <row r="5552" spans="2:4" x14ac:dyDescent="0.25">
      <c r="B5552" s="416" t="s">
        <v>7668</v>
      </c>
      <c r="C5552" s="416" t="s">
        <v>7051</v>
      </c>
      <c r="D5552" s="416">
        <v>309.01</v>
      </c>
    </row>
    <row r="5553" spans="2:4" x14ac:dyDescent="0.25">
      <c r="B5553" s="416" t="s">
        <v>7669</v>
      </c>
      <c r="C5553" s="416" t="s">
        <v>7051</v>
      </c>
      <c r="D5553" s="416">
        <v>309.01</v>
      </c>
    </row>
    <row r="5554" spans="2:4" x14ac:dyDescent="0.25">
      <c r="B5554" s="416" t="s">
        <v>7670</v>
      </c>
      <c r="C5554" s="416" t="s">
        <v>7051</v>
      </c>
      <c r="D5554" s="416">
        <v>309.01</v>
      </c>
    </row>
    <row r="5555" spans="2:4" x14ac:dyDescent="0.25">
      <c r="B5555" s="416" t="s">
        <v>7671</v>
      </c>
      <c r="C5555" s="416" t="s">
        <v>7051</v>
      </c>
      <c r="D5555" s="416">
        <v>309.01</v>
      </c>
    </row>
    <row r="5556" spans="2:4" x14ac:dyDescent="0.25">
      <c r="B5556" s="416" t="s">
        <v>7672</v>
      </c>
      <c r="C5556" s="416" t="s">
        <v>7051</v>
      </c>
      <c r="D5556" s="416">
        <v>309.01</v>
      </c>
    </row>
    <row r="5557" spans="2:4" x14ac:dyDescent="0.25">
      <c r="B5557" s="416" t="s">
        <v>7673</v>
      </c>
      <c r="C5557" s="416" t="s">
        <v>7051</v>
      </c>
      <c r="D5557" s="416">
        <v>309.01</v>
      </c>
    </row>
    <row r="5558" spans="2:4" x14ac:dyDescent="0.25">
      <c r="B5558" s="416" t="s">
        <v>7674</v>
      </c>
      <c r="C5558" s="416" t="s">
        <v>7051</v>
      </c>
      <c r="D5558" s="416">
        <v>309.01</v>
      </c>
    </row>
    <row r="5559" spans="2:4" x14ac:dyDescent="0.25">
      <c r="B5559" s="416" t="s">
        <v>7675</v>
      </c>
      <c r="C5559" s="416" t="s">
        <v>7051</v>
      </c>
      <c r="D5559" s="416">
        <v>309.01</v>
      </c>
    </row>
    <row r="5560" spans="2:4" x14ac:dyDescent="0.25">
      <c r="B5560" s="416" t="s">
        <v>7676</v>
      </c>
      <c r="C5560" s="416" t="s">
        <v>7051</v>
      </c>
      <c r="D5560" s="416">
        <v>309.01</v>
      </c>
    </row>
    <row r="5561" spans="2:4" x14ac:dyDescent="0.25">
      <c r="B5561" s="416" t="s">
        <v>7677</v>
      </c>
      <c r="C5561" s="416" t="s">
        <v>7051</v>
      </c>
      <c r="D5561" s="416">
        <v>309.01</v>
      </c>
    </row>
    <row r="5562" spans="2:4" x14ac:dyDescent="0.25">
      <c r="B5562" s="416" t="s">
        <v>7678</v>
      </c>
      <c r="C5562" s="416" t="s">
        <v>7051</v>
      </c>
      <c r="D5562" s="416">
        <v>309.01</v>
      </c>
    </row>
    <row r="5563" spans="2:4" x14ac:dyDescent="0.25">
      <c r="B5563" s="416" t="s">
        <v>7679</v>
      </c>
      <c r="C5563" s="416" t="s">
        <v>7051</v>
      </c>
      <c r="D5563" s="416">
        <v>309.01</v>
      </c>
    </row>
    <row r="5564" spans="2:4" x14ac:dyDescent="0.25">
      <c r="B5564" s="416" t="s">
        <v>7680</v>
      </c>
      <c r="C5564" s="416" t="s">
        <v>7051</v>
      </c>
      <c r="D5564" s="416">
        <v>309.01</v>
      </c>
    </row>
    <row r="5565" spans="2:4" x14ac:dyDescent="0.25">
      <c r="B5565" s="416" t="s">
        <v>7681</v>
      </c>
      <c r="C5565" s="416" t="s">
        <v>7051</v>
      </c>
      <c r="D5565" s="416">
        <v>309</v>
      </c>
    </row>
    <row r="5566" spans="2:4" x14ac:dyDescent="0.25">
      <c r="B5566" s="416" t="s">
        <v>7682</v>
      </c>
      <c r="C5566" s="416" t="s">
        <v>7051</v>
      </c>
      <c r="D5566" s="416">
        <v>309.01</v>
      </c>
    </row>
    <row r="5567" spans="2:4" x14ac:dyDescent="0.25">
      <c r="B5567" s="416" t="s">
        <v>7683</v>
      </c>
      <c r="C5567" s="416" t="s">
        <v>7051</v>
      </c>
      <c r="D5567" s="416">
        <v>309.01</v>
      </c>
    </row>
    <row r="5568" spans="2:4" x14ac:dyDescent="0.25">
      <c r="B5568" s="416" t="s">
        <v>7684</v>
      </c>
      <c r="C5568" s="416" t="s">
        <v>7051</v>
      </c>
      <c r="D5568" s="416">
        <v>309.01</v>
      </c>
    </row>
    <row r="5569" spans="2:4" x14ac:dyDescent="0.25">
      <c r="B5569" s="416" t="s">
        <v>7685</v>
      </c>
      <c r="C5569" s="416" t="s">
        <v>7051</v>
      </c>
      <c r="D5569" s="416">
        <v>309.01</v>
      </c>
    </row>
    <row r="5570" spans="2:4" x14ac:dyDescent="0.25">
      <c r="B5570" s="416" t="s">
        <v>7686</v>
      </c>
      <c r="C5570" s="416" t="s">
        <v>7051</v>
      </c>
      <c r="D5570" s="416">
        <v>309.01</v>
      </c>
    </row>
    <row r="5571" spans="2:4" x14ac:dyDescent="0.25">
      <c r="B5571" s="416" t="s">
        <v>7687</v>
      </c>
      <c r="C5571" s="416" t="s">
        <v>7051</v>
      </c>
      <c r="D5571" s="416">
        <v>322</v>
      </c>
    </row>
    <row r="5572" spans="2:4" x14ac:dyDescent="0.25">
      <c r="B5572" s="416" t="s">
        <v>7688</v>
      </c>
      <c r="C5572" s="416" t="s">
        <v>7051</v>
      </c>
      <c r="D5572" s="416">
        <v>322</v>
      </c>
    </row>
    <row r="5573" spans="2:4" x14ac:dyDescent="0.25">
      <c r="B5573" s="416" t="s">
        <v>7689</v>
      </c>
      <c r="C5573" s="416" t="s">
        <v>7051</v>
      </c>
      <c r="D5573" s="416">
        <v>349.83</v>
      </c>
    </row>
    <row r="5574" spans="2:4" x14ac:dyDescent="0.25">
      <c r="B5574" s="416" t="s">
        <v>7690</v>
      </c>
      <c r="C5574" s="416" t="s">
        <v>7051</v>
      </c>
      <c r="D5574" s="416">
        <v>349.83</v>
      </c>
    </row>
    <row r="5575" spans="2:4" x14ac:dyDescent="0.25">
      <c r="B5575" s="416" t="s">
        <v>7691</v>
      </c>
      <c r="C5575" s="416" t="s">
        <v>7051</v>
      </c>
      <c r="D5575" s="416">
        <v>349.83</v>
      </c>
    </row>
    <row r="5576" spans="2:4" x14ac:dyDescent="0.25">
      <c r="B5576" s="416" t="s">
        <v>7692</v>
      </c>
      <c r="C5576" s="416" t="s">
        <v>7051</v>
      </c>
      <c r="D5576" s="416">
        <v>322</v>
      </c>
    </row>
    <row r="5577" spans="2:4" x14ac:dyDescent="0.25">
      <c r="B5577" s="416" t="s">
        <v>7693</v>
      </c>
      <c r="C5577" s="416" t="s">
        <v>7051</v>
      </c>
      <c r="D5577" s="416">
        <v>277.99</v>
      </c>
    </row>
    <row r="5578" spans="2:4" x14ac:dyDescent="0.25">
      <c r="B5578" s="416" t="s">
        <v>7694</v>
      </c>
      <c r="C5578" s="416" t="s">
        <v>7051</v>
      </c>
      <c r="D5578" s="416">
        <v>277.99</v>
      </c>
    </row>
    <row r="5579" spans="2:4" x14ac:dyDescent="0.25">
      <c r="B5579" s="416" t="s">
        <v>7695</v>
      </c>
      <c r="C5579" s="416" t="s">
        <v>7051</v>
      </c>
      <c r="D5579" s="416">
        <v>277.99</v>
      </c>
    </row>
    <row r="5580" spans="2:4" x14ac:dyDescent="0.25">
      <c r="B5580" s="416" t="s">
        <v>7696</v>
      </c>
      <c r="C5580" s="416" t="s">
        <v>7051</v>
      </c>
      <c r="D5580" s="416">
        <v>309.01</v>
      </c>
    </row>
    <row r="5581" spans="2:4" x14ac:dyDescent="0.25">
      <c r="B5581" s="416" t="s">
        <v>7697</v>
      </c>
      <c r="C5581" s="416" t="s">
        <v>7051</v>
      </c>
      <c r="D5581" s="416">
        <v>322</v>
      </c>
    </row>
    <row r="5582" spans="2:4" x14ac:dyDescent="0.25">
      <c r="B5582" s="416" t="s">
        <v>7698</v>
      </c>
      <c r="C5582" s="416" t="s">
        <v>7051</v>
      </c>
      <c r="D5582" s="416">
        <v>322</v>
      </c>
    </row>
    <row r="5583" spans="2:4" x14ac:dyDescent="0.25">
      <c r="B5583" s="416" t="s">
        <v>7699</v>
      </c>
      <c r="C5583" s="416" t="s">
        <v>7051</v>
      </c>
      <c r="D5583" s="416">
        <v>322</v>
      </c>
    </row>
    <row r="5584" spans="2:4" x14ac:dyDescent="0.25">
      <c r="B5584" s="416" t="s">
        <v>7700</v>
      </c>
      <c r="C5584" s="416" t="s">
        <v>7051</v>
      </c>
      <c r="D5584" s="416">
        <v>322</v>
      </c>
    </row>
    <row r="5585" spans="2:4" x14ac:dyDescent="0.25">
      <c r="B5585" s="416" t="s">
        <v>7701</v>
      </c>
      <c r="C5585" s="416" t="s">
        <v>7051</v>
      </c>
      <c r="D5585" s="416">
        <v>322</v>
      </c>
    </row>
    <row r="5586" spans="2:4" x14ac:dyDescent="0.25">
      <c r="B5586" s="416" t="s">
        <v>7702</v>
      </c>
      <c r="C5586" s="416" t="s">
        <v>7051</v>
      </c>
      <c r="D5586" s="416">
        <v>322</v>
      </c>
    </row>
    <row r="5587" spans="2:4" x14ac:dyDescent="0.25">
      <c r="B5587" s="416" t="s">
        <v>7703</v>
      </c>
      <c r="C5587" s="416" t="s">
        <v>7051</v>
      </c>
      <c r="D5587" s="416">
        <v>322</v>
      </c>
    </row>
    <row r="5588" spans="2:4" x14ac:dyDescent="0.25">
      <c r="B5588" s="416" t="s">
        <v>7704</v>
      </c>
      <c r="C5588" s="416" t="s">
        <v>7051</v>
      </c>
      <c r="D5588" s="416">
        <v>309.01</v>
      </c>
    </row>
    <row r="5589" spans="2:4" x14ac:dyDescent="0.25">
      <c r="B5589" s="416" t="s">
        <v>7705</v>
      </c>
      <c r="C5589" s="416" t="s">
        <v>7051</v>
      </c>
      <c r="D5589" s="416">
        <v>309.01</v>
      </c>
    </row>
    <row r="5590" spans="2:4" x14ac:dyDescent="0.25">
      <c r="B5590" s="416" t="s">
        <v>7706</v>
      </c>
      <c r="C5590" s="416" t="s">
        <v>7051</v>
      </c>
      <c r="D5590" s="416">
        <v>309.01</v>
      </c>
    </row>
    <row r="5591" spans="2:4" x14ac:dyDescent="0.25">
      <c r="B5591" s="416" t="s">
        <v>7707</v>
      </c>
      <c r="C5591" s="416" t="s">
        <v>7051</v>
      </c>
      <c r="D5591" s="416">
        <v>309.01</v>
      </c>
    </row>
    <row r="5592" spans="2:4" x14ac:dyDescent="0.25">
      <c r="B5592" s="416" t="s">
        <v>7708</v>
      </c>
      <c r="C5592" s="416" t="s">
        <v>7051</v>
      </c>
      <c r="D5592" s="416">
        <v>309.01</v>
      </c>
    </row>
    <row r="5593" spans="2:4" x14ac:dyDescent="0.25">
      <c r="B5593" s="416" t="s">
        <v>7709</v>
      </c>
      <c r="C5593" s="416" t="s">
        <v>7051</v>
      </c>
      <c r="D5593" s="416">
        <v>309.01</v>
      </c>
    </row>
    <row r="5594" spans="2:4" x14ac:dyDescent="0.25">
      <c r="B5594" s="416" t="s">
        <v>7710</v>
      </c>
      <c r="C5594" s="416" t="s">
        <v>7051</v>
      </c>
      <c r="D5594" s="416">
        <v>309.01</v>
      </c>
    </row>
    <row r="5595" spans="2:4" x14ac:dyDescent="0.25">
      <c r="B5595" s="416" t="s">
        <v>7711</v>
      </c>
      <c r="C5595" s="416" t="s">
        <v>7051</v>
      </c>
      <c r="D5595" s="416">
        <v>309.01</v>
      </c>
    </row>
    <row r="5596" spans="2:4" x14ac:dyDescent="0.25">
      <c r="B5596" s="416" t="s">
        <v>7712</v>
      </c>
      <c r="C5596" s="416" t="s">
        <v>7051</v>
      </c>
      <c r="D5596" s="416">
        <v>322</v>
      </c>
    </row>
    <row r="5597" spans="2:4" x14ac:dyDescent="0.25">
      <c r="B5597" s="416" t="s">
        <v>7713</v>
      </c>
      <c r="C5597" s="416" t="s">
        <v>7051</v>
      </c>
      <c r="D5597" s="416">
        <v>322</v>
      </c>
    </row>
    <row r="5598" spans="2:4" x14ac:dyDescent="0.25">
      <c r="B5598" s="416" t="s">
        <v>7714</v>
      </c>
      <c r="C5598" s="416" t="s">
        <v>7051</v>
      </c>
      <c r="D5598" s="416">
        <v>309.01</v>
      </c>
    </row>
    <row r="5599" spans="2:4" x14ac:dyDescent="0.25">
      <c r="B5599" s="416" t="s">
        <v>7715</v>
      </c>
      <c r="C5599" s="416" t="s">
        <v>7051</v>
      </c>
      <c r="D5599" s="416">
        <v>309</v>
      </c>
    </row>
    <row r="5600" spans="2:4" x14ac:dyDescent="0.25">
      <c r="B5600" s="416" t="s">
        <v>7716</v>
      </c>
      <c r="C5600" s="416" t="s">
        <v>7051</v>
      </c>
      <c r="D5600" s="416">
        <v>309.01</v>
      </c>
    </row>
    <row r="5601" spans="2:4" x14ac:dyDescent="0.25">
      <c r="B5601" s="416" t="s">
        <v>7717</v>
      </c>
      <c r="C5601" s="416" t="s">
        <v>7051</v>
      </c>
      <c r="D5601" s="416">
        <v>309</v>
      </c>
    </row>
    <row r="5602" spans="2:4" x14ac:dyDescent="0.25">
      <c r="B5602" s="416" t="s">
        <v>7718</v>
      </c>
      <c r="C5602" s="416" t="s">
        <v>7051</v>
      </c>
      <c r="D5602" s="416">
        <v>309.01</v>
      </c>
    </row>
    <row r="5603" spans="2:4" x14ac:dyDescent="0.25">
      <c r="B5603" s="416" t="s">
        <v>7719</v>
      </c>
      <c r="C5603" s="416" t="s">
        <v>7051</v>
      </c>
      <c r="D5603" s="416">
        <v>309.01</v>
      </c>
    </row>
    <row r="5604" spans="2:4" x14ac:dyDescent="0.25">
      <c r="B5604" s="416" t="s">
        <v>7720</v>
      </c>
      <c r="C5604" s="416" t="s">
        <v>7051</v>
      </c>
      <c r="D5604" s="416">
        <v>309.01</v>
      </c>
    </row>
    <row r="5605" spans="2:4" x14ac:dyDescent="0.25">
      <c r="B5605" s="416" t="s">
        <v>7721</v>
      </c>
      <c r="C5605" s="416" t="s">
        <v>7051</v>
      </c>
      <c r="D5605" s="416">
        <v>309.01</v>
      </c>
    </row>
    <row r="5606" spans="2:4" x14ac:dyDescent="0.25">
      <c r="B5606" s="416" t="s">
        <v>7722</v>
      </c>
      <c r="C5606" s="416" t="s">
        <v>7051</v>
      </c>
      <c r="D5606" s="416">
        <v>309.01</v>
      </c>
    </row>
    <row r="5607" spans="2:4" x14ac:dyDescent="0.25">
      <c r="B5607" s="416" t="s">
        <v>7723</v>
      </c>
      <c r="C5607" s="416" t="s">
        <v>7051</v>
      </c>
      <c r="D5607" s="416">
        <v>309.01</v>
      </c>
    </row>
    <row r="5608" spans="2:4" x14ac:dyDescent="0.25">
      <c r="B5608" s="416" t="s">
        <v>7724</v>
      </c>
      <c r="C5608" s="416" t="s">
        <v>7051</v>
      </c>
      <c r="D5608" s="416">
        <v>309.01</v>
      </c>
    </row>
    <row r="5609" spans="2:4" x14ac:dyDescent="0.25">
      <c r="B5609" s="416" t="s">
        <v>7725</v>
      </c>
      <c r="C5609" s="416" t="s">
        <v>7051</v>
      </c>
      <c r="D5609" s="416">
        <v>309.01</v>
      </c>
    </row>
    <row r="5610" spans="2:4" x14ac:dyDescent="0.25">
      <c r="B5610" s="416" t="s">
        <v>7726</v>
      </c>
      <c r="C5610" s="416" t="s">
        <v>7051</v>
      </c>
      <c r="D5610" s="416">
        <v>309.01</v>
      </c>
    </row>
    <row r="5611" spans="2:4" x14ac:dyDescent="0.25">
      <c r="B5611" s="416" t="s">
        <v>7727</v>
      </c>
      <c r="C5611" s="416" t="s">
        <v>7051</v>
      </c>
      <c r="D5611" s="416">
        <v>309.01</v>
      </c>
    </row>
    <row r="5612" spans="2:4" x14ac:dyDescent="0.25">
      <c r="B5612" s="416" t="s">
        <v>7728</v>
      </c>
      <c r="C5612" s="416" t="s">
        <v>7051</v>
      </c>
      <c r="D5612" s="416">
        <v>309.01</v>
      </c>
    </row>
    <row r="5613" spans="2:4" x14ac:dyDescent="0.25">
      <c r="B5613" s="416" t="s">
        <v>7729</v>
      </c>
      <c r="C5613" s="416" t="s">
        <v>7051</v>
      </c>
      <c r="D5613" s="416">
        <v>309.01</v>
      </c>
    </row>
    <row r="5614" spans="2:4" x14ac:dyDescent="0.25">
      <c r="B5614" s="416" t="s">
        <v>7730</v>
      </c>
      <c r="C5614" s="416" t="s">
        <v>7051</v>
      </c>
      <c r="D5614" s="416">
        <v>309.01</v>
      </c>
    </row>
    <row r="5615" spans="2:4" x14ac:dyDescent="0.25">
      <c r="B5615" s="416" t="s">
        <v>7731</v>
      </c>
      <c r="C5615" s="416" t="s">
        <v>7051</v>
      </c>
      <c r="D5615" s="416">
        <v>309.01</v>
      </c>
    </row>
    <row r="5616" spans="2:4" x14ac:dyDescent="0.25">
      <c r="B5616" s="416" t="s">
        <v>7732</v>
      </c>
      <c r="C5616" s="416" t="s">
        <v>7051</v>
      </c>
      <c r="D5616" s="416">
        <v>794.6</v>
      </c>
    </row>
    <row r="5617" spans="2:4" x14ac:dyDescent="0.25">
      <c r="B5617" s="416" t="s">
        <v>7733</v>
      </c>
      <c r="C5617" s="416" t="s">
        <v>7051</v>
      </c>
      <c r="D5617" s="416">
        <v>881.6</v>
      </c>
    </row>
    <row r="5618" spans="2:4" x14ac:dyDescent="0.25">
      <c r="B5618" s="416" t="s">
        <v>7734</v>
      </c>
      <c r="C5618" s="416" t="s">
        <v>7051</v>
      </c>
      <c r="D5618" s="416">
        <v>881.6</v>
      </c>
    </row>
    <row r="5619" spans="2:4" x14ac:dyDescent="0.25">
      <c r="B5619" s="416" t="s">
        <v>7735</v>
      </c>
      <c r="C5619" s="416" t="s">
        <v>7051</v>
      </c>
      <c r="D5619" s="416">
        <v>881.6</v>
      </c>
    </row>
    <row r="5620" spans="2:4" x14ac:dyDescent="0.25">
      <c r="B5620" s="416" t="s">
        <v>7736</v>
      </c>
      <c r="C5620" s="416" t="s">
        <v>7051</v>
      </c>
      <c r="D5620" s="416">
        <v>881.6</v>
      </c>
    </row>
    <row r="5621" spans="2:4" x14ac:dyDescent="0.25">
      <c r="B5621" s="416" t="s">
        <v>7737</v>
      </c>
      <c r="C5621" s="416" t="s">
        <v>7051</v>
      </c>
      <c r="D5621" s="416">
        <v>309</v>
      </c>
    </row>
    <row r="5622" spans="2:4" x14ac:dyDescent="0.25">
      <c r="B5622" s="416" t="s">
        <v>7738</v>
      </c>
      <c r="C5622" s="416" t="s">
        <v>7051</v>
      </c>
      <c r="D5622" s="416">
        <v>309</v>
      </c>
    </row>
    <row r="5623" spans="2:4" x14ac:dyDescent="0.25">
      <c r="B5623" s="416" t="s">
        <v>7739</v>
      </c>
      <c r="C5623" s="416" t="s">
        <v>7051</v>
      </c>
      <c r="D5623" s="416">
        <v>309.01</v>
      </c>
    </row>
    <row r="5624" spans="2:4" x14ac:dyDescent="0.25">
      <c r="B5624" s="416" t="s">
        <v>7740</v>
      </c>
      <c r="C5624" s="416" t="s">
        <v>7051</v>
      </c>
      <c r="D5624" s="416">
        <v>322</v>
      </c>
    </row>
    <row r="5625" spans="2:4" x14ac:dyDescent="0.25">
      <c r="B5625" s="416" t="s">
        <v>7741</v>
      </c>
      <c r="C5625" s="416" t="s">
        <v>7051</v>
      </c>
      <c r="D5625" s="416">
        <v>309</v>
      </c>
    </row>
    <row r="5626" spans="2:4" x14ac:dyDescent="0.25">
      <c r="B5626" s="416" t="s">
        <v>7742</v>
      </c>
      <c r="C5626" s="416" t="s">
        <v>7051</v>
      </c>
      <c r="D5626" s="416">
        <v>322</v>
      </c>
    </row>
    <row r="5627" spans="2:4" x14ac:dyDescent="0.25">
      <c r="B5627" s="416" t="s">
        <v>7743</v>
      </c>
      <c r="C5627" s="416" t="s">
        <v>7051</v>
      </c>
      <c r="D5627" s="416">
        <v>322</v>
      </c>
    </row>
    <row r="5628" spans="2:4" x14ac:dyDescent="0.25">
      <c r="B5628" s="416" t="s">
        <v>7744</v>
      </c>
      <c r="C5628" s="416" t="s">
        <v>7051</v>
      </c>
      <c r="D5628" s="416">
        <v>322</v>
      </c>
    </row>
    <row r="5629" spans="2:4" x14ac:dyDescent="0.25">
      <c r="B5629" s="416" t="s">
        <v>7745</v>
      </c>
      <c r="C5629" s="416" t="s">
        <v>7051</v>
      </c>
      <c r="D5629" s="416">
        <v>309</v>
      </c>
    </row>
    <row r="5630" spans="2:4" x14ac:dyDescent="0.25">
      <c r="B5630" s="416" t="s">
        <v>7746</v>
      </c>
      <c r="C5630" s="416" t="s">
        <v>7051</v>
      </c>
      <c r="D5630" s="416">
        <v>309.01</v>
      </c>
    </row>
    <row r="5631" spans="2:4" x14ac:dyDescent="0.25">
      <c r="B5631" s="416" t="s">
        <v>7747</v>
      </c>
      <c r="C5631" s="416" t="s">
        <v>7051</v>
      </c>
      <c r="D5631" s="416">
        <v>322</v>
      </c>
    </row>
    <row r="5632" spans="2:4" x14ac:dyDescent="0.25">
      <c r="B5632" s="416" t="s">
        <v>7748</v>
      </c>
      <c r="C5632" s="416" t="s">
        <v>7051</v>
      </c>
      <c r="D5632" s="416">
        <v>309</v>
      </c>
    </row>
    <row r="5633" spans="2:4" x14ac:dyDescent="0.25">
      <c r="B5633" s="416" t="s">
        <v>7749</v>
      </c>
      <c r="C5633" s="416" t="s">
        <v>7051</v>
      </c>
      <c r="D5633" s="416">
        <v>309</v>
      </c>
    </row>
    <row r="5634" spans="2:4" x14ac:dyDescent="0.25">
      <c r="B5634" s="416" t="s">
        <v>7750</v>
      </c>
      <c r="C5634" s="416" t="s">
        <v>7051</v>
      </c>
      <c r="D5634" s="416">
        <v>322</v>
      </c>
    </row>
    <row r="5635" spans="2:4" x14ac:dyDescent="0.25">
      <c r="B5635" s="416" t="s">
        <v>7751</v>
      </c>
      <c r="C5635" s="416" t="s">
        <v>7051</v>
      </c>
      <c r="D5635" s="416">
        <v>309.01</v>
      </c>
    </row>
    <row r="5636" spans="2:4" x14ac:dyDescent="0.25">
      <c r="B5636" s="416" t="s">
        <v>7752</v>
      </c>
      <c r="C5636" s="416" t="s">
        <v>7051</v>
      </c>
      <c r="D5636" s="416">
        <v>309</v>
      </c>
    </row>
    <row r="5637" spans="2:4" x14ac:dyDescent="0.25">
      <c r="B5637" s="416" t="s">
        <v>7753</v>
      </c>
      <c r="C5637" s="416" t="s">
        <v>7051</v>
      </c>
      <c r="D5637" s="416">
        <v>309</v>
      </c>
    </row>
    <row r="5638" spans="2:4" x14ac:dyDescent="0.25">
      <c r="B5638" s="416" t="s">
        <v>7754</v>
      </c>
      <c r="C5638" s="416" t="s">
        <v>7051</v>
      </c>
      <c r="D5638" s="416">
        <v>309</v>
      </c>
    </row>
    <row r="5639" spans="2:4" x14ac:dyDescent="0.25">
      <c r="B5639" s="416" t="s">
        <v>7755</v>
      </c>
      <c r="C5639" s="416" t="s">
        <v>7051</v>
      </c>
      <c r="D5639" s="416">
        <v>309</v>
      </c>
    </row>
    <row r="5640" spans="2:4" x14ac:dyDescent="0.25">
      <c r="B5640" s="416" t="s">
        <v>7756</v>
      </c>
      <c r="C5640" s="416" t="s">
        <v>7051</v>
      </c>
      <c r="D5640" s="416">
        <v>309</v>
      </c>
    </row>
    <row r="5641" spans="2:4" x14ac:dyDescent="0.25">
      <c r="B5641" s="416" t="s">
        <v>7757</v>
      </c>
      <c r="C5641" s="416" t="s">
        <v>7051</v>
      </c>
      <c r="D5641" s="416">
        <v>309.01</v>
      </c>
    </row>
    <row r="5642" spans="2:4" x14ac:dyDescent="0.25">
      <c r="B5642" s="416" t="s">
        <v>7758</v>
      </c>
      <c r="C5642" s="416" t="s">
        <v>7051</v>
      </c>
      <c r="D5642" s="416">
        <v>110</v>
      </c>
    </row>
    <row r="5643" spans="2:4" x14ac:dyDescent="0.25">
      <c r="B5643" s="416" t="s">
        <v>7759</v>
      </c>
      <c r="C5643" s="416" t="s">
        <v>7051</v>
      </c>
      <c r="D5643" s="416">
        <v>322</v>
      </c>
    </row>
    <row r="5644" spans="2:4" x14ac:dyDescent="0.25">
      <c r="B5644" s="416" t="s">
        <v>7760</v>
      </c>
      <c r="C5644" s="416" t="s">
        <v>7051</v>
      </c>
      <c r="D5644" s="416">
        <v>322</v>
      </c>
    </row>
    <row r="5645" spans="2:4" x14ac:dyDescent="0.25">
      <c r="B5645" s="416" t="s">
        <v>7761</v>
      </c>
      <c r="C5645" s="416" t="s">
        <v>7051</v>
      </c>
      <c r="D5645" s="416">
        <v>881.6</v>
      </c>
    </row>
    <row r="5646" spans="2:4" x14ac:dyDescent="0.25">
      <c r="B5646" s="416" t="s">
        <v>7762</v>
      </c>
      <c r="C5646" s="416" t="s">
        <v>7051</v>
      </c>
      <c r="D5646" s="416">
        <v>881.6</v>
      </c>
    </row>
    <row r="5647" spans="2:4" x14ac:dyDescent="0.25">
      <c r="B5647" s="416" t="s">
        <v>7763</v>
      </c>
      <c r="C5647" s="416" t="s">
        <v>7051</v>
      </c>
      <c r="D5647" s="416">
        <v>881.6</v>
      </c>
    </row>
    <row r="5648" spans="2:4" x14ac:dyDescent="0.25">
      <c r="B5648" s="416" t="s">
        <v>7764</v>
      </c>
      <c r="C5648" s="416" t="s">
        <v>7051</v>
      </c>
      <c r="D5648" s="416">
        <v>881.6</v>
      </c>
    </row>
    <row r="5649" spans="2:4" x14ac:dyDescent="0.25">
      <c r="B5649" s="416" t="s">
        <v>7765</v>
      </c>
      <c r="C5649" s="416" t="s">
        <v>7051</v>
      </c>
      <c r="D5649" s="416">
        <v>881.6</v>
      </c>
    </row>
    <row r="5650" spans="2:4" x14ac:dyDescent="0.25">
      <c r="B5650" s="416" t="s">
        <v>7766</v>
      </c>
      <c r="C5650" s="416" t="s">
        <v>7051</v>
      </c>
      <c r="D5650" s="416">
        <v>881.6</v>
      </c>
    </row>
    <row r="5651" spans="2:4" x14ac:dyDescent="0.25">
      <c r="B5651" s="416" t="s">
        <v>7767</v>
      </c>
      <c r="C5651" s="416" t="s">
        <v>7051</v>
      </c>
      <c r="D5651" s="416">
        <v>881.6</v>
      </c>
    </row>
    <row r="5652" spans="2:4" x14ac:dyDescent="0.25">
      <c r="B5652" s="416" t="s">
        <v>7768</v>
      </c>
      <c r="C5652" s="416" t="s">
        <v>7051</v>
      </c>
      <c r="D5652" s="416">
        <v>881.6</v>
      </c>
    </row>
    <row r="5653" spans="2:4" x14ac:dyDescent="0.25">
      <c r="B5653" s="416" t="s">
        <v>7769</v>
      </c>
      <c r="C5653" s="416" t="s">
        <v>7051</v>
      </c>
      <c r="D5653" s="416">
        <v>881.6</v>
      </c>
    </row>
    <row r="5654" spans="2:4" x14ac:dyDescent="0.25">
      <c r="B5654" s="416" t="s">
        <v>7770</v>
      </c>
      <c r="C5654" s="416" t="s">
        <v>7051</v>
      </c>
      <c r="D5654" s="416">
        <v>881.6</v>
      </c>
    </row>
    <row r="5655" spans="2:4" x14ac:dyDescent="0.25">
      <c r="B5655" s="416" t="s">
        <v>7771</v>
      </c>
      <c r="C5655" s="416" t="s">
        <v>7051</v>
      </c>
      <c r="D5655" s="416">
        <v>881.6</v>
      </c>
    </row>
    <row r="5656" spans="2:4" x14ac:dyDescent="0.25">
      <c r="B5656" s="416" t="s">
        <v>7772</v>
      </c>
      <c r="C5656" s="416" t="s">
        <v>7051</v>
      </c>
      <c r="D5656" s="416">
        <v>881.6</v>
      </c>
    </row>
    <row r="5657" spans="2:4" x14ac:dyDescent="0.25">
      <c r="B5657" s="416" t="s">
        <v>7773</v>
      </c>
      <c r="C5657" s="416" t="s">
        <v>7051</v>
      </c>
      <c r="D5657" s="416">
        <v>881.6</v>
      </c>
    </row>
    <row r="5658" spans="2:4" x14ac:dyDescent="0.25">
      <c r="B5658" s="416" t="s">
        <v>7774</v>
      </c>
      <c r="C5658" s="416" t="s">
        <v>7051</v>
      </c>
      <c r="D5658" s="416">
        <v>881.6</v>
      </c>
    </row>
    <row r="5659" spans="2:4" x14ac:dyDescent="0.25">
      <c r="B5659" s="416" t="s">
        <v>7775</v>
      </c>
      <c r="C5659" s="416" t="s">
        <v>7051</v>
      </c>
      <c r="D5659" s="416">
        <v>881.6</v>
      </c>
    </row>
    <row r="5660" spans="2:4" x14ac:dyDescent="0.25">
      <c r="B5660" s="416" t="s">
        <v>7776</v>
      </c>
      <c r="C5660" s="416" t="s">
        <v>7051</v>
      </c>
      <c r="D5660" s="416">
        <v>881.6</v>
      </c>
    </row>
    <row r="5661" spans="2:4" x14ac:dyDescent="0.25">
      <c r="B5661" s="416" t="s">
        <v>7777</v>
      </c>
      <c r="C5661" s="416" t="s">
        <v>7051</v>
      </c>
      <c r="D5661" s="416">
        <v>322</v>
      </c>
    </row>
    <row r="5662" spans="2:4" x14ac:dyDescent="0.25">
      <c r="B5662" s="416" t="s">
        <v>7778</v>
      </c>
      <c r="C5662" s="416" t="s">
        <v>7051</v>
      </c>
      <c r="D5662" s="416">
        <v>713</v>
      </c>
    </row>
    <row r="5663" spans="2:4" x14ac:dyDescent="0.25">
      <c r="B5663" s="416" t="s">
        <v>7779</v>
      </c>
      <c r="C5663" s="416" t="s">
        <v>7051</v>
      </c>
      <c r="D5663" s="416">
        <v>713</v>
      </c>
    </row>
    <row r="5664" spans="2:4" x14ac:dyDescent="0.25">
      <c r="B5664" s="416" t="s">
        <v>7780</v>
      </c>
      <c r="C5664" s="416" t="s">
        <v>7051</v>
      </c>
      <c r="D5664" s="416">
        <v>713</v>
      </c>
    </row>
    <row r="5665" spans="2:4" x14ac:dyDescent="0.25">
      <c r="B5665" s="416" t="s">
        <v>7781</v>
      </c>
      <c r="C5665" s="416" t="s">
        <v>7051</v>
      </c>
      <c r="D5665" s="416">
        <v>322</v>
      </c>
    </row>
    <row r="5666" spans="2:4" x14ac:dyDescent="0.25">
      <c r="B5666" s="416" t="s">
        <v>7782</v>
      </c>
      <c r="C5666" s="416" t="s">
        <v>7051</v>
      </c>
      <c r="D5666" s="416">
        <v>309.01</v>
      </c>
    </row>
    <row r="5667" spans="2:4" x14ac:dyDescent="0.25">
      <c r="B5667" s="416" t="s">
        <v>7783</v>
      </c>
      <c r="C5667" s="416" t="s">
        <v>7051</v>
      </c>
      <c r="D5667" s="416">
        <v>309.01</v>
      </c>
    </row>
    <row r="5668" spans="2:4" x14ac:dyDescent="0.25">
      <c r="B5668" s="416" t="s">
        <v>7784</v>
      </c>
      <c r="C5668" s="416" t="s">
        <v>7051</v>
      </c>
      <c r="D5668" s="416">
        <v>713</v>
      </c>
    </row>
    <row r="5669" spans="2:4" x14ac:dyDescent="0.25">
      <c r="B5669" s="416" t="s">
        <v>7785</v>
      </c>
      <c r="C5669" s="416" t="s">
        <v>7051</v>
      </c>
      <c r="D5669" s="416">
        <v>713</v>
      </c>
    </row>
    <row r="5670" spans="2:4" x14ac:dyDescent="0.25">
      <c r="B5670" s="416" t="s">
        <v>7786</v>
      </c>
      <c r="C5670" s="416" t="s">
        <v>7051</v>
      </c>
      <c r="D5670" s="416">
        <v>713</v>
      </c>
    </row>
    <row r="5671" spans="2:4" x14ac:dyDescent="0.25">
      <c r="B5671" s="416" t="s">
        <v>7787</v>
      </c>
      <c r="C5671" s="416" t="s">
        <v>7051</v>
      </c>
      <c r="D5671" s="416">
        <v>713</v>
      </c>
    </row>
    <row r="5672" spans="2:4" x14ac:dyDescent="0.25">
      <c r="B5672" s="416" t="s">
        <v>7788</v>
      </c>
      <c r="C5672" s="416" t="s">
        <v>7051</v>
      </c>
      <c r="D5672" s="416">
        <v>309.01</v>
      </c>
    </row>
    <row r="5673" spans="2:4" x14ac:dyDescent="0.25">
      <c r="B5673" s="416" t="s">
        <v>7789</v>
      </c>
      <c r="C5673" s="416" t="s">
        <v>7051</v>
      </c>
      <c r="D5673" s="416">
        <v>349.83</v>
      </c>
    </row>
    <row r="5674" spans="2:4" x14ac:dyDescent="0.25">
      <c r="B5674" s="416" t="s">
        <v>7790</v>
      </c>
      <c r="C5674" s="416" t="s">
        <v>7051</v>
      </c>
      <c r="D5674" s="416">
        <v>309.01</v>
      </c>
    </row>
    <row r="5675" spans="2:4" x14ac:dyDescent="0.25">
      <c r="B5675" s="416" t="s">
        <v>7791</v>
      </c>
      <c r="C5675" s="416" t="s">
        <v>7051</v>
      </c>
      <c r="D5675" s="416">
        <v>309.01</v>
      </c>
    </row>
    <row r="5676" spans="2:4" x14ac:dyDescent="0.25">
      <c r="B5676" s="416" t="s">
        <v>7792</v>
      </c>
      <c r="C5676" s="416" t="s">
        <v>7051</v>
      </c>
      <c r="D5676" s="416">
        <v>309.01</v>
      </c>
    </row>
    <row r="5677" spans="2:4" x14ac:dyDescent="0.25">
      <c r="B5677" s="416" t="s">
        <v>7793</v>
      </c>
      <c r="C5677" s="416" t="s">
        <v>7051</v>
      </c>
      <c r="D5677" s="416">
        <v>713</v>
      </c>
    </row>
    <row r="5678" spans="2:4" x14ac:dyDescent="0.25">
      <c r="B5678" s="416" t="s">
        <v>7794</v>
      </c>
      <c r="C5678" s="416" t="s">
        <v>7051</v>
      </c>
      <c r="D5678" s="416">
        <v>713</v>
      </c>
    </row>
    <row r="5679" spans="2:4" x14ac:dyDescent="0.25">
      <c r="B5679" s="416" t="s">
        <v>7795</v>
      </c>
      <c r="C5679" s="416" t="s">
        <v>7051</v>
      </c>
      <c r="D5679" s="416">
        <v>713</v>
      </c>
    </row>
    <row r="5680" spans="2:4" x14ac:dyDescent="0.25">
      <c r="B5680" s="416" t="s">
        <v>7796</v>
      </c>
      <c r="C5680" s="416" t="s">
        <v>7051</v>
      </c>
      <c r="D5680" s="416">
        <v>309.01</v>
      </c>
    </row>
    <row r="5681" spans="2:4" x14ac:dyDescent="0.25">
      <c r="B5681" s="416" t="s">
        <v>7797</v>
      </c>
      <c r="C5681" s="416" t="s">
        <v>7051</v>
      </c>
      <c r="D5681" s="416">
        <v>322</v>
      </c>
    </row>
    <row r="5682" spans="2:4" x14ac:dyDescent="0.25">
      <c r="B5682" s="416" t="s">
        <v>7798</v>
      </c>
      <c r="C5682" s="416" t="s">
        <v>7051</v>
      </c>
      <c r="D5682" s="416">
        <v>309.01</v>
      </c>
    </row>
    <row r="5683" spans="2:4" x14ac:dyDescent="0.25">
      <c r="B5683" s="416" t="s">
        <v>7799</v>
      </c>
      <c r="C5683" s="416" t="s">
        <v>7051</v>
      </c>
      <c r="D5683" s="416">
        <v>690</v>
      </c>
    </row>
    <row r="5684" spans="2:4" x14ac:dyDescent="0.25">
      <c r="B5684" s="416" t="s">
        <v>7800</v>
      </c>
      <c r="C5684" s="416" t="s">
        <v>7051</v>
      </c>
      <c r="D5684" s="416">
        <v>309</v>
      </c>
    </row>
    <row r="5685" spans="2:4" x14ac:dyDescent="0.25">
      <c r="B5685" s="416" t="s">
        <v>7801</v>
      </c>
      <c r="C5685" s="416" t="s">
        <v>7051</v>
      </c>
      <c r="D5685" s="416">
        <v>293.25</v>
      </c>
    </row>
    <row r="5686" spans="2:4" x14ac:dyDescent="0.25">
      <c r="B5686" s="416" t="s">
        <v>7802</v>
      </c>
      <c r="C5686" s="416" t="s">
        <v>7051</v>
      </c>
      <c r="D5686" s="416">
        <v>322</v>
      </c>
    </row>
    <row r="5687" spans="2:4" x14ac:dyDescent="0.25">
      <c r="B5687" s="416" t="s">
        <v>7803</v>
      </c>
      <c r="C5687" s="416" t="s">
        <v>7051</v>
      </c>
      <c r="D5687" s="416">
        <v>322</v>
      </c>
    </row>
    <row r="5688" spans="2:4" x14ac:dyDescent="0.25">
      <c r="B5688" s="416" t="s">
        <v>7804</v>
      </c>
      <c r="C5688" s="416" t="s">
        <v>7051</v>
      </c>
      <c r="D5688" s="416">
        <v>309.01</v>
      </c>
    </row>
    <row r="5689" spans="2:4" x14ac:dyDescent="0.25">
      <c r="B5689" s="416" t="s">
        <v>7805</v>
      </c>
      <c r="C5689" s="416" t="s">
        <v>7051</v>
      </c>
      <c r="D5689" s="416">
        <v>309.01</v>
      </c>
    </row>
    <row r="5690" spans="2:4" x14ac:dyDescent="0.25">
      <c r="B5690" s="416" t="s">
        <v>7806</v>
      </c>
      <c r="C5690" s="416" t="s">
        <v>7051</v>
      </c>
      <c r="D5690" s="416">
        <v>322</v>
      </c>
    </row>
    <row r="5691" spans="2:4" x14ac:dyDescent="0.25">
      <c r="B5691" s="416" t="s">
        <v>7807</v>
      </c>
      <c r="C5691" s="416" t="s">
        <v>7051</v>
      </c>
      <c r="D5691" s="416">
        <v>309.01</v>
      </c>
    </row>
    <row r="5692" spans="2:4" x14ac:dyDescent="0.25">
      <c r="B5692" s="416" t="s">
        <v>7808</v>
      </c>
      <c r="C5692" s="416" t="s">
        <v>7051</v>
      </c>
      <c r="D5692" s="416">
        <v>309.01</v>
      </c>
    </row>
    <row r="5693" spans="2:4" x14ac:dyDescent="0.25">
      <c r="B5693" s="416" t="s">
        <v>7809</v>
      </c>
      <c r="C5693" s="416" t="s">
        <v>7051</v>
      </c>
      <c r="D5693" s="416">
        <v>322</v>
      </c>
    </row>
    <row r="5694" spans="2:4" x14ac:dyDescent="0.25">
      <c r="B5694" s="416" t="s">
        <v>7810</v>
      </c>
      <c r="C5694" s="416" t="s">
        <v>7051</v>
      </c>
      <c r="D5694" s="416">
        <v>309.01</v>
      </c>
    </row>
    <row r="5695" spans="2:4" x14ac:dyDescent="0.25">
      <c r="B5695" s="416" t="s">
        <v>7811</v>
      </c>
      <c r="C5695" s="416" t="s">
        <v>7051</v>
      </c>
      <c r="D5695" s="416">
        <v>277.99</v>
      </c>
    </row>
    <row r="5696" spans="2:4" x14ac:dyDescent="0.25">
      <c r="B5696" s="416" t="s">
        <v>7812</v>
      </c>
      <c r="C5696" s="416" t="s">
        <v>7051</v>
      </c>
      <c r="D5696" s="416">
        <v>309</v>
      </c>
    </row>
    <row r="5697" spans="2:4" x14ac:dyDescent="0.25">
      <c r="B5697" s="416" t="s">
        <v>7813</v>
      </c>
      <c r="C5697" s="416" t="s">
        <v>7051</v>
      </c>
      <c r="D5697" s="416">
        <v>309</v>
      </c>
    </row>
    <row r="5698" spans="2:4" x14ac:dyDescent="0.25">
      <c r="B5698" s="416" t="s">
        <v>7814</v>
      </c>
      <c r="C5698" s="416" t="s">
        <v>7051</v>
      </c>
      <c r="D5698" s="416">
        <v>322</v>
      </c>
    </row>
    <row r="5699" spans="2:4" x14ac:dyDescent="0.25">
      <c r="B5699" s="416" t="s">
        <v>7815</v>
      </c>
      <c r="C5699" s="416" t="s">
        <v>7051</v>
      </c>
      <c r="D5699" s="416">
        <v>309</v>
      </c>
    </row>
    <row r="5700" spans="2:4" x14ac:dyDescent="0.25">
      <c r="B5700" s="416" t="s">
        <v>7816</v>
      </c>
      <c r="C5700" s="416" t="s">
        <v>7051</v>
      </c>
      <c r="D5700" s="416">
        <v>309</v>
      </c>
    </row>
    <row r="5701" spans="2:4" x14ac:dyDescent="0.25">
      <c r="B5701" s="416" t="s">
        <v>7817</v>
      </c>
      <c r="C5701" s="416" t="s">
        <v>7051</v>
      </c>
      <c r="D5701" s="416">
        <v>322</v>
      </c>
    </row>
    <row r="5702" spans="2:4" x14ac:dyDescent="0.25">
      <c r="B5702" s="416" t="s">
        <v>7818</v>
      </c>
      <c r="C5702" s="416" t="s">
        <v>7051</v>
      </c>
      <c r="D5702" s="416">
        <v>277.99</v>
      </c>
    </row>
    <row r="5703" spans="2:4" x14ac:dyDescent="0.25">
      <c r="B5703" s="416" t="s">
        <v>7819</v>
      </c>
      <c r="C5703" s="416" t="s">
        <v>7051</v>
      </c>
      <c r="D5703" s="416">
        <v>897</v>
      </c>
    </row>
    <row r="5704" spans="2:4" x14ac:dyDescent="0.25">
      <c r="B5704" s="416" t="s">
        <v>7820</v>
      </c>
      <c r="C5704" s="416" t="s">
        <v>7051</v>
      </c>
      <c r="D5704" s="416">
        <v>897</v>
      </c>
    </row>
    <row r="5705" spans="2:4" x14ac:dyDescent="0.25">
      <c r="B5705" s="416" t="s">
        <v>7821</v>
      </c>
      <c r="C5705" s="416" t="s">
        <v>7051</v>
      </c>
      <c r="D5705" s="416">
        <v>897</v>
      </c>
    </row>
    <row r="5706" spans="2:4" x14ac:dyDescent="0.25">
      <c r="B5706" s="416" t="s">
        <v>7822</v>
      </c>
      <c r="C5706" s="416" t="s">
        <v>7051</v>
      </c>
      <c r="D5706" s="416">
        <v>897</v>
      </c>
    </row>
    <row r="5707" spans="2:4" x14ac:dyDescent="0.25">
      <c r="B5707" s="416" t="s">
        <v>7823</v>
      </c>
      <c r="C5707" s="416" t="s">
        <v>7051</v>
      </c>
      <c r="D5707" s="416">
        <v>897</v>
      </c>
    </row>
    <row r="5708" spans="2:4" x14ac:dyDescent="0.25">
      <c r="B5708" s="416" t="s">
        <v>7824</v>
      </c>
      <c r="C5708" s="416" t="s">
        <v>7051</v>
      </c>
      <c r="D5708" s="416">
        <v>897</v>
      </c>
    </row>
    <row r="5709" spans="2:4" x14ac:dyDescent="0.25">
      <c r="B5709" s="416" t="s">
        <v>7825</v>
      </c>
      <c r="C5709" s="416" t="s">
        <v>7051</v>
      </c>
      <c r="D5709" s="416">
        <v>897</v>
      </c>
    </row>
    <row r="5710" spans="2:4" x14ac:dyDescent="0.25">
      <c r="B5710" s="416" t="s">
        <v>7826</v>
      </c>
      <c r="C5710" s="416" t="s">
        <v>7051</v>
      </c>
      <c r="D5710" s="416">
        <v>897</v>
      </c>
    </row>
    <row r="5711" spans="2:4" x14ac:dyDescent="0.25">
      <c r="B5711" s="416" t="s">
        <v>7827</v>
      </c>
      <c r="C5711" s="416" t="s">
        <v>7051</v>
      </c>
      <c r="D5711" s="416">
        <v>897</v>
      </c>
    </row>
    <row r="5712" spans="2:4" x14ac:dyDescent="0.25">
      <c r="B5712" s="416" t="s">
        <v>7828</v>
      </c>
      <c r="C5712" s="416" t="s">
        <v>7051</v>
      </c>
      <c r="D5712" s="416">
        <v>897</v>
      </c>
    </row>
    <row r="5713" spans="2:4" x14ac:dyDescent="0.25">
      <c r="B5713" s="416" t="s">
        <v>7829</v>
      </c>
      <c r="C5713" s="416" t="s">
        <v>7051</v>
      </c>
      <c r="D5713" s="416">
        <v>897</v>
      </c>
    </row>
    <row r="5714" spans="2:4" x14ac:dyDescent="0.25">
      <c r="B5714" s="416" t="s">
        <v>7830</v>
      </c>
      <c r="C5714" s="416" t="s">
        <v>7051</v>
      </c>
      <c r="D5714" s="416">
        <v>897</v>
      </c>
    </row>
    <row r="5715" spans="2:4" x14ac:dyDescent="0.25">
      <c r="B5715" s="416" t="s">
        <v>7831</v>
      </c>
      <c r="C5715" s="416" t="s">
        <v>7051</v>
      </c>
      <c r="D5715" s="416">
        <v>897</v>
      </c>
    </row>
    <row r="5716" spans="2:4" x14ac:dyDescent="0.25">
      <c r="B5716" s="416" t="s">
        <v>7832</v>
      </c>
      <c r="C5716" s="416" t="s">
        <v>7051</v>
      </c>
      <c r="D5716" s="416">
        <v>897</v>
      </c>
    </row>
    <row r="5717" spans="2:4" x14ac:dyDescent="0.25">
      <c r="B5717" s="416" t="s">
        <v>7833</v>
      </c>
      <c r="C5717" s="416" t="s">
        <v>7051</v>
      </c>
      <c r="D5717" s="416">
        <v>897</v>
      </c>
    </row>
    <row r="5718" spans="2:4" x14ac:dyDescent="0.25">
      <c r="B5718" s="416" t="s">
        <v>7834</v>
      </c>
      <c r="C5718" s="416" t="s">
        <v>7051</v>
      </c>
      <c r="D5718" s="416">
        <v>897</v>
      </c>
    </row>
    <row r="5719" spans="2:4" x14ac:dyDescent="0.25">
      <c r="B5719" s="416" t="s">
        <v>7835</v>
      </c>
      <c r="C5719" s="416" t="s">
        <v>7051</v>
      </c>
      <c r="D5719" s="416">
        <v>897</v>
      </c>
    </row>
    <row r="5720" spans="2:4" x14ac:dyDescent="0.25">
      <c r="B5720" s="416" t="s">
        <v>7836</v>
      </c>
      <c r="C5720" s="416" t="s">
        <v>7051</v>
      </c>
      <c r="D5720" s="416">
        <v>897</v>
      </c>
    </row>
    <row r="5721" spans="2:4" x14ac:dyDescent="0.25">
      <c r="B5721" s="416" t="s">
        <v>7837</v>
      </c>
      <c r="C5721" s="416" t="s">
        <v>7051</v>
      </c>
      <c r="D5721" s="416">
        <v>897</v>
      </c>
    </row>
    <row r="5722" spans="2:4" x14ac:dyDescent="0.25">
      <c r="B5722" s="416" t="s">
        <v>7838</v>
      </c>
      <c r="C5722" s="416" t="s">
        <v>7051</v>
      </c>
      <c r="D5722" s="416">
        <v>897</v>
      </c>
    </row>
    <row r="5723" spans="2:4" x14ac:dyDescent="0.25">
      <c r="B5723" s="416" t="s">
        <v>7839</v>
      </c>
      <c r="C5723" s="416" t="s">
        <v>7051</v>
      </c>
      <c r="D5723" s="416">
        <v>897</v>
      </c>
    </row>
    <row r="5724" spans="2:4" x14ac:dyDescent="0.25">
      <c r="B5724" s="416" t="s">
        <v>7840</v>
      </c>
      <c r="C5724" s="416" t="s">
        <v>7051</v>
      </c>
      <c r="D5724" s="416">
        <v>897</v>
      </c>
    </row>
    <row r="5725" spans="2:4" x14ac:dyDescent="0.25">
      <c r="B5725" s="416" t="s">
        <v>7841</v>
      </c>
      <c r="C5725" s="416" t="s">
        <v>7051</v>
      </c>
      <c r="D5725" s="416">
        <v>897</v>
      </c>
    </row>
    <row r="5726" spans="2:4" x14ac:dyDescent="0.25">
      <c r="B5726" s="416" t="s">
        <v>7842</v>
      </c>
      <c r="C5726" s="416" t="s">
        <v>7051</v>
      </c>
      <c r="D5726" s="416">
        <v>897</v>
      </c>
    </row>
    <row r="5727" spans="2:4" x14ac:dyDescent="0.25">
      <c r="B5727" s="416" t="s">
        <v>7843</v>
      </c>
      <c r="C5727" s="416" t="s">
        <v>7051</v>
      </c>
      <c r="D5727" s="416">
        <v>897</v>
      </c>
    </row>
    <row r="5728" spans="2:4" x14ac:dyDescent="0.25">
      <c r="B5728" s="416" t="s">
        <v>7844</v>
      </c>
      <c r="C5728" s="416" t="s">
        <v>7051</v>
      </c>
      <c r="D5728" s="416">
        <v>897</v>
      </c>
    </row>
    <row r="5729" spans="2:4" x14ac:dyDescent="0.25">
      <c r="B5729" s="416" t="s">
        <v>7845</v>
      </c>
      <c r="C5729" s="416" t="s">
        <v>7051</v>
      </c>
      <c r="D5729" s="416">
        <v>897</v>
      </c>
    </row>
    <row r="5730" spans="2:4" x14ac:dyDescent="0.25">
      <c r="B5730" s="416" t="s">
        <v>7846</v>
      </c>
      <c r="C5730" s="416" t="s">
        <v>7051</v>
      </c>
      <c r="D5730" s="416">
        <v>897</v>
      </c>
    </row>
    <row r="5731" spans="2:4" x14ac:dyDescent="0.25">
      <c r="B5731" s="416" t="s">
        <v>7847</v>
      </c>
      <c r="C5731" s="416" t="s">
        <v>7051</v>
      </c>
      <c r="D5731" s="416">
        <v>897</v>
      </c>
    </row>
    <row r="5732" spans="2:4" x14ac:dyDescent="0.25">
      <c r="B5732" s="416" t="s">
        <v>7848</v>
      </c>
      <c r="C5732" s="416" t="s">
        <v>7051</v>
      </c>
      <c r="D5732" s="416">
        <v>897</v>
      </c>
    </row>
    <row r="5733" spans="2:4" x14ac:dyDescent="0.25">
      <c r="B5733" s="416" t="s">
        <v>7849</v>
      </c>
      <c r="C5733" s="416" t="s">
        <v>7051</v>
      </c>
      <c r="D5733" s="416">
        <v>897</v>
      </c>
    </row>
    <row r="5734" spans="2:4" x14ac:dyDescent="0.25">
      <c r="B5734" s="416" t="s">
        <v>7850</v>
      </c>
      <c r="C5734" s="416" t="s">
        <v>7051</v>
      </c>
      <c r="D5734" s="416">
        <v>897</v>
      </c>
    </row>
    <row r="5735" spans="2:4" x14ac:dyDescent="0.25">
      <c r="B5735" s="416" t="s">
        <v>7851</v>
      </c>
      <c r="C5735" s="416" t="s">
        <v>7051</v>
      </c>
      <c r="D5735" s="416">
        <v>897</v>
      </c>
    </row>
    <row r="5736" spans="2:4" x14ac:dyDescent="0.25">
      <c r="B5736" s="416" t="s">
        <v>7852</v>
      </c>
      <c r="C5736" s="416" t="s">
        <v>7051</v>
      </c>
      <c r="D5736" s="416">
        <v>897</v>
      </c>
    </row>
    <row r="5737" spans="2:4" x14ac:dyDescent="0.25">
      <c r="B5737" s="416" t="s">
        <v>7853</v>
      </c>
      <c r="C5737" s="416" t="s">
        <v>7051</v>
      </c>
      <c r="D5737" s="416">
        <v>897</v>
      </c>
    </row>
    <row r="5738" spans="2:4" x14ac:dyDescent="0.25">
      <c r="B5738" s="416" t="s">
        <v>7854</v>
      </c>
      <c r="C5738" s="416" t="s">
        <v>7051</v>
      </c>
      <c r="D5738" s="416">
        <v>897</v>
      </c>
    </row>
    <row r="5739" spans="2:4" x14ac:dyDescent="0.25">
      <c r="B5739" s="416" t="s">
        <v>7855</v>
      </c>
      <c r="C5739" s="416" t="s">
        <v>7051</v>
      </c>
      <c r="D5739" s="416">
        <v>897</v>
      </c>
    </row>
    <row r="5740" spans="2:4" x14ac:dyDescent="0.25">
      <c r="B5740" s="416" t="s">
        <v>7856</v>
      </c>
      <c r="C5740" s="416" t="s">
        <v>7051</v>
      </c>
      <c r="D5740" s="416">
        <v>897</v>
      </c>
    </row>
    <row r="5741" spans="2:4" x14ac:dyDescent="0.25">
      <c r="B5741" s="416" t="s">
        <v>7857</v>
      </c>
      <c r="C5741" s="416" t="s">
        <v>7051</v>
      </c>
      <c r="D5741" s="416">
        <v>897</v>
      </c>
    </row>
    <row r="5742" spans="2:4" x14ac:dyDescent="0.25">
      <c r="B5742" s="416" t="s">
        <v>7858</v>
      </c>
      <c r="C5742" s="416" t="s">
        <v>7051</v>
      </c>
      <c r="D5742" s="416">
        <v>897</v>
      </c>
    </row>
    <row r="5743" spans="2:4" x14ac:dyDescent="0.25">
      <c r="B5743" s="416" t="s">
        <v>7859</v>
      </c>
      <c r="C5743" s="416" t="s">
        <v>7051</v>
      </c>
      <c r="D5743" s="416">
        <v>897</v>
      </c>
    </row>
    <row r="5744" spans="2:4" x14ac:dyDescent="0.25">
      <c r="B5744" s="416" t="s">
        <v>7860</v>
      </c>
      <c r="C5744" s="416" t="s">
        <v>7051</v>
      </c>
      <c r="D5744" s="416">
        <v>897</v>
      </c>
    </row>
    <row r="5745" spans="2:4" x14ac:dyDescent="0.25">
      <c r="B5745" s="416" t="s">
        <v>7861</v>
      </c>
      <c r="C5745" s="416" t="s">
        <v>7051</v>
      </c>
      <c r="D5745" s="416">
        <v>897</v>
      </c>
    </row>
    <row r="5746" spans="2:4" x14ac:dyDescent="0.25">
      <c r="B5746" s="416" t="s">
        <v>7862</v>
      </c>
      <c r="C5746" s="416" t="s">
        <v>7051</v>
      </c>
      <c r="D5746" s="416">
        <v>897</v>
      </c>
    </row>
    <row r="5747" spans="2:4" x14ac:dyDescent="0.25">
      <c r="B5747" s="416" t="s">
        <v>7863</v>
      </c>
      <c r="C5747" s="416" t="s">
        <v>7051</v>
      </c>
      <c r="D5747" s="416">
        <v>897</v>
      </c>
    </row>
    <row r="5748" spans="2:4" x14ac:dyDescent="0.25">
      <c r="B5748" s="416" t="s">
        <v>7864</v>
      </c>
      <c r="C5748" s="416" t="s">
        <v>7051</v>
      </c>
      <c r="D5748" s="416">
        <v>897</v>
      </c>
    </row>
    <row r="5749" spans="2:4" x14ac:dyDescent="0.25">
      <c r="B5749" s="416" t="s">
        <v>7865</v>
      </c>
      <c r="C5749" s="416" t="s">
        <v>7051</v>
      </c>
      <c r="D5749" s="416">
        <v>897</v>
      </c>
    </row>
    <row r="5750" spans="2:4" x14ac:dyDescent="0.25">
      <c r="B5750" s="416" t="s">
        <v>7866</v>
      </c>
      <c r="C5750" s="416" t="s">
        <v>7051</v>
      </c>
      <c r="D5750" s="416">
        <v>897</v>
      </c>
    </row>
    <row r="5751" spans="2:4" x14ac:dyDescent="0.25">
      <c r="B5751" s="416" t="s">
        <v>7867</v>
      </c>
      <c r="C5751" s="416" t="s">
        <v>7051</v>
      </c>
      <c r="D5751" s="416">
        <v>897</v>
      </c>
    </row>
    <row r="5752" spans="2:4" x14ac:dyDescent="0.25">
      <c r="B5752" s="416" t="s">
        <v>7868</v>
      </c>
      <c r="C5752" s="416" t="s">
        <v>7051</v>
      </c>
      <c r="D5752" s="416">
        <v>897</v>
      </c>
    </row>
    <row r="5753" spans="2:4" x14ac:dyDescent="0.25">
      <c r="B5753" s="416" t="s">
        <v>7869</v>
      </c>
      <c r="C5753" s="416" t="s">
        <v>7051</v>
      </c>
      <c r="D5753" s="416">
        <v>897</v>
      </c>
    </row>
    <row r="5754" spans="2:4" x14ac:dyDescent="0.25">
      <c r="B5754" s="416" t="s">
        <v>7870</v>
      </c>
      <c r="C5754" s="416" t="s">
        <v>7051</v>
      </c>
      <c r="D5754" s="416">
        <v>897</v>
      </c>
    </row>
    <row r="5755" spans="2:4" x14ac:dyDescent="0.25">
      <c r="B5755" s="416" t="s">
        <v>7871</v>
      </c>
      <c r="C5755" s="416" t="s">
        <v>7051</v>
      </c>
      <c r="D5755" s="416">
        <v>897</v>
      </c>
    </row>
    <row r="5756" spans="2:4" x14ac:dyDescent="0.25">
      <c r="B5756" s="416" t="s">
        <v>7872</v>
      </c>
      <c r="C5756" s="416" t="s">
        <v>7051</v>
      </c>
      <c r="D5756" s="416">
        <v>897</v>
      </c>
    </row>
    <row r="5757" spans="2:4" x14ac:dyDescent="0.25">
      <c r="B5757" s="416" t="s">
        <v>7873</v>
      </c>
      <c r="C5757" s="416" t="s">
        <v>7051</v>
      </c>
      <c r="D5757" s="416">
        <v>897</v>
      </c>
    </row>
    <row r="5758" spans="2:4" x14ac:dyDescent="0.25">
      <c r="B5758" s="416" t="s">
        <v>7874</v>
      </c>
      <c r="C5758" s="416" t="s">
        <v>7051</v>
      </c>
      <c r="D5758" s="416">
        <v>897</v>
      </c>
    </row>
    <row r="5759" spans="2:4" x14ac:dyDescent="0.25">
      <c r="B5759" s="416" t="s">
        <v>7875</v>
      </c>
      <c r="C5759" s="416" t="s">
        <v>7051</v>
      </c>
      <c r="D5759" s="416">
        <v>897</v>
      </c>
    </row>
    <row r="5760" spans="2:4" x14ac:dyDescent="0.25">
      <c r="B5760" s="416" t="s">
        <v>7876</v>
      </c>
      <c r="C5760" s="416" t="s">
        <v>7051</v>
      </c>
      <c r="D5760" s="416">
        <v>897</v>
      </c>
    </row>
    <row r="5761" spans="2:4" x14ac:dyDescent="0.25">
      <c r="B5761" s="416" t="s">
        <v>7877</v>
      </c>
      <c r="C5761" s="416" t="s">
        <v>7051</v>
      </c>
      <c r="D5761" s="416">
        <v>897</v>
      </c>
    </row>
    <row r="5762" spans="2:4" x14ac:dyDescent="0.25">
      <c r="B5762" s="416" t="s">
        <v>7878</v>
      </c>
      <c r="C5762" s="416" t="s">
        <v>7051</v>
      </c>
      <c r="D5762" s="416">
        <v>897</v>
      </c>
    </row>
    <row r="5763" spans="2:4" x14ac:dyDescent="0.25">
      <c r="B5763" s="416" t="s">
        <v>7879</v>
      </c>
      <c r="C5763" s="416" t="s">
        <v>7051</v>
      </c>
      <c r="D5763" s="416">
        <v>897</v>
      </c>
    </row>
    <row r="5764" spans="2:4" x14ac:dyDescent="0.25">
      <c r="B5764" s="416" t="s">
        <v>7880</v>
      </c>
      <c r="C5764" s="416" t="s">
        <v>7051</v>
      </c>
      <c r="D5764" s="416">
        <v>897</v>
      </c>
    </row>
    <row r="5765" spans="2:4" x14ac:dyDescent="0.25">
      <c r="B5765" s="416" t="s">
        <v>7881</v>
      </c>
      <c r="C5765" s="416" t="s">
        <v>7051</v>
      </c>
      <c r="D5765" s="416">
        <v>897</v>
      </c>
    </row>
    <row r="5766" spans="2:4" x14ac:dyDescent="0.25">
      <c r="B5766" s="416" t="s">
        <v>7882</v>
      </c>
      <c r="C5766" s="416" t="s">
        <v>7051</v>
      </c>
      <c r="D5766" s="416">
        <v>897</v>
      </c>
    </row>
    <row r="5767" spans="2:4" x14ac:dyDescent="0.25">
      <c r="B5767" s="416" t="s">
        <v>7883</v>
      </c>
      <c r="C5767" s="416" t="s">
        <v>7051</v>
      </c>
      <c r="D5767" s="416">
        <v>897</v>
      </c>
    </row>
    <row r="5768" spans="2:4" x14ac:dyDescent="0.25">
      <c r="B5768" s="416" t="s">
        <v>7884</v>
      </c>
      <c r="C5768" s="416" t="s">
        <v>7051</v>
      </c>
      <c r="D5768" s="416">
        <v>897</v>
      </c>
    </row>
    <row r="5769" spans="2:4" x14ac:dyDescent="0.25">
      <c r="B5769" s="416" t="s">
        <v>7885</v>
      </c>
      <c r="C5769" s="416" t="s">
        <v>7051</v>
      </c>
      <c r="D5769" s="416">
        <v>897</v>
      </c>
    </row>
    <row r="5770" spans="2:4" x14ac:dyDescent="0.25">
      <c r="B5770" s="416" t="s">
        <v>7886</v>
      </c>
      <c r="C5770" s="416" t="s">
        <v>7051</v>
      </c>
      <c r="D5770" s="416">
        <v>897</v>
      </c>
    </row>
    <row r="5771" spans="2:4" x14ac:dyDescent="0.25">
      <c r="B5771" s="416" t="s">
        <v>7887</v>
      </c>
      <c r="C5771" s="416" t="s">
        <v>7051</v>
      </c>
      <c r="D5771" s="416">
        <v>897</v>
      </c>
    </row>
    <row r="5772" spans="2:4" x14ac:dyDescent="0.25">
      <c r="B5772" s="416" t="s">
        <v>7888</v>
      </c>
      <c r="C5772" s="416" t="s">
        <v>7051</v>
      </c>
      <c r="D5772" s="416">
        <v>897</v>
      </c>
    </row>
    <row r="5773" spans="2:4" x14ac:dyDescent="0.25">
      <c r="B5773" s="416" t="s">
        <v>7889</v>
      </c>
      <c r="C5773" s="416" t="s">
        <v>7051</v>
      </c>
      <c r="D5773" s="416">
        <v>897</v>
      </c>
    </row>
    <row r="5774" spans="2:4" x14ac:dyDescent="0.25">
      <c r="B5774" s="416" t="s">
        <v>7890</v>
      </c>
      <c r="C5774" s="416" t="s">
        <v>7051</v>
      </c>
      <c r="D5774" s="416">
        <v>897</v>
      </c>
    </row>
    <row r="5775" spans="2:4" x14ac:dyDescent="0.25">
      <c r="B5775" s="416" t="s">
        <v>7891</v>
      </c>
      <c r="C5775" s="416" t="s">
        <v>7051</v>
      </c>
      <c r="D5775" s="416">
        <v>897</v>
      </c>
    </row>
    <row r="5776" spans="2:4" x14ac:dyDescent="0.25">
      <c r="B5776" s="416" t="s">
        <v>7892</v>
      </c>
      <c r="C5776" s="416" t="s">
        <v>7051</v>
      </c>
      <c r="D5776" s="416">
        <v>897</v>
      </c>
    </row>
    <row r="5777" spans="2:4" x14ac:dyDescent="0.25">
      <c r="B5777" s="416" t="s">
        <v>7893</v>
      </c>
      <c r="C5777" s="416" t="s">
        <v>7051</v>
      </c>
      <c r="D5777" s="416">
        <v>897</v>
      </c>
    </row>
    <row r="5778" spans="2:4" x14ac:dyDescent="0.25">
      <c r="B5778" s="416" t="s">
        <v>7894</v>
      </c>
      <c r="C5778" s="416" t="s">
        <v>7051</v>
      </c>
      <c r="D5778" s="416">
        <v>897</v>
      </c>
    </row>
    <row r="5779" spans="2:4" x14ac:dyDescent="0.25">
      <c r="B5779" s="416" t="s">
        <v>7895</v>
      </c>
      <c r="C5779" s="416" t="s">
        <v>7051</v>
      </c>
      <c r="D5779" s="416">
        <v>897</v>
      </c>
    </row>
    <row r="5780" spans="2:4" x14ac:dyDescent="0.25">
      <c r="B5780" s="416" t="s">
        <v>7896</v>
      </c>
      <c r="C5780" s="416" t="s">
        <v>7051</v>
      </c>
      <c r="D5780" s="416">
        <v>897</v>
      </c>
    </row>
    <row r="5781" spans="2:4" x14ac:dyDescent="0.25">
      <c r="B5781" s="416" t="s">
        <v>7897</v>
      </c>
      <c r="C5781" s="416" t="s">
        <v>7051</v>
      </c>
      <c r="D5781" s="416">
        <v>897</v>
      </c>
    </row>
    <row r="5782" spans="2:4" x14ac:dyDescent="0.25">
      <c r="B5782" s="416" t="s">
        <v>7898</v>
      </c>
      <c r="C5782" s="416" t="s">
        <v>7051</v>
      </c>
      <c r="D5782" s="416">
        <v>897</v>
      </c>
    </row>
    <row r="5783" spans="2:4" x14ac:dyDescent="0.25">
      <c r="B5783" s="416" t="s">
        <v>7899</v>
      </c>
      <c r="C5783" s="416" t="s">
        <v>7051</v>
      </c>
      <c r="D5783" s="416">
        <v>897</v>
      </c>
    </row>
    <row r="5784" spans="2:4" x14ac:dyDescent="0.25">
      <c r="B5784" s="416" t="s">
        <v>7900</v>
      </c>
      <c r="C5784" s="416" t="s">
        <v>7051</v>
      </c>
      <c r="D5784" s="416">
        <v>897</v>
      </c>
    </row>
    <row r="5785" spans="2:4" x14ac:dyDescent="0.25">
      <c r="B5785" s="416" t="s">
        <v>7901</v>
      </c>
      <c r="C5785" s="416" t="s">
        <v>7051</v>
      </c>
      <c r="D5785" s="416">
        <v>897</v>
      </c>
    </row>
    <row r="5786" spans="2:4" x14ac:dyDescent="0.25">
      <c r="B5786" s="416" t="s">
        <v>7902</v>
      </c>
      <c r="C5786" s="416" t="s">
        <v>7051</v>
      </c>
      <c r="D5786" s="416">
        <v>897</v>
      </c>
    </row>
    <row r="5787" spans="2:4" x14ac:dyDescent="0.25">
      <c r="B5787" s="416" t="s">
        <v>7903</v>
      </c>
      <c r="C5787" s="416" t="s">
        <v>7051</v>
      </c>
      <c r="D5787" s="416">
        <v>897</v>
      </c>
    </row>
    <row r="5788" spans="2:4" x14ac:dyDescent="0.25">
      <c r="B5788" s="416" t="s">
        <v>7904</v>
      </c>
      <c r="C5788" s="416" t="s">
        <v>7051</v>
      </c>
      <c r="D5788" s="416">
        <v>897</v>
      </c>
    </row>
    <row r="5789" spans="2:4" x14ac:dyDescent="0.25">
      <c r="B5789" s="416" t="s">
        <v>7905</v>
      </c>
      <c r="C5789" s="416" t="s">
        <v>7051</v>
      </c>
      <c r="D5789" s="416">
        <v>897</v>
      </c>
    </row>
    <row r="5790" spans="2:4" x14ac:dyDescent="0.25">
      <c r="B5790" s="416" t="s">
        <v>7906</v>
      </c>
      <c r="C5790" s="416" t="s">
        <v>7051</v>
      </c>
      <c r="D5790" s="416">
        <v>897</v>
      </c>
    </row>
    <row r="5791" spans="2:4" x14ac:dyDescent="0.25">
      <c r="B5791" s="416" t="s">
        <v>7907</v>
      </c>
      <c r="C5791" s="416" t="s">
        <v>7051</v>
      </c>
      <c r="D5791" s="416">
        <v>897</v>
      </c>
    </row>
    <row r="5792" spans="2:4" x14ac:dyDescent="0.25">
      <c r="B5792" s="416" t="s">
        <v>7908</v>
      </c>
      <c r="C5792" s="416" t="s">
        <v>7051</v>
      </c>
      <c r="D5792" s="416">
        <v>897</v>
      </c>
    </row>
    <row r="5793" spans="2:4" x14ac:dyDescent="0.25">
      <c r="B5793" s="416" t="s">
        <v>7909</v>
      </c>
      <c r="C5793" s="416" t="s">
        <v>7051</v>
      </c>
      <c r="D5793" s="416">
        <v>897</v>
      </c>
    </row>
    <row r="5794" spans="2:4" x14ac:dyDescent="0.25">
      <c r="B5794" s="416" t="s">
        <v>7910</v>
      </c>
      <c r="C5794" s="416" t="s">
        <v>7051</v>
      </c>
      <c r="D5794" s="416">
        <v>897</v>
      </c>
    </row>
    <row r="5795" spans="2:4" x14ac:dyDescent="0.25">
      <c r="B5795" s="416" t="s">
        <v>7911</v>
      </c>
      <c r="C5795" s="416" t="s">
        <v>7051</v>
      </c>
      <c r="D5795" s="416">
        <v>897</v>
      </c>
    </row>
    <row r="5796" spans="2:4" x14ac:dyDescent="0.25">
      <c r="B5796" s="416" t="s">
        <v>7912</v>
      </c>
      <c r="C5796" s="416" t="s">
        <v>7051</v>
      </c>
      <c r="D5796" s="416">
        <v>897</v>
      </c>
    </row>
    <row r="5797" spans="2:4" x14ac:dyDescent="0.25">
      <c r="B5797" s="416" t="s">
        <v>7913</v>
      </c>
      <c r="C5797" s="416" t="s">
        <v>7051</v>
      </c>
      <c r="D5797" s="416">
        <v>897</v>
      </c>
    </row>
    <row r="5798" spans="2:4" x14ac:dyDescent="0.25">
      <c r="B5798" s="416" t="s">
        <v>7914</v>
      </c>
      <c r="C5798" s="416" t="s">
        <v>7051</v>
      </c>
      <c r="D5798" s="416">
        <v>897</v>
      </c>
    </row>
    <row r="5799" spans="2:4" x14ac:dyDescent="0.25">
      <c r="B5799" s="416" t="s">
        <v>7915</v>
      </c>
      <c r="C5799" s="416" t="s">
        <v>7051</v>
      </c>
      <c r="D5799" s="416">
        <v>897</v>
      </c>
    </row>
    <row r="5800" spans="2:4" x14ac:dyDescent="0.25">
      <c r="B5800" s="416" t="s">
        <v>7916</v>
      </c>
      <c r="C5800" s="416" t="s">
        <v>7051</v>
      </c>
      <c r="D5800" s="416">
        <v>897</v>
      </c>
    </row>
    <row r="5801" spans="2:4" x14ac:dyDescent="0.25">
      <c r="B5801" s="416" t="s">
        <v>7917</v>
      </c>
      <c r="C5801" s="416" t="s">
        <v>7051</v>
      </c>
      <c r="D5801" s="416">
        <v>897</v>
      </c>
    </row>
    <row r="5802" spans="2:4" x14ac:dyDescent="0.25">
      <c r="B5802" s="416" t="s">
        <v>7918</v>
      </c>
      <c r="C5802" s="416" t="s">
        <v>7051</v>
      </c>
      <c r="D5802" s="416">
        <v>897</v>
      </c>
    </row>
    <row r="5803" spans="2:4" x14ac:dyDescent="0.25">
      <c r="B5803" s="416" t="s">
        <v>7919</v>
      </c>
      <c r="C5803" s="416" t="s">
        <v>7051</v>
      </c>
      <c r="D5803" s="416">
        <v>897</v>
      </c>
    </row>
    <row r="5804" spans="2:4" x14ac:dyDescent="0.25">
      <c r="B5804" s="416" t="s">
        <v>7920</v>
      </c>
      <c r="C5804" s="416" t="s">
        <v>7051</v>
      </c>
      <c r="D5804" s="416">
        <v>897</v>
      </c>
    </row>
    <row r="5805" spans="2:4" x14ac:dyDescent="0.25">
      <c r="B5805" s="416" t="s">
        <v>7921</v>
      </c>
      <c r="C5805" s="416" t="s">
        <v>7051</v>
      </c>
      <c r="D5805" s="416">
        <v>897</v>
      </c>
    </row>
    <row r="5806" spans="2:4" x14ac:dyDescent="0.25">
      <c r="B5806" s="416" t="s">
        <v>7922</v>
      </c>
      <c r="C5806" s="416" t="s">
        <v>7051</v>
      </c>
      <c r="D5806" s="416">
        <v>897</v>
      </c>
    </row>
    <row r="5807" spans="2:4" x14ac:dyDescent="0.25">
      <c r="B5807" s="416" t="s">
        <v>7923</v>
      </c>
      <c r="C5807" s="416" t="s">
        <v>7051</v>
      </c>
      <c r="D5807" s="416">
        <v>897</v>
      </c>
    </row>
    <row r="5808" spans="2:4" x14ac:dyDescent="0.25">
      <c r="B5808" s="416" t="s">
        <v>7924</v>
      </c>
      <c r="C5808" s="416" t="s">
        <v>7051</v>
      </c>
      <c r="D5808" s="416">
        <v>897</v>
      </c>
    </row>
    <row r="5809" spans="2:4" x14ac:dyDescent="0.25">
      <c r="B5809" s="416" t="s">
        <v>7925</v>
      </c>
      <c r="C5809" s="416" t="s">
        <v>7051</v>
      </c>
      <c r="D5809" s="416">
        <v>897</v>
      </c>
    </row>
    <row r="5810" spans="2:4" x14ac:dyDescent="0.25">
      <c r="B5810" s="416" t="s">
        <v>7926</v>
      </c>
      <c r="C5810" s="416" t="s">
        <v>7051</v>
      </c>
      <c r="D5810" s="416">
        <v>897</v>
      </c>
    </row>
    <row r="5811" spans="2:4" x14ac:dyDescent="0.25">
      <c r="B5811" s="416" t="s">
        <v>7927</v>
      </c>
      <c r="C5811" s="416" t="s">
        <v>7051</v>
      </c>
      <c r="D5811" s="416">
        <v>897</v>
      </c>
    </row>
    <row r="5812" spans="2:4" x14ac:dyDescent="0.25">
      <c r="B5812" s="416" t="s">
        <v>7928</v>
      </c>
      <c r="C5812" s="416" t="s">
        <v>7051</v>
      </c>
      <c r="D5812" s="416">
        <v>897</v>
      </c>
    </row>
    <row r="5813" spans="2:4" x14ac:dyDescent="0.25">
      <c r="B5813" s="416" t="s">
        <v>7929</v>
      </c>
      <c r="C5813" s="416" t="s">
        <v>7051</v>
      </c>
      <c r="D5813" s="416">
        <v>897</v>
      </c>
    </row>
    <row r="5814" spans="2:4" x14ac:dyDescent="0.25">
      <c r="B5814" s="416" t="s">
        <v>7930</v>
      </c>
      <c r="C5814" s="416" t="s">
        <v>7051</v>
      </c>
      <c r="D5814" s="416">
        <v>897</v>
      </c>
    </row>
    <row r="5815" spans="2:4" x14ac:dyDescent="0.25">
      <c r="B5815" s="416" t="s">
        <v>7931</v>
      </c>
      <c r="C5815" s="416" t="s">
        <v>7051</v>
      </c>
      <c r="D5815" s="416">
        <v>897</v>
      </c>
    </row>
    <row r="5816" spans="2:4" x14ac:dyDescent="0.25">
      <c r="B5816" s="416" t="s">
        <v>7932</v>
      </c>
      <c r="C5816" s="416" t="s">
        <v>7051</v>
      </c>
      <c r="D5816" s="416">
        <v>897</v>
      </c>
    </row>
    <row r="5817" spans="2:4" x14ac:dyDescent="0.25">
      <c r="B5817" s="416" t="s">
        <v>7933</v>
      </c>
      <c r="C5817" s="416" t="s">
        <v>7051</v>
      </c>
      <c r="D5817" s="416">
        <v>897</v>
      </c>
    </row>
    <row r="5818" spans="2:4" x14ac:dyDescent="0.25">
      <c r="B5818" s="416" t="s">
        <v>7934</v>
      </c>
      <c r="C5818" s="416" t="s">
        <v>7051</v>
      </c>
      <c r="D5818" s="416">
        <v>897</v>
      </c>
    </row>
    <row r="5819" spans="2:4" x14ac:dyDescent="0.25">
      <c r="B5819" s="416" t="s">
        <v>7935</v>
      </c>
      <c r="C5819" s="416" t="s">
        <v>7051</v>
      </c>
      <c r="D5819" s="416">
        <v>897</v>
      </c>
    </row>
    <row r="5820" spans="2:4" x14ac:dyDescent="0.25">
      <c r="B5820" s="416" t="s">
        <v>7936</v>
      </c>
      <c r="C5820" s="416" t="s">
        <v>7051</v>
      </c>
      <c r="D5820" s="416">
        <v>897</v>
      </c>
    </row>
    <row r="5821" spans="2:4" x14ac:dyDescent="0.25">
      <c r="B5821" s="416" t="s">
        <v>7937</v>
      </c>
      <c r="C5821" s="416" t="s">
        <v>7051</v>
      </c>
      <c r="D5821" s="416">
        <v>897</v>
      </c>
    </row>
    <row r="5822" spans="2:4" x14ac:dyDescent="0.25">
      <c r="B5822" s="416" t="s">
        <v>7938</v>
      </c>
      <c r="C5822" s="416" t="s">
        <v>7051</v>
      </c>
      <c r="D5822" s="416">
        <v>897</v>
      </c>
    </row>
    <row r="5823" spans="2:4" x14ac:dyDescent="0.25">
      <c r="B5823" s="416" t="s">
        <v>7939</v>
      </c>
      <c r="C5823" s="416" t="s">
        <v>7051</v>
      </c>
      <c r="D5823" s="416">
        <v>897</v>
      </c>
    </row>
    <row r="5824" spans="2:4" x14ac:dyDescent="0.25">
      <c r="B5824" s="416" t="s">
        <v>7940</v>
      </c>
      <c r="C5824" s="416" t="s">
        <v>7051</v>
      </c>
      <c r="D5824" s="416">
        <v>897</v>
      </c>
    </row>
    <row r="5825" spans="2:4" x14ac:dyDescent="0.25">
      <c r="B5825" s="416" t="s">
        <v>7941</v>
      </c>
      <c r="C5825" s="416" t="s">
        <v>7051</v>
      </c>
      <c r="D5825" s="416">
        <v>897</v>
      </c>
    </row>
    <row r="5826" spans="2:4" x14ac:dyDescent="0.25">
      <c r="B5826" s="416" t="s">
        <v>7942</v>
      </c>
      <c r="C5826" s="416" t="s">
        <v>7051</v>
      </c>
      <c r="D5826" s="416">
        <v>897</v>
      </c>
    </row>
    <row r="5827" spans="2:4" x14ac:dyDescent="0.25">
      <c r="B5827" s="416" t="s">
        <v>7943</v>
      </c>
      <c r="C5827" s="416" t="s">
        <v>7051</v>
      </c>
      <c r="D5827" s="416">
        <v>897</v>
      </c>
    </row>
    <row r="5828" spans="2:4" x14ac:dyDescent="0.25">
      <c r="B5828" s="416" t="s">
        <v>7944</v>
      </c>
      <c r="C5828" s="416" t="s">
        <v>7051</v>
      </c>
      <c r="D5828" s="416">
        <v>897</v>
      </c>
    </row>
    <row r="5829" spans="2:4" x14ac:dyDescent="0.25">
      <c r="B5829" s="416" t="s">
        <v>7945</v>
      </c>
      <c r="C5829" s="416" t="s">
        <v>7051</v>
      </c>
      <c r="D5829" s="416">
        <v>897</v>
      </c>
    </row>
    <row r="5830" spans="2:4" x14ac:dyDescent="0.25">
      <c r="B5830" s="416" t="s">
        <v>7946</v>
      </c>
      <c r="C5830" s="416" t="s">
        <v>7051</v>
      </c>
      <c r="D5830" s="416">
        <v>897</v>
      </c>
    </row>
    <row r="5831" spans="2:4" x14ac:dyDescent="0.25">
      <c r="B5831" s="416" t="s">
        <v>7947</v>
      </c>
      <c r="C5831" s="416" t="s">
        <v>7051</v>
      </c>
      <c r="D5831" s="416">
        <v>897</v>
      </c>
    </row>
    <row r="5832" spans="2:4" x14ac:dyDescent="0.25">
      <c r="B5832" s="416" t="s">
        <v>7948</v>
      </c>
      <c r="C5832" s="416" t="s">
        <v>7051</v>
      </c>
      <c r="D5832" s="416">
        <v>897</v>
      </c>
    </row>
    <row r="5833" spans="2:4" x14ac:dyDescent="0.25">
      <c r="B5833" s="416" t="s">
        <v>7949</v>
      </c>
      <c r="C5833" s="416" t="s">
        <v>7051</v>
      </c>
      <c r="D5833" s="416">
        <v>897</v>
      </c>
    </row>
    <row r="5834" spans="2:4" x14ac:dyDescent="0.25">
      <c r="B5834" s="416" t="s">
        <v>7950</v>
      </c>
      <c r="C5834" s="416" t="s">
        <v>7051</v>
      </c>
      <c r="D5834" s="416">
        <v>897</v>
      </c>
    </row>
    <row r="5835" spans="2:4" x14ac:dyDescent="0.25">
      <c r="B5835" s="416" t="s">
        <v>7951</v>
      </c>
      <c r="C5835" s="416" t="s">
        <v>7051</v>
      </c>
      <c r="D5835" s="416">
        <v>897</v>
      </c>
    </row>
    <row r="5836" spans="2:4" x14ac:dyDescent="0.25">
      <c r="B5836" s="416" t="s">
        <v>7952</v>
      </c>
      <c r="C5836" s="416" t="s">
        <v>7051</v>
      </c>
      <c r="D5836" s="416">
        <v>897</v>
      </c>
    </row>
    <row r="5837" spans="2:4" x14ac:dyDescent="0.25">
      <c r="B5837" s="416" t="s">
        <v>7953</v>
      </c>
      <c r="C5837" s="416" t="s">
        <v>7051</v>
      </c>
      <c r="D5837" s="416">
        <v>897</v>
      </c>
    </row>
    <row r="5838" spans="2:4" x14ac:dyDescent="0.25">
      <c r="B5838" s="416" t="s">
        <v>7954</v>
      </c>
      <c r="C5838" s="416" t="s">
        <v>7051</v>
      </c>
      <c r="D5838" s="416">
        <v>897</v>
      </c>
    </row>
    <row r="5839" spans="2:4" x14ac:dyDescent="0.25">
      <c r="B5839" s="416" t="s">
        <v>7955</v>
      </c>
      <c r="C5839" s="416" t="s">
        <v>7051</v>
      </c>
      <c r="D5839" s="416">
        <v>897</v>
      </c>
    </row>
    <row r="5840" spans="2:4" x14ac:dyDescent="0.25">
      <c r="B5840" s="416" t="s">
        <v>7956</v>
      </c>
      <c r="C5840" s="416" t="s">
        <v>7051</v>
      </c>
      <c r="D5840" s="416">
        <v>897</v>
      </c>
    </row>
    <row r="5841" spans="2:4" x14ac:dyDescent="0.25">
      <c r="B5841" s="416" t="s">
        <v>7957</v>
      </c>
      <c r="C5841" s="416" t="s">
        <v>7051</v>
      </c>
      <c r="D5841" s="416">
        <v>897</v>
      </c>
    </row>
    <row r="5842" spans="2:4" x14ac:dyDescent="0.25">
      <c r="B5842" s="416" t="s">
        <v>7958</v>
      </c>
      <c r="C5842" s="416" t="s">
        <v>7051</v>
      </c>
      <c r="D5842" s="416">
        <v>897</v>
      </c>
    </row>
    <row r="5843" spans="2:4" x14ac:dyDescent="0.25">
      <c r="B5843" s="416" t="s">
        <v>7959</v>
      </c>
      <c r="C5843" s="416" t="s">
        <v>7051</v>
      </c>
      <c r="D5843" s="416">
        <v>897</v>
      </c>
    </row>
    <row r="5844" spans="2:4" x14ac:dyDescent="0.25">
      <c r="B5844" s="416" t="s">
        <v>7960</v>
      </c>
      <c r="C5844" s="416" t="s">
        <v>7051</v>
      </c>
      <c r="D5844" s="416">
        <v>897</v>
      </c>
    </row>
    <row r="5845" spans="2:4" x14ac:dyDescent="0.25">
      <c r="B5845" s="416" t="s">
        <v>7961</v>
      </c>
      <c r="C5845" s="416" t="s">
        <v>7051</v>
      </c>
      <c r="D5845" s="416">
        <v>897</v>
      </c>
    </row>
    <row r="5846" spans="2:4" x14ac:dyDescent="0.25">
      <c r="B5846" s="416" t="s">
        <v>7962</v>
      </c>
      <c r="C5846" s="416" t="s">
        <v>7051</v>
      </c>
      <c r="D5846" s="416">
        <v>897</v>
      </c>
    </row>
    <row r="5847" spans="2:4" x14ac:dyDescent="0.25">
      <c r="B5847" s="416" t="s">
        <v>7963</v>
      </c>
      <c r="C5847" s="416" t="s">
        <v>7051</v>
      </c>
      <c r="D5847" s="416">
        <v>897</v>
      </c>
    </row>
    <row r="5848" spans="2:4" x14ac:dyDescent="0.25">
      <c r="B5848" s="416" t="s">
        <v>7964</v>
      </c>
      <c r="C5848" s="416" t="s">
        <v>7051</v>
      </c>
      <c r="D5848" s="416">
        <v>897</v>
      </c>
    </row>
    <row r="5849" spans="2:4" x14ac:dyDescent="0.25">
      <c r="B5849" s="416" t="s">
        <v>7965</v>
      </c>
      <c r="C5849" s="416" t="s">
        <v>7051</v>
      </c>
      <c r="D5849" s="416">
        <v>897</v>
      </c>
    </row>
    <row r="5850" spans="2:4" x14ac:dyDescent="0.25">
      <c r="B5850" s="416" t="s">
        <v>7966</v>
      </c>
      <c r="C5850" s="416" t="s">
        <v>7051</v>
      </c>
      <c r="D5850" s="416">
        <v>897</v>
      </c>
    </row>
    <row r="5851" spans="2:4" x14ac:dyDescent="0.25">
      <c r="B5851" s="416" t="s">
        <v>7967</v>
      </c>
      <c r="C5851" s="416" t="s">
        <v>7051</v>
      </c>
      <c r="D5851" s="416">
        <v>897</v>
      </c>
    </row>
    <row r="5852" spans="2:4" x14ac:dyDescent="0.25">
      <c r="B5852" s="416" t="s">
        <v>7968</v>
      </c>
      <c r="C5852" s="416" t="s">
        <v>7051</v>
      </c>
      <c r="D5852" s="416">
        <v>897</v>
      </c>
    </row>
    <row r="5853" spans="2:4" x14ac:dyDescent="0.25">
      <c r="B5853" s="416" t="s">
        <v>7969</v>
      </c>
      <c r="C5853" s="416" t="s">
        <v>7051</v>
      </c>
      <c r="D5853" s="416">
        <v>897</v>
      </c>
    </row>
    <row r="5854" spans="2:4" x14ac:dyDescent="0.25">
      <c r="B5854" s="416" t="s">
        <v>7970</v>
      </c>
      <c r="C5854" s="416" t="s">
        <v>7051</v>
      </c>
      <c r="D5854" s="416">
        <v>897</v>
      </c>
    </row>
    <row r="5855" spans="2:4" x14ac:dyDescent="0.25">
      <c r="B5855" s="416" t="s">
        <v>7971</v>
      </c>
      <c r="C5855" s="416" t="s">
        <v>7051</v>
      </c>
      <c r="D5855" s="416">
        <v>897</v>
      </c>
    </row>
    <row r="5856" spans="2:4" x14ac:dyDescent="0.25">
      <c r="B5856" s="416" t="s">
        <v>7972</v>
      </c>
      <c r="C5856" s="416" t="s">
        <v>7051</v>
      </c>
      <c r="D5856" s="416">
        <v>897</v>
      </c>
    </row>
    <row r="5857" spans="2:4" x14ac:dyDescent="0.25">
      <c r="B5857" s="416" t="s">
        <v>7973</v>
      </c>
      <c r="C5857" s="416" t="s">
        <v>7051</v>
      </c>
      <c r="D5857" s="416">
        <v>897</v>
      </c>
    </row>
    <row r="5858" spans="2:4" x14ac:dyDescent="0.25">
      <c r="B5858" s="416" t="s">
        <v>7974</v>
      </c>
      <c r="C5858" s="416" t="s">
        <v>7051</v>
      </c>
      <c r="D5858" s="416">
        <v>897</v>
      </c>
    </row>
    <row r="5859" spans="2:4" x14ac:dyDescent="0.25">
      <c r="B5859" s="416" t="s">
        <v>7975</v>
      </c>
      <c r="C5859" s="416" t="s">
        <v>7051</v>
      </c>
      <c r="D5859" s="416">
        <v>897</v>
      </c>
    </row>
    <row r="5860" spans="2:4" x14ac:dyDescent="0.25">
      <c r="B5860" s="416" t="s">
        <v>7976</v>
      </c>
      <c r="C5860" s="416" t="s">
        <v>7051</v>
      </c>
      <c r="D5860" s="416">
        <v>897</v>
      </c>
    </row>
    <row r="5861" spans="2:4" x14ac:dyDescent="0.25">
      <c r="B5861" s="416" t="s">
        <v>7977</v>
      </c>
      <c r="C5861" s="416" t="s">
        <v>7051</v>
      </c>
      <c r="D5861" s="416">
        <v>897</v>
      </c>
    </row>
    <row r="5862" spans="2:4" x14ac:dyDescent="0.25">
      <c r="B5862" s="416" t="s">
        <v>7978</v>
      </c>
      <c r="C5862" s="416" t="s">
        <v>7051</v>
      </c>
      <c r="D5862" s="416">
        <v>897</v>
      </c>
    </row>
    <row r="5863" spans="2:4" x14ac:dyDescent="0.25">
      <c r="B5863" s="416" t="s">
        <v>7979</v>
      </c>
      <c r="C5863" s="416" t="s">
        <v>7051</v>
      </c>
      <c r="D5863" s="416">
        <v>897</v>
      </c>
    </row>
    <row r="5864" spans="2:4" x14ac:dyDescent="0.25">
      <c r="B5864" s="416" t="s">
        <v>7980</v>
      </c>
      <c r="C5864" s="416" t="s">
        <v>7051</v>
      </c>
      <c r="D5864" s="416">
        <v>897</v>
      </c>
    </row>
    <row r="5865" spans="2:4" x14ac:dyDescent="0.25">
      <c r="B5865" s="416" t="s">
        <v>7981</v>
      </c>
      <c r="C5865" s="416" t="s">
        <v>7982</v>
      </c>
      <c r="D5865" s="416">
        <v>309.01</v>
      </c>
    </row>
    <row r="5866" spans="2:4" x14ac:dyDescent="0.25">
      <c r="B5866" s="416" t="s">
        <v>7983</v>
      </c>
      <c r="C5866" s="416" t="s">
        <v>7984</v>
      </c>
      <c r="D5866" s="416">
        <v>545.20000000000005</v>
      </c>
    </row>
    <row r="5867" spans="2:4" x14ac:dyDescent="0.25">
      <c r="B5867" s="416" t="s">
        <v>7985</v>
      </c>
      <c r="C5867" s="416" t="s">
        <v>7984</v>
      </c>
      <c r="D5867" s="416">
        <v>545.20000000000005</v>
      </c>
    </row>
    <row r="5868" spans="2:4" x14ac:dyDescent="0.25">
      <c r="B5868" s="416" t="s">
        <v>7986</v>
      </c>
      <c r="C5868" s="416" t="s">
        <v>7984</v>
      </c>
      <c r="D5868" s="416">
        <v>545.20000000000005</v>
      </c>
    </row>
    <row r="5869" spans="2:4" x14ac:dyDescent="0.25">
      <c r="B5869" s="416" t="s">
        <v>7987</v>
      </c>
      <c r="C5869" s="416" t="s">
        <v>7984</v>
      </c>
      <c r="D5869" s="416">
        <v>545.20000000000005</v>
      </c>
    </row>
    <row r="5870" spans="2:4" x14ac:dyDescent="0.25">
      <c r="B5870" s="416" t="s">
        <v>7988</v>
      </c>
      <c r="C5870" s="416" t="s">
        <v>7984</v>
      </c>
      <c r="D5870" s="416">
        <v>545.20000000000005</v>
      </c>
    </row>
    <row r="5871" spans="2:4" x14ac:dyDescent="0.25">
      <c r="B5871" s="416" t="s">
        <v>7989</v>
      </c>
      <c r="C5871" s="416" t="s">
        <v>7984</v>
      </c>
      <c r="D5871" s="416">
        <v>545.20000000000005</v>
      </c>
    </row>
    <row r="5872" spans="2:4" x14ac:dyDescent="0.25">
      <c r="B5872" s="416" t="s">
        <v>7990</v>
      </c>
      <c r="C5872" s="416" t="s">
        <v>7984</v>
      </c>
      <c r="D5872" s="416">
        <v>545.20000000000005</v>
      </c>
    </row>
    <row r="5873" spans="2:4" x14ac:dyDescent="0.25">
      <c r="B5873" s="416" t="s">
        <v>7991</v>
      </c>
      <c r="C5873" s="416" t="s">
        <v>7984</v>
      </c>
      <c r="D5873" s="416">
        <v>545.20000000000005</v>
      </c>
    </row>
    <row r="5874" spans="2:4" x14ac:dyDescent="0.25">
      <c r="B5874" s="416" t="s">
        <v>7992</v>
      </c>
      <c r="C5874" s="416" t="s">
        <v>7984</v>
      </c>
      <c r="D5874" s="416">
        <v>545.20000000000005</v>
      </c>
    </row>
    <row r="5875" spans="2:4" x14ac:dyDescent="0.25">
      <c r="B5875" s="416" t="s">
        <v>7993</v>
      </c>
      <c r="C5875" s="416" t="s">
        <v>7984</v>
      </c>
      <c r="D5875" s="416">
        <v>545.20000000000005</v>
      </c>
    </row>
    <row r="5876" spans="2:4" x14ac:dyDescent="0.25">
      <c r="B5876" s="416" t="s">
        <v>7994</v>
      </c>
      <c r="C5876" s="416" t="s">
        <v>7984</v>
      </c>
      <c r="D5876" s="416">
        <v>545.20000000000005</v>
      </c>
    </row>
    <row r="5877" spans="2:4" x14ac:dyDescent="0.25">
      <c r="B5877" s="416" t="s">
        <v>7995</v>
      </c>
      <c r="C5877" s="416" t="s">
        <v>7984</v>
      </c>
      <c r="D5877" s="416">
        <v>545.20000000000005</v>
      </c>
    </row>
    <row r="5878" spans="2:4" x14ac:dyDescent="0.25">
      <c r="B5878" s="416" t="s">
        <v>7996</v>
      </c>
      <c r="C5878" s="416" t="s">
        <v>7984</v>
      </c>
      <c r="D5878" s="416">
        <v>545.20000000000005</v>
      </c>
    </row>
    <row r="5879" spans="2:4" x14ac:dyDescent="0.25">
      <c r="B5879" s="416" t="s">
        <v>7997</v>
      </c>
      <c r="C5879" s="416" t="s">
        <v>7984</v>
      </c>
      <c r="D5879" s="416">
        <v>545.20000000000005</v>
      </c>
    </row>
    <row r="5880" spans="2:4" x14ac:dyDescent="0.25">
      <c r="B5880" s="416" t="s">
        <v>7998</v>
      </c>
      <c r="C5880" s="416" t="s">
        <v>7984</v>
      </c>
      <c r="D5880" s="416">
        <v>545.20000000000005</v>
      </c>
    </row>
    <row r="5881" spans="2:4" x14ac:dyDescent="0.25">
      <c r="B5881" s="416" t="s">
        <v>7999</v>
      </c>
      <c r="C5881" s="416" t="s">
        <v>7984</v>
      </c>
      <c r="D5881" s="416">
        <v>545.20000000000005</v>
      </c>
    </row>
    <row r="5882" spans="2:4" x14ac:dyDescent="0.25">
      <c r="B5882" s="416" t="s">
        <v>8000</v>
      </c>
      <c r="C5882" s="416" t="s">
        <v>7984</v>
      </c>
      <c r="D5882" s="416">
        <v>545.20000000000005</v>
      </c>
    </row>
    <row r="5883" spans="2:4" x14ac:dyDescent="0.25">
      <c r="B5883" s="416" t="s">
        <v>8001</v>
      </c>
      <c r="C5883" s="416" t="s">
        <v>7984</v>
      </c>
      <c r="D5883" s="416">
        <v>545.20000000000005</v>
      </c>
    </row>
    <row r="5884" spans="2:4" x14ac:dyDescent="0.25">
      <c r="B5884" s="416" t="s">
        <v>8002</v>
      </c>
      <c r="C5884" s="416" t="s">
        <v>7984</v>
      </c>
      <c r="D5884" s="416">
        <v>545.20000000000005</v>
      </c>
    </row>
    <row r="5885" spans="2:4" x14ac:dyDescent="0.25">
      <c r="B5885" s="416" t="s">
        <v>8003</v>
      </c>
      <c r="C5885" s="416" t="s">
        <v>7984</v>
      </c>
      <c r="D5885" s="416">
        <v>545.20000000000005</v>
      </c>
    </row>
    <row r="5886" spans="2:4" x14ac:dyDescent="0.25">
      <c r="B5886" s="416" t="s">
        <v>8004</v>
      </c>
      <c r="C5886" s="416" t="s">
        <v>7984</v>
      </c>
      <c r="D5886" s="416">
        <v>545.20000000000005</v>
      </c>
    </row>
    <row r="5887" spans="2:4" x14ac:dyDescent="0.25">
      <c r="B5887" s="416" t="s">
        <v>8005</v>
      </c>
      <c r="C5887" s="416" t="s">
        <v>7984</v>
      </c>
      <c r="D5887" s="416">
        <v>545.20000000000005</v>
      </c>
    </row>
    <row r="5888" spans="2:4" x14ac:dyDescent="0.25">
      <c r="B5888" s="416" t="s">
        <v>8006</v>
      </c>
      <c r="C5888" s="416" t="s">
        <v>7984</v>
      </c>
      <c r="D5888" s="416">
        <v>545.20000000000005</v>
      </c>
    </row>
    <row r="5889" spans="2:4" x14ac:dyDescent="0.25">
      <c r="B5889" s="416" t="s">
        <v>8007</v>
      </c>
      <c r="C5889" s="416" t="s">
        <v>7984</v>
      </c>
      <c r="D5889" s="416">
        <v>545.20000000000005</v>
      </c>
    </row>
    <row r="5890" spans="2:4" x14ac:dyDescent="0.25">
      <c r="B5890" s="416" t="s">
        <v>8008</v>
      </c>
      <c r="C5890" s="416" t="s">
        <v>7984</v>
      </c>
      <c r="D5890" s="416">
        <v>545.20000000000005</v>
      </c>
    </row>
    <row r="5891" spans="2:4" x14ac:dyDescent="0.25">
      <c r="B5891" s="416" t="s">
        <v>8009</v>
      </c>
      <c r="C5891" s="416" t="s">
        <v>7984</v>
      </c>
      <c r="D5891" s="416">
        <v>545.20000000000005</v>
      </c>
    </row>
    <row r="5892" spans="2:4" x14ac:dyDescent="0.25">
      <c r="B5892" s="416" t="s">
        <v>8010</v>
      </c>
      <c r="C5892" s="416" t="s">
        <v>7984</v>
      </c>
      <c r="D5892" s="416">
        <v>545.20000000000005</v>
      </c>
    </row>
    <row r="5893" spans="2:4" x14ac:dyDescent="0.25">
      <c r="B5893" s="416" t="s">
        <v>8011</v>
      </c>
      <c r="C5893" s="416" t="s">
        <v>7984</v>
      </c>
      <c r="D5893" s="416">
        <v>545.20000000000005</v>
      </c>
    </row>
    <row r="5894" spans="2:4" x14ac:dyDescent="0.25">
      <c r="B5894" s="416" t="s">
        <v>8012</v>
      </c>
      <c r="C5894" s="416" t="s">
        <v>7984</v>
      </c>
      <c r="D5894" s="416">
        <v>545.20000000000005</v>
      </c>
    </row>
    <row r="5895" spans="2:4" x14ac:dyDescent="0.25">
      <c r="B5895" s="416" t="s">
        <v>8013</v>
      </c>
      <c r="C5895" s="416" t="s">
        <v>7984</v>
      </c>
      <c r="D5895" s="416">
        <v>545.20000000000005</v>
      </c>
    </row>
    <row r="5896" spans="2:4" x14ac:dyDescent="0.25">
      <c r="B5896" s="416" t="s">
        <v>8014</v>
      </c>
      <c r="C5896" s="416" t="s">
        <v>7984</v>
      </c>
      <c r="D5896" s="416">
        <v>545.20000000000005</v>
      </c>
    </row>
    <row r="5897" spans="2:4" x14ac:dyDescent="0.25">
      <c r="B5897" s="416" t="s">
        <v>8015</v>
      </c>
      <c r="C5897" s="416" t="s">
        <v>7984</v>
      </c>
      <c r="D5897" s="416">
        <v>545.20000000000005</v>
      </c>
    </row>
    <row r="5898" spans="2:4" x14ac:dyDescent="0.25">
      <c r="B5898" s="416" t="s">
        <v>8016</v>
      </c>
      <c r="C5898" s="416" t="s">
        <v>7984</v>
      </c>
      <c r="D5898" s="416">
        <v>545.20000000000005</v>
      </c>
    </row>
    <row r="5899" spans="2:4" x14ac:dyDescent="0.25">
      <c r="B5899" s="416" t="s">
        <v>8017</v>
      </c>
      <c r="C5899" s="416" t="s">
        <v>7984</v>
      </c>
      <c r="D5899" s="416">
        <v>545.20000000000005</v>
      </c>
    </row>
    <row r="5900" spans="2:4" x14ac:dyDescent="0.25">
      <c r="B5900" s="416" t="s">
        <v>8018</v>
      </c>
      <c r="C5900" s="416" t="s">
        <v>7984</v>
      </c>
      <c r="D5900" s="416">
        <v>545.20000000000005</v>
      </c>
    </row>
    <row r="5901" spans="2:4" x14ac:dyDescent="0.25">
      <c r="B5901" s="416" t="s">
        <v>8019</v>
      </c>
      <c r="C5901" s="416" t="s">
        <v>7984</v>
      </c>
      <c r="D5901" s="416">
        <v>545.20000000000005</v>
      </c>
    </row>
    <row r="5902" spans="2:4" x14ac:dyDescent="0.25">
      <c r="B5902" s="416" t="s">
        <v>8020</v>
      </c>
      <c r="C5902" s="416" t="s">
        <v>7984</v>
      </c>
      <c r="D5902" s="416">
        <v>545.20000000000005</v>
      </c>
    </row>
    <row r="5903" spans="2:4" x14ac:dyDescent="0.25">
      <c r="B5903" s="416" t="s">
        <v>8021</v>
      </c>
      <c r="C5903" s="416" t="s">
        <v>7984</v>
      </c>
      <c r="D5903" s="416">
        <v>545.20000000000005</v>
      </c>
    </row>
    <row r="5904" spans="2:4" x14ac:dyDescent="0.25">
      <c r="B5904" s="416" t="s">
        <v>8022</v>
      </c>
      <c r="C5904" s="416" t="s">
        <v>7984</v>
      </c>
      <c r="D5904" s="416">
        <v>545.20000000000005</v>
      </c>
    </row>
    <row r="5905" spans="2:4" x14ac:dyDescent="0.25">
      <c r="B5905" s="416" t="s">
        <v>8023</v>
      </c>
      <c r="C5905" s="416" t="s">
        <v>7984</v>
      </c>
      <c r="D5905" s="416">
        <v>545.20000000000005</v>
      </c>
    </row>
    <row r="5906" spans="2:4" x14ac:dyDescent="0.25">
      <c r="B5906" s="416" t="s">
        <v>8024</v>
      </c>
      <c r="C5906" s="416" t="s">
        <v>7984</v>
      </c>
      <c r="D5906" s="416">
        <v>545.20000000000005</v>
      </c>
    </row>
    <row r="5907" spans="2:4" x14ac:dyDescent="0.25">
      <c r="B5907" s="416" t="s">
        <v>8025</v>
      </c>
      <c r="C5907" s="416" t="s">
        <v>7984</v>
      </c>
      <c r="D5907" s="416">
        <v>545.20000000000005</v>
      </c>
    </row>
    <row r="5908" spans="2:4" x14ac:dyDescent="0.25">
      <c r="B5908" s="416" t="s">
        <v>8026</v>
      </c>
      <c r="C5908" s="416" t="s">
        <v>7984</v>
      </c>
      <c r="D5908" s="416">
        <v>545.20000000000005</v>
      </c>
    </row>
    <row r="5909" spans="2:4" x14ac:dyDescent="0.25">
      <c r="B5909" s="416" t="s">
        <v>8027</v>
      </c>
      <c r="C5909" s="416" t="s">
        <v>7984</v>
      </c>
      <c r="D5909" s="416">
        <v>545.20000000000005</v>
      </c>
    </row>
    <row r="5910" spans="2:4" x14ac:dyDescent="0.25">
      <c r="B5910" s="416" t="s">
        <v>8028</v>
      </c>
      <c r="C5910" s="416" t="s">
        <v>7984</v>
      </c>
      <c r="D5910" s="416">
        <v>545.20000000000005</v>
      </c>
    </row>
    <row r="5911" spans="2:4" x14ac:dyDescent="0.25">
      <c r="B5911" s="416" t="s">
        <v>8029</v>
      </c>
      <c r="C5911" s="416" t="s">
        <v>7984</v>
      </c>
      <c r="D5911" s="416">
        <v>545.20000000000005</v>
      </c>
    </row>
    <row r="5912" spans="2:4" x14ac:dyDescent="0.25">
      <c r="B5912" s="416" t="s">
        <v>8030</v>
      </c>
      <c r="C5912" s="416" t="s">
        <v>7984</v>
      </c>
      <c r="D5912" s="416">
        <v>545.20000000000005</v>
      </c>
    </row>
    <row r="5913" spans="2:4" x14ac:dyDescent="0.25">
      <c r="B5913" s="416" t="s">
        <v>8031</v>
      </c>
      <c r="C5913" s="416" t="s">
        <v>7984</v>
      </c>
      <c r="D5913" s="416">
        <v>545.20000000000005</v>
      </c>
    </row>
    <row r="5914" spans="2:4" x14ac:dyDescent="0.25">
      <c r="B5914" s="416" t="s">
        <v>8032</v>
      </c>
      <c r="C5914" s="416" t="s">
        <v>7984</v>
      </c>
      <c r="D5914" s="416">
        <v>545.20000000000005</v>
      </c>
    </row>
    <row r="5915" spans="2:4" x14ac:dyDescent="0.25">
      <c r="B5915" s="416" t="s">
        <v>8033</v>
      </c>
      <c r="C5915" s="416" t="s">
        <v>7984</v>
      </c>
      <c r="D5915" s="416">
        <v>545.20000000000005</v>
      </c>
    </row>
    <row r="5916" spans="2:4" x14ac:dyDescent="0.25">
      <c r="B5916" s="416" t="s">
        <v>8034</v>
      </c>
      <c r="C5916" s="416" t="s">
        <v>7984</v>
      </c>
      <c r="D5916" s="416">
        <v>545.20000000000005</v>
      </c>
    </row>
    <row r="5917" spans="2:4" x14ac:dyDescent="0.25">
      <c r="B5917" s="416" t="s">
        <v>8035</v>
      </c>
      <c r="C5917" s="416" t="s">
        <v>7984</v>
      </c>
      <c r="D5917" s="416">
        <v>545.20000000000005</v>
      </c>
    </row>
    <row r="5918" spans="2:4" x14ac:dyDescent="0.25">
      <c r="B5918" s="416" t="s">
        <v>8036</v>
      </c>
      <c r="C5918" s="416" t="s">
        <v>7984</v>
      </c>
      <c r="D5918" s="416">
        <v>545.20000000000005</v>
      </c>
    </row>
    <row r="5919" spans="2:4" x14ac:dyDescent="0.25">
      <c r="B5919" s="416" t="s">
        <v>8037</v>
      </c>
      <c r="C5919" s="416" t="s">
        <v>7984</v>
      </c>
      <c r="D5919" s="416">
        <v>545.20000000000005</v>
      </c>
    </row>
    <row r="5920" spans="2:4" x14ac:dyDescent="0.25">
      <c r="B5920" s="416" t="s">
        <v>8038</v>
      </c>
      <c r="C5920" s="416" t="s">
        <v>7984</v>
      </c>
      <c r="D5920" s="416">
        <v>545.20000000000005</v>
      </c>
    </row>
    <row r="5921" spans="2:4" x14ac:dyDescent="0.25">
      <c r="B5921" s="416" t="s">
        <v>8039</v>
      </c>
      <c r="C5921" s="416" t="s">
        <v>7984</v>
      </c>
      <c r="D5921" s="416">
        <v>545.20000000000005</v>
      </c>
    </row>
    <row r="5922" spans="2:4" x14ac:dyDescent="0.25">
      <c r="B5922" s="416" t="s">
        <v>8040</v>
      </c>
      <c r="C5922" s="416" t="s">
        <v>7984</v>
      </c>
      <c r="D5922" s="416">
        <v>545.20000000000005</v>
      </c>
    </row>
    <row r="5923" spans="2:4" x14ac:dyDescent="0.25">
      <c r="B5923" s="416" t="s">
        <v>8041</v>
      </c>
      <c r="C5923" s="416" t="s">
        <v>7984</v>
      </c>
      <c r="D5923" s="416">
        <v>545.20000000000005</v>
      </c>
    </row>
    <row r="5924" spans="2:4" x14ac:dyDescent="0.25">
      <c r="B5924" s="416" t="s">
        <v>8042</v>
      </c>
      <c r="C5924" s="416" t="s">
        <v>7984</v>
      </c>
      <c r="D5924" s="416">
        <v>545.20000000000005</v>
      </c>
    </row>
    <row r="5925" spans="2:4" x14ac:dyDescent="0.25">
      <c r="B5925" s="416" t="s">
        <v>8043</v>
      </c>
      <c r="C5925" s="416" t="s">
        <v>7984</v>
      </c>
      <c r="D5925" s="416">
        <v>545.20000000000005</v>
      </c>
    </row>
    <row r="5926" spans="2:4" x14ac:dyDescent="0.25">
      <c r="B5926" s="416" t="s">
        <v>8044</v>
      </c>
      <c r="C5926" s="416" t="s">
        <v>7984</v>
      </c>
      <c r="D5926" s="416">
        <v>545.20000000000005</v>
      </c>
    </row>
    <row r="5927" spans="2:4" x14ac:dyDescent="0.25">
      <c r="B5927" s="416" t="s">
        <v>8045</v>
      </c>
      <c r="C5927" s="416" t="s">
        <v>7984</v>
      </c>
      <c r="D5927" s="416">
        <v>545.20000000000005</v>
      </c>
    </row>
    <row r="5928" spans="2:4" x14ac:dyDescent="0.25">
      <c r="B5928" s="416" t="s">
        <v>8046</v>
      </c>
      <c r="C5928" s="416" t="s">
        <v>7984</v>
      </c>
      <c r="D5928" s="416">
        <v>545.20000000000005</v>
      </c>
    </row>
    <row r="5929" spans="2:4" x14ac:dyDescent="0.25">
      <c r="B5929" s="416" t="s">
        <v>8047</v>
      </c>
      <c r="C5929" s="416" t="s">
        <v>7984</v>
      </c>
      <c r="D5929" s="416">
        <v>545.20000000000005</v>
      </c>
    </row>
    <row r="5930" spans="2:4" x14ac:dyDescent="0.25">
      <c r="B5930" s="416" t="s">
        <v>8048</v>
      </c>
      <c r="C5930" s="416" t="s">
        <v>7984</v>
      </c>
      <c r="D5930" s="416">
        <v>545.20000000000005</v>
      </c>
    </row>
    <row r="5931" spans="2:4" x14ac:dyDescent="0.25">
      <c r="B5931" s="416" t="s">
        <v>8049</v>
      </c>
      <c r="C5931" s="416" t="s">
        <v>7984</v>
      </c>
      <c r="D5931" s="416">
        <v>545.20000000000005</v>
      </c>
    </row>
    <row r="5932" spans="2:4" x14ac:dyDescent="0.25">
      <c r="B5932" s="416" t="s">
        <v>8050</v>
      </c>
      <c r="C5932" s="416" t="s">
        <v>7984</v>
      </c>
      <c r="D5932" s="416">
        <v>545.20000000000005</v>
      </c>
    </row>
    <row r="5933" spans="2:4" x14ac:dyDescent="0.25">
      <c r="B5933" s="416" t="s">
        <v>8051</v>
      </c>
      <c r="C5933" s="416" t="s">
        <v>7984</v>
      </c>
      <c r="D5933" s="416">
        <v>545.20000000000005</v>
      </c>
    </row>
    <row r="5934" spans="2:4" x14ac:dyDescent="0.25">
      <c r="B5934" s="416" t="s">
        <v>8052</v>
      </c>
      <c r="C5934" s="416" t="s">
        <v>7984</v>
      </c>
      <c r="D5934" s="416">
        <v>545.20000000000005</v>
      </c>
    </row>
    <row r="5935" spans="2:4" x14ac:dyDescent="0.25">
      <c r="B5935" s="416" t="s">
        <v>8053</v>
      </c>
      <c r="C5935" s="416" t="s">
        <v>7984</v>
      </c>
      <c r="D5935" s="416">
        <v>545.20000000000005</v>
      </c>
    </row>
    <row r="5936" spans="2:4" x14ac:dyDescent="0.25">
      <c r="B5936" s="416" t="s">
        <v>8054</v>
      </c>
      <c r="C5936" s="416" t="s">
        <v>7984</v>
      </c>
      <c r="D5936" s="416">
        <v>545.20000000000005</v>
      </c>
    </row>
    <row r="5937" spans="2:4" x14ac:dyDescent="0.25">
      <c r="B5937" s="416" t="s">
        <v>8055</v>
      </c>
      <c r="C5937" s="416" t="s">
        <v>7984</v>
      </c>
      <c r="D5937" s="416">
        <v>545.20000000000005</v>
      </c>
    </row>
    <row r="5938" spans="2:4" x14ac:dyDescent="0.25">
      <c r="B5938" s="416" t="s">
        <v>8056</v>
      </c>
      <c r="C5938" s="416" t="s">
        <v>7984</v>
      </c>
      <c r="D5938" s="416">
        <v>545.20000000000005</v>
      </c>
    </row>
    <row r="5939" spans="2:4" x14ac:dyDescent="0.25">
      <c r="B5939" s="416" t="s">
        <v>8057</v>
      </c>
      <c r="C5939" s="416" t="s">
        <v>7984</v>
      </c>
      <c r="D5939" s="416">
        <v>545.20000000000005</v>
      </c>
    </row>
    <row r="5940" spans="2:4" x14ac:dyDescent="0.25">
      <c r="B5940" s="416" t="s">
        <v>8058</v>
      </c>
      <c r="C5940" s="416" t="s">
        <v>7984</v>
      </c>
      <c r="D5940" s="416">
        <v>545.20000000000005</v>
      </c>
    </row>
    <row r="5941" spans="2:4" x14ac:dyDescent="0.25">
      <c r="B5941" s="416" t="s">
        <v>8059</v>
      </c>
      <c r="C5941" s="416" t="s">
        <v>7984</v>
      </c>
      <c r="D5941" s="416">
        <v>545.20000000000005</v>
      </c>
    </row>
    <row r="5942" spans="2:4" x14ac:dyDescent="0.25">
      <c r="B5942" s="416" t="s">
        <v>8060</v>
      </c>
      <c r="C5942" s="416" t="s">
        <v>7984</v>
      </c>
      <c r="D5942" s="416">
        <v>545.20000000000005</v>
      </c>
    </row>
    <row r="5943" spans="2:4" x14ac:dyDescent="0.25">
      <c r="B5943" s="416" t="s">
        <v>8061</v>
      </c>
      <c r="C5943" s="416" t="s">
        <v>7984</v>
      </c>
      <c r="D5943" s="416">
        <v>545.20000000000005</v>
      </c>
    </row>
    <row r="5944" spans="2:4" x14ac:dyDescent="0.25">
      <c r="B5944" s="416" t="s">
        <v>8062</v>
      </c>
      <c r="C5944" s="416" t="s">
        <v>7984</v>
      </c>
      <c r="D5944" s="416">
        <v>545.20000000000005</v>
      </c>
    </row>
    <row r="5945" spans="2:4" x14ac:dyDescent="0.25">
      <c r="B5945" s="416" t="s">
        <v>8063</v>
      </c>
      <c r="C5945" s="416" t="s">
        <v>7984</v>
      </c>
      <c r="D5945" s="416">
        <v>545.20000000000005</v>
      </c>
    </row>
    <row r="5946" spans="2:4" x14ac:dyDescent="0.25">
      <c r="B5946" s="416" t="s">
        <v>8064</v>
      </c>
      <c r="C5946" s="416" t="s">
        <v>7984</v>
      </c>
      <c r="D5946" s="416">
        <v>545.20000000000005</v>
      </c>
    </row>
    <row r="5947" spans="2:4" x14ac:dyDescent="0.25">
      <c r="B5947" s="416" t="s">
        <v>8065</v>
      </c>
      <c r="C5947" s="416" t="s">
        <v>7984</v>
      </c>
      <c r="D5947" s="416">
        <v>545.20000000000005</v>
      </c>
    </row>
    <row r="5948" spans="2:4" x14ac:dyDescent="0.25">
      <c r="B5948" s="416" t="s">
        <v>8066</v>
      </c>
      <c r="C5948" s="416" t="s">
        <v>7984</v>
      </c>
      <c r="D5948" s="416">
        <v>545.20000000000005</v>
      </c>
    </row>
    <row r="5949" spans="2:4" x14ac:dyDescent="0.25">
      <c r="B5949" s="416" t="s">
        <v>8067</v>
      </c>
      <c r="C5949" s="416" t="s">
        <v>7984</v>
      </c>
      <c r="D5949" s="416">
        <v>545.20000000000005</v>
      </c>
    </row>
    <row r="5950" spans="2:4" x14ac:dyDescent="0.25">
      <c r="B5950" s="416" t="s">
        <v>8068</v>
      </c>
      <c r="C5950" s="416" t="s">
        <v>7984</v>
      </c>
      <c r="D5950" s="416">
        <v>545.20000000000005</v>
      </c>
    </row>
    <row r="5951" spans="2:4" x14ac:dyDescent="0.25">
      <c r="B5951" s="416" t="s">
        <v>8069</v>
      </c>
      <c r="C5951" s="416" t="s">
        <v>7984</v>
      </c>
      <c r="D5951" s="416">
        <v>545.20000000000005</v>
      </c>
    </row>
    <row r="5952" spans="2:4" x14ac:dyDescent="0.25">
      <c r="B5952" s="416" t="s">
        <v>8070</v>
      </c>
      <c r="C5952" s="416" t="s">
        <v>7984</v>
      </c>
      <c r="D5952" s="416">
        <v>545.20000000000005</v>
      </c>
    </row>
    <row r="5953" spans="2:4" x14ac:dyDescent="0.25">
      <c r="B5953" s="416" t="s">
        <v>8071</v>
      </c>
      <c r="C5953" s="416" t="s">
        <v>7984</v>
      </c>
      <c r="D5953" s="416">
        <v>545.20000000000005</v>
      </c>
    </row>
    <row r="5954" spans="2:4" x14ac:dyDescent="0.25">
      <c r="B5954" s="416" t="s">
        <v>8072</v>
      </c>
      <c r="C5954" s="416" t="s">
        <v>7984</v>
      </c>
      <c r="D5954" s="416">
        <v>545.20000000000005</v>
      </c>
    </row>
    <row r="5955" spans="2:4" x14ac:dyDescent="0.25">
      <c r="B5955" s="416" t="s">
        <v>8073</v>
      </c>
      <c r="C5955" s="416" t="s">
        <v>7984</v>
      </c>
      <c r="D5955" s="416">
        <v>545.20000000000005</v>
      </c>
    </row>
    <row r="5956" spans="2:4" x14ac:dyDescent="0.25">
      <c r="B5956" s="416" t="s">
        <v>8074</v>
      </c>
      <c r="C5956" s="416" t="s">
        <v>7984</v>
      </c>
      <c r="D5956" s="416">
        <v>545.20000000000005</v>
      </c>
    </row>
    <row r="5957" spans="2:4" x14ac:dyDescent="0.25">
      <c r="B5957" s="416" t="s">
        <v>8075</v>
      </c>
      <c r="C5957" s="416" t="s">
        <v>7984</v>
      </c>
      <c r="D5957" s="416">
        <v>545.20000000000005</v>
      </c>
    </row>
    <row r="5958" spans="2:4" x14ac:dyDescent="0.25">
      <c r="B5958" s="416" t="s">
        <v>8076</v>
      </c>
      <c r="C5958" s="416" t="s">
        <v>7984</v>
      </c>
      <c r="D5958" s="416">
        <v>545.20000000000005</v>
      </c>
    </row>
    <row r="5959" spans="2:4" x14ac:dyDescent="0.25">
      <c r="B5959" s="416" t="s">
        <v>8077</v>
      </c>
      <c r="C5959" s="416" t="s">
        <v>7984</v>
      </c>
      <c r="D5959" s="416">
        <v>545.20000000000005</v>
      </c>
    </row>
    <row r="5960" spans="2:4" x14ac:dyDescent="0.25">
      <c r="B5960" s="416" t="s">
        <v>8078</v>
      </c>
      <c r="C5960" s="416" t="s">
        <v>7984</v>
      </c>
      <c r="D5960" s="416">
        <v>545.20000000000005</v>
      </c>
    </row>
    <row r="5961" spans="2:4" x14ac:dyDescent="0.25">
      <c r="B5961" s="416" t="s">
        <v>8079</v>
      </c>
      <c r="C5961" s="416" t="s">
        <v>7984</v>
      </c>
      <c r="D5961" s="416">
        <v>545.20000000000005</v>
      </c>
    </row>
    <row r="5962" spans="2:4" x14ac:dyDescent="0.25">
      <c r="B5962" s="416" t="s">
        <v>8080</v>
      </c>
      <c r="C5962" s="416" t="s">
        <v>7984</v>
      </c>
      <c r="D5962" s="416">
        <v>545.20000000000005</v>
      </c>
    </row>
    <row r="5963" spans="2:4" x14ac:dyDescent="0.25">
      <c r="B5963" s="416" t="s">
        <v>8081</v>
      </c>
      <c r="C5963" s="416" t="s">
        <v>7984</v>
      </c>
      <c r="D5963" s="416">
        <v>545.20000000000005</v>
      </c>
    </row>
    <row r="5964" spans="2:4" x14ac:dyDescent="0.25">
      <c r="B5964" s="416" t="s">
        <v>8082</v>
      </c>
      <c r="C5964" s="416" t="s">
        <v>7984</v>
      </c>
      <c r="D5964" s="416">
        <v>545.20000000000005</v>
      </c>
    </row>
    <row r="5965" spans="2:4" x14ac:dyDescent="0.25">
      <c r="B5965" s="416" t="s">
        <v>8083</v>
      </c>
      <c r="C5965" s="416" t="s">
        <v>7984</v>
      </c>
      <c r="D5965" s="416">
        <v>545.20000000000005</v>
      </c>
    </row>
    <row r="5966" spans="2:4" x14ac:dyDescent="0.25">
      <c r="B5966" s="416" t="s">
        <v>8084</v>
      </c>
      <c r="C5966" s="416" t="s">
        <v>7984</v>
      </c>
      <c r="D5966" s="416">
        <v>545.20000000000005</v>
      </c>
    </row>
    <row r="5967" spans="2:4" x14ac:dyDescent="0.25">
      <c r="B5967" s="416" t="s">
        <v>8085</v>
      </c>
      <c r="C5967" s="416" t="s">
        <v>7984</v>
      </c>
      <c r="D5967" s="416">
        <v>545.20000000000005</v>
      </c>
    </row>
    <row r="5968" spans="2:4" x14ac:dyDescent="0.25">
      <c r="B5968" s="416" t="s">
        <v>8086</v>
      </c>
      <c r="C5968" s="416" t="s">
        <v>7984</v>
      </c>
      <c r="D5968" s="416">
        <v>545.20000000000005</v>
      </c>
    </row>
    <row r="5969" spans="2:4" x14ac:dyDescent="0.25">
      <c r="B5969" s="416" t="s">
        <v>8087</v>
      </c>
      <c r="C5969" s="416" t="s">
        <v>7984</v>
      </c>
      <c r="D5969" s="416">
        <v>545.20000000000005</v>
      </c>
    </row>
    <row r="5970" spans="2:4" x14ac:dyDescent="0.25">
      <c r="B5970" s="416" t="s">
        <v>8088</v>
      </c>
      <c r="C5970" s="416" t="s">
        <v>7984</v>
      </c>
      <c r="D5970" s="416">
        <v>545.20000000000005</v>
      </c>
    </row>
    <row r="5971" spans="2:4" x14ac:dyDescent="0.25">
      <c r="B5971" s="416" t="s">
        <v>8089</v>
      </c>
      <c r="C5971" s="416" t="s">
        <v>7984</v>
      </c>
      <c r="D5971" s="416">
        <v>545.20000000000005</v>
      </c>
    </row>
    <row r="5972" spans="2:4" x14ac:dyDescent="0.25">
      <c r="B5972" s="416" t="s">
        <v>8090</v>
      </c>
      <c r="C5972" s="416" t="s">
        <v>7984</v>
      </c>
      <c r="D5972" s="416">
        <v>545.20000000000005</v>
      </c>
    </row>
    <row r="5973" spans="2:4" x14ac:dyDescent="0.25">
      <c r="B5973" s="416" t="s">
        <v>8091</v>
      </c>
      <c r="C5973" s="416" t="s">
        <v>7984</v>
      </c>
      <c r="D5973" s="416">
        <v>545.20000000000005</v>
      </c>
    </row>
    <row r="5974" spans="2:4" x14ac:dyDescent="0.25">
      <c r="B5974" s="416" t="s">
        <v>8092</v>
      </c>
      <c r="C5974" s="416" t="s">
        <v>7984</v>
      </c>
      <c r="D5974" s="416">
        <v>545.20000000000005</v>
      </c>
    </row>
    <row r="5975" spans="2:4" x14ac:dyDescent="0.25">
      <c r="B5975" s="416" t="s">
        <v>8093</v>
      </c>
      <c r="C5975" s="416" t="s">
        <v>7984</v>
      </c>
      <c r="D5975" s="416">
        <v>545.20000000000005</v>
      </c>
    </row>
    <row r="5976" spans="2:4" x14ac:dyDescent="0.25">
      <c r="B5976" s="416" t="s">
        <v>8094</v>
      </c>
      <c r="C5976" s="416" t="s">
        <v>7984</v>
      </c>
      <c r="D5976" s="416">
        <v>545.20000000000005</v>
      </c>
    </row>
    <row r="5977" spans="2:4" x14ac:dyDescent="0.25">
      <c r="B5977" s="416" t="s">
        <v>8095</v>
      </c>
      <c r="C5977" s="416" t="s">
        <v>7984</v>
      </c>
      <c r="D5977" s="416">
        <v>545.20000000000005</v>
      </c>
    </row>
    <row r="5978" spans="2:4" x14ac:dyDescent="0.25">
      <c r="B5978" s="416" t="s">
        <v>8096</v>
      </c>
      <c r="C5978" s="416" t="s">
        <v>7984</v>
      </c>
      <c r="D5978" s="416">
        <v>545.20000000000005</v>
      </c>
    </row>
    <row r="5979" spans="2:4" x14ac:dyDescent="0.25">
      <c r="B5979" s="416" t="s">
        <v>8097</v>
      </c>
      <c r="C5979" s="416" t="s">
        <v>7984</v>
      </c>
      <c r="D5979" s="416">
        <v>545.20000000000005</v>
      </c>
    </row>
    <row r="5980" spans="2:4" x14ac:dyDescent="0.25">
      <c r="B5980" s="416" t="s">
        <v>8098</v>
      </c>
      <c r="C5980" s="416" t="s">
        <v>7984</v>
      </c>
      <c r="D5980" s="416">
        <v>545.20000000000005</v>
      </c>
    </row>
    <row r="5981" spans="2:4" x14ac:dyDescent="0.25">
      <c r="B5981" s="416" t="s">
        <v>8099</v>
      </c>
      <c r="C5981" s="416" t="s">
        <v>7984</v>
      </c>
      <c r="D5981" s="416">
        <v>545.20000000000005</v>
      </c>
    </row>
    <row r="5982" spans="2:4" x14ac:dyDescent="0.25">
      <c r="B5982" s="416" t="s">
        <v>8100</v>
      </c>
      <c r="C5982" s="416" t="s">
        <v>7984</v>
      </c>
      <c r="D5982" s="416">
        <v>545.20000000000005</v>
      </c>
    </row>
    <row r="5983" spans="2:4" x14ac:dyDescent="0.25">
      <c r="B5983" s="416" t="s">
        <v>8101</v>
      </c>
      <c r="C5983" s="416" t="s">
        <v>7984</v>
      </c>
      <c r="D5983" s="416">
        <v>545.20000000000005</v>
      </c>
    </row>
    <row r="5984" spans="2:4" x14ac:dyDescent="0.25">
      <c r="B5984" s="416" t="s">
        <v>8102</v>
      </c>
      <c r="C5984" s="416" t="s">
        <v>7984</v>
      </c>
      <c r="D5984" s="416">
        <v>545.20000000000005</v>
      </c>
    </row>
    <row r="5985" spans="2:4" x14ac:dyDescent="0.25">
      <c r="B5985" s="416" t="s">
        <v>8103</v>
      </c>
      <c r="C5985" s="416" t="s">
        <v>7984</v>
      </c>
      <c r="D5985" s="416">
        <v>545.20000000000005</v>
      </c>
    </row>
    <row r="5986" spans="2:4" x14ac:dyDescent="0.25">
      <c r="B5986" s="416" t="s">
        <v>8104</v>
      </c>
      <c r="C5986" s="416" t="s">
        <v>7984</v>
      </c>
      <c r="D5986" s="416">
        <v>545.20000000000005</v>
      </c>
    </row>
    <row r="5987" spans="2:4" x14ac:dyDescent="0.25">
      <c r="B5987" s="416" t="s">
        <v>8105</v>
      </c>
      <c r="C5987" s="416" t="s">
        <v>7984</v>
      </c>
      <c r="D5987" s="416">
        <v>545.20000000000005</v>
      </c>
    </row>
    <row r="5988" spans="2:4" x14ac:dyDescent="0.25">
      <c r="B5988" s="416" t="s">
        <v>8106</v>
      </c>
      <c r="C5988" s="416" t="s">
        <v>7984</v>
      </c>
      <c r="D5988" s="416">
        <v>545.20000000000005</v>
      </c>
    </row>
    <row r="5989" spans="2:4" x14ac:dyDescent="0.25">
      <c r="B5989" s="416" t="s">
        <v>8107</v>
      </c>
      <c r="C5989" s="416" t="s">
        <v>7984</v>
      </c>
      <c r="D5989" s="416">
        <v>545.20000000000005</v>
      </c>
    </row>
    <row r="5990" spans="2:4" x14ac:dyDescent="0.25">
      <c r="B5990" s="416" t="s">
        <v>8108</v>
      </c>
      <c r="C5990" s="416" t="s">
        <v>7984</v>
      </c>
      <c r="D5990" s="416">
        <v>545.20000000000005</v>
      </c>
    </row>
    <row r="5991" spans="2:4" x14ac:dyDescent="0.25">
      <c r="B5991" s="416" t="s">
        <v>8109</v>
      </c>
      <c r="C5991" s="416" t="s">
        <v>7984</v>
      </c>
      <c r="D5991" s="416">
        <v>545.20000000000005</v>
      </c>
    </row>
    <row r="5992" spans="2:4" x14ac:dyDescent="0.25">
      <c r="B5992" s="416" t="s">
        <v>8110</v>
      </c>
      <c r="C5992" s="416" t="s">
        <v>7984</v>
      </c>
      <c r="D5992" s="416">
        <v>545.20000000000005</v>
      </c>
    </row>
    <row r="5993" spans="2:4" x14ac:dyDescent="0.25">
      <c r="B5993" s="416" t="s">
        <v>8111</v>
      </c>
      <c r="C5993" s="416" t="s">
        <v>7984</v>
      </c>
      <c r="D5993" s="416">
        <v>545.20000000000005</v>
      </c>
    </row>
    <row r="5994" spans="2:4" x14ac:dyDescent="0.25">
      <c r="B5994" s="416" t="s">
        <v>8112</v>
      </c>
      <c r="C5994" s="416" t="s">
        <v>7984</v>
      </c>
      <c r="D5994" s="416">
        <v>545.20000000000005</v>
      </c>
    </row>
    <row r="5995" spans="2:4" x14ac:dyDescent="0.25">
      <c r="B5995" s="416" t="s">
        <v>8113</v>
      </c>
      <c r="C5995" s="416" t="s">
        <v>7984</v>
      </c>
      <c r="D5995" s="416">
        <v>545.20000000000005</v>
      </c>
    </row>
    <row r="5996" spans="2:4" x14ac:dyDescent="0.25">
      <c r="B5996" s="416" t="s">
        <v>8114</v>
      </c>
      <c r="C5996" s="416" t="s">
        <v>7984</v>
      </c>
      <c r="D5996" s="416">
        <v>545.20000000000005</v>
      </c>
    </row>
    <row r="5997" spans="2:4" x14ac:dyDescent="0.25">
      <c r="B5997" s="416" t="s">
        <v>8115</v>
      </c>
      <c r="C5997" s="416" t="s">
        <v>7984</v>
      </c>
      <c r="D5997" s="416">
        <v>545.20000000000005</v>
      </c>
    </row>
    <row r="5998" spans="2:4" x14ac:dyDescent="0.25">
      <c r="B5998" s="416" t="s">
        <v>8116</v>
      </c>
      <c r="C5998" s="416" t="s">
        <v>7984</v>
      </c>
      <c r="D5998" s="416">
        <v>545.20000000000005</v>
      </c>
    </row>
    <row r="5999" spans="2:4" x14ac:dyDescent="0.25">
      <c r="B5999" s="416" t="s">
        <v>8117</v>
      </c>
      <c r="C5999" s="416" t="s">
        <v>7984</v>
      </c>
      <c r="D5999" s="416">
        <v>545.20000000000005</v>
      </c>
    </row>
    <row r="6000" spans="2:4" x14ac:dyDescent="0.25">
      <c r="B6000" s="416" t="s">
        <v>8118</v>
      </c>
      <c r="C6000" s="416" t="s">
        <v>7984</v>
      </c>
      <c r="D6000" s="416">
        <v>545.20000000000005</v>
      </c>
    </row>
    <row r="6001" spans="2:4" x14ac:dyDescent="0.25">
      <c r="B6001" s="416" t="s">
        <v>8119</v>
      </c>
      <c r="C6001" s="416" t="s">
        <v>7984</v>
      </c>
      <c r="D6001" s="416">
        <v>545.20000000000005</v>
      </c>
    </row>
    <row r="6002" spans="2:4" x14ac:dyDescent="0.25">
      <c r="B6002" s="416" t="s">
        <v>8120</v>
      </c>
      <c r="C6002" s="416" t="s">
        <v>7984</v>
      </c>
      <c r="D6002" s="416">
        <v>545.20000000000005</v>
      </c>
    </row>
    <row r="6003" spans="2:4" x14ac:dyDescent="0.25">
      <c r="B6003" s="416" t="s">
        <v>8121</v>
      </c>
      <c r="C6003" s="416" t="s">
        <v>7984</v>
      </c>
      <c r="D6003" s="416">
        <v>545.20000000000005</v>
      </c>
    </row>
    <row r="6004" spans="2:4" x14ac:dyDescent="0.25">
      <c r="B6004" s="416" t="s">
        <v>8122</v>
      </c>
      <c r="C6004" s="416" t="s">
        <v>7984</v>
      </c>
      <c r="D6004" s="416">
        <v>545.20000000000005</v>
      </c>
    </row>
    <row r="6005" spans="2:4" x14ac:dyDescent="0.25">
      <c r="B6005" s="416" t="s">
        <v>8123</v>
      </c>
      <c r="C6005" s="416" t="s">
        <v>7984</v>
      </c>
      <c r="D6005" s="416">
        <v>545.20000000000005</v>
      </c>
    </row>
    <row r="6006" spans="2:4" x14ac:dyDescent="0.25">
      <c r="B6006" s="416" t="s">
        <v>8124</v>
      </c>
      <c r="C6006" s="416" t="s">
        <v>7984</v>
      </c>
      <c r="D6006" s="416">
        <v>545.20000000000005</v>
      </c>
    </row>
    <row r="6007" spans="2:4" x14ac:dyDescent="0.25">
      <c r="B6007" s="416" t="s">
        <v>8125</v>
      </c>
      <c r="C6007" s="416" t="s">
        <v>7984</v>
      </c>
      <c r="D6007" s="416">
        <v>545.20000000000005</v>
      </c>
    </row>
    <row r="6008" spans="2:4" x14ac:dyDescent="0.25">
      <c r="B6008" s="416" t="s">
        <v>8126</v>
      </c>
      <c r="C6008" s="416" t="s">
        <v>7984</v>
      </c>
      <c r="D6008" s="416">
        <v>545.20000000000005</v>
      </c>
    </row>
    <row r="6009" spans="2:4" x14ac:dyDescent="0.25">
      <c r="B6009" s="416" t="s">
        <v>8127</v>
      </c>
      <c r="C6009" s="416" t="s">
        <v>7984</v>
      </c>
      <c r="D6009" s="416">
        <v>545.20000000000005</v>
      </c>
    </row>
    <row r="6010" spans="2:4" x14ac:dyDescent="0.25">
      <c r="B6010" s="416" t="s">
        <v>8128</v>
      </c>
      <c r="C6010" s="416" t="s">
        <v>7984</v>
      </c>
      <c r="D6010" s="416">
        <v>545.20000000000005</v>
      </c>
    </row>
    <row r="6011" spans="2:4" x14ac:dyDescent="0.25">
      <c r="B6011" s="416" t="s">
        <v>8129</v>
      </c>
      <c r="C6011" s="416" t="s">
        <v>7984</v>
      </c>
      <c r="D6011" s="416">
        <v>545.20000000000005</v>
      </c>
    </row>
    <row r="6012" spans="2:4" x14ac:dyDescent="0.25">
      <c r="B6012" s="416" t="s">
        <v>8130</v>
      </c>
      <c r="C6012" s="416" t="s">
        <v>7984</v>
      </c>
      <c r="D6012" s="416">
        <v>545.20000000000005</v>
      </c>
    </row>
    <row r="6013" spans="2:4" x14ac:dyDescent="0.25">
      <c r="B6013" s="416" t="s">
        <v>8131</v>
      </c>
      <c r="C6013" s="416" t="s">
        <v>7984</v>
      </c>
      <c r="D6013" s="416">
        <v>545.20000000000005</v>
      </c>
    </row>
    <row r="6014" spans="2:4" x14ac:dyDescent="0.25">
      <c r="B6014" s="416" t="s">
        <v>8132</v>
      </c>
      <c r="C6014" s="416" t="s">
        <v>7984</v>
      </c>
      <c r="D6014" s="416">
        <v>545.20000000000005</v>
      </c>
    </row>
    <row r="6015" spans="2:4" x14ac:dyDescent="0.25">
      <c r="B6015" s="416" t="s">
        <v>8133</v>
      </c>
      <c r="C6015" s="416" t="s">
        <v>7984</v>
      </c>
      <c r="D6015" s="416">
        <v>545.20000000000005</v>
      </c>
    </row>
    <row r="6016" spans="2:4" x14ac:dyDescent="0.25">
      <c r="B6016" s="416" t="s">
        <v>8134</v>
      </c>
      <c r="C6016" s="416" t="s">
        <v>7984</v>
      </c>
      <c r="D6016" s="416">
        <v>545.20000000000005</v>
      </c>
    </row>
    <row r="6017" spans="2:4" x14ac:dyDescent="0.25">
      <c r="B6017" s="416" t="s">
        <v>8135</v>
      </c>
      <c r="C6017" s="416" t="s">
        <v>7984</v>
      </c>
      <c r="D6017" s="416">
        <v>545.20000000000005</v>
      </c>
    </row>
    <row r="6018" spans="2:4" x14ac:dyDescent="0.25">
      <c r="B6018" s="416" t="s">
        <v>8136</v>
      </c>
      <c r="C6018" s="416" t="s">
        <v>7984</v>
      </c>
      <c r="D6018" s="416">
        <v>545.20000000000005</v>
      </c>
    </row>
    <row r="6019" spans="2:4" x14ac:dyDescent="0.25">
      <c r="B6019" s="416" t="s">
        <v>8137</v>
      </c>
      <c r="C6019" s="416" t="s">
        <v>7984</v>
      </c>
      <c r="D6019" s="416">
        <v>545.20000000000005</v>
      </c>
    </row>
    <row r="6020" spans="2:4" x14ac:dyDescent="0.25">
      <c r="B6020" s="416" t="s">
        <v>8138</v>
      </c>
      <c r="C6020" s="416" t="s">
        <v>8139</v>
      </c>
      <c r="D6020" s="417">
        <v>1278.8</v>
      </c>
    </row>
    <row r="6021" spans="2:4" x14ac:dyDescent="0.25">
      <c r="B6021" s="416" t="s">
        <v>8140</v>
      </c>
      <c r="C6021" s="416" t="s">
        <v>8139</v>
      </c>
      <c r="D6021" s="417">
        <v>1278.8</v>
      </c>
    </row>
    <row r="6022" spans="2:4" x14ac:dyDescent="0.25">
      <c r="B6022" s="416" t="s">
        <v>8141</v>
      </c>
      <c r="C6022" s="416" t="s">
        <v>8139</v>
      </c>
      <c r="D6022" s="417">
        <v>1278.8</v>
      </c>
    </row>
    <row r="6023" spans="2:4" x14ac:dyDescent="0.25">
      <c r="B6023" s="416" t="s">
        <v>8142</v>
      </c>
      <c r="C6023" s="416" t="s">
        <v>8139</v>
      </c>
      <c r="D6023" s="417">
        <v>1278.8</v>
      </c>
    </row>
    <row r="6024" spans="2:4" x14ac:dyDescent="0.25">
      <c r="B6024" s="416" t="s">
        <v>8143</v>
      </c>
      <c r="C6024" s="416" t="s">
        <v>8139</v>
      </c>
      <c r="D6024" s="417">
        <v>1278.8</v>
      </c>
    </row>
    <row r="6025" spans="2:4" x14ac:dyDescent="0.25">
      <c r="B6025" s="416" t="s">
        <v>8144</v>
      </c>
      <c r="C6025" s="416" t="s">
        <v>8139</v>
      </c>
      <c r="D6025" s="417">
        <v>1278.8</v>
      </c>
    </row>
    <row r="6026" spans="2:4" x14ac:dyDescent="0.25">
      <c r="B6026" s="416" t="s">
        <v>8145</v>
      </c>
      <c r="C6026" s="416" t="s">
        <v>8139</v>
      </c>
      <c r="D6026" s="417">
        <v>1278.8</v>
      </c>
    </row>
    <row r="6027" spans="2:4" x14ac:dyDescent="0.25">
      <c r="B6027" s="416" t="s">
        <v>8146</v>
      </c>
      <c r="C6027" s="416" t="s">
        <v>8139</v>
      </c>
      <c r="D6027" s="417">
        <v>1278.8</v>
      </c>
    </row>
    <row r="6028" spans="2:4" x14ac:dyDescent="0.25">
      <c r="B6028" s="416" t="s">
        <v>8147</v>
      </c>
      <c r="C6028" s="416" t="s">
        <v>8139</v>
      </c>
      <c r="D6028" s="417">
        <v>1278.8</v>
      </c>
    </row>
    <row r="6029" spans="2:4" x14ac:dyDescent="0.25">
      <c r="B6029" s="416" t="s">
        <v>8148</v>
      </c>
      <c r="C6029" s="416" t="s">
        <v>8139</v>
      </c>
      <c r="D6029" s="417">
        <v>1278.8</v>
      </c>
    </row>
    <row r="6030" spans="2:4" x14ac:dyDescent="0.25">
      <c r="B6030" s="416" t="s">
        <v>8149</v>
      </c>
      <c r="C6030" s="416" t="s">
        <v>8139</v>
      </c>
      <c r="D6030" s="417">
        <v>1278.8</v>
      </c>
    </row>
    <row r="6031" spans="2:4" x14ac:dyDescent="0.25">
      <c r="B6031" s="416" t="s">
        <v>8150</v>
      </c>
      <c r="C6031" s="416" t="s">
        <v>8139</v>
      </c>
      <c r="D6031" s="417">
        <v>1278.8</v>
      </c>
    </row>
    <row r="6032" spans="2:4" x14ac:dyDescent="0.25">
      <c r="B6032" s="416" t="s">
        <v>8151</v>
      </c>
      <c r="C6032" s="416" t="s">
        <v>8139</v>
      </c>
      <c r="D6032" s="417">
        <v>1278.8</v>
      </c>
    </row>
    <row r="6033" spans="2:4" x14ac:dyDescent="0.25">
      <c r="B6033" s="416" t="s">
        <v>8152</v>
      </c>
      <c r="C6033" s="416" t="s">
        <v>8139</v>
      </c>
      <c r="D6033" s="417">
        <v>1278.8</v>
      </c>
    </row>
    <row r="6034" spans="2:4" x14ac:dyDescent="0.25">
      <c r="B6034" s="416" t="s">
        <v>8153</v>
      </c>
      <c r="C6034" s="416" t="s">
        <v>8139</v>
      </c>
      <c r="D6034" s="417">
        <v>1278.8</v>
      </c>
    </row>
    <row r="6035" spans="2:4" x14ac:dyDescent="0.25">
      <c r="B6035" s="416" t="s">
        <v>8154</v>
      </c>
      <c r="C6035" s="416" t="s">
        <v>8139</v>
      </c>
      <c r="D6035" s="417">
        <v>1278.8</v>
      </c>
    </row>
    <row r="6036" spans="2:4" x14ac:dyDescent="0.25">
      <c r="B6036" s="416" t="s">
        <v>8155</v>
      </c>
      <c r="C6036" s="416" t="s">
        <v>8139</v>
      </c>
      <c r="D6036" s="417">
        <v>1278.8</v>
      </c>
    </row>
    <row r="6037" spans="2:4" x14ac:dyDescent="0.25">
      <c r="B6037" s="416" t="s">
        <v>8156</v>
      </c>
      <c r="C6037" s="416" t="s">
        <v>8139</v>
      </c>
      <c r="D6037" s="417">
        <v>1278.8</v>
      </c>
    </row>
    <row r="6038" spans="2:4" x14ac:dyDescent="0.25">
      <c r="B6038" s="416" t="s">
        <v>8157</v>
      </c>
      <c r="C6038" s="416" t="s">
        <v>8139</v>
      </c>
      <c r="D6038" s="417">
        <v>1278.8</v>
      </c>
    </row>
    <row r="6039" spans="2:4" x14ac:dyDescent="0.25">
      <c r="B6039" s="416" t="s">
        <v>8158</v>
      </c>
      <c r="C6039" s="416" t="s">
        <v>8139</v>
      </c>
      <c r="D6039" s="417">
        <v>1278.8</v>
      </c>
    </row>
    <row r="6040" spans="2:4" x14ac:dyDescent="0.25">
      <c r="B6040" s="416" t="s">
        <v>8159</v>
      </c>
      <c r="C6040" s="416" t="s">
        <v>8139</v>
      </c>
      <c r="D6040" s="417">
        <v>1278.8</v>
      </c>
    </row>
    <row r="6041" spans="2:4" x14ac:dyDescent="0.25">
      <c r="B6041" s="416" t="s">
        <v>8160</v>
      </c>
      <c r="C6041" s="416" t="s">
        <v>8139</v>
      </c>
      <c r="D6041" s="417">
        <v>1278.8</v>
      </c>
    </row>
    <row r="6042" spans="2:4" x14ac:dyDescent="0.25">
      <c r="B6042" s="416" t="s">
        <v>8161</v>
      </c>
      <c r="C6042" s="416" t="s">
        <v>8139</v>
      </c>
      <c r="D6042" s="417">
        <v>1278.8</v>
      </c>
    </row>
    <row r="6043" spans="2:4" x14ac:dyDescent="0.25">
      <c r="B6043" s="416" t="s">
        <v>8162</v>
      </c>
      <c r="C6043" s="416" t="s">
        <v>8139</v>
      </c>
      <c r="D6043" s="417">
        <v>1278.8</v>
      </c>
    </row>
    <row r="6044" spans="2:4" x14ac:dyDescent="0.25">
      <c r="B6044" s="416" t="s">
        <v>8163</v>
      </c>
      <c r="C6044" s="416" t="s">
        <v>8139</v>
      </c>
      <c r="D6044" s="417">
        <v>1278.8</v>
      </c>
    </row>
    <row r="6045" spans="2:4" x14ac:dyDescent="0.25">
      <c r="B6045" s="416" t="s">
        <v>8164</v>
      </c>
      <c r="C6045" s="416" t="s">
        <v>8165</v>
      </c>
      <c r="D6045" s="417">
        <v>1278.8</v>
      </c>
    </row>
    <row r="6046" spans="2:4" x14ac:dyDescent="0.25">
      <c r="B6046" s="416" t="s">
        <v>8166</v>
      </c>
      <c r="C6046" s="416" t="s">
        <v>8167</v>
      </c>
      <c r="D6046" s="416">
        <v>960</v>
      </c>
    </row>
    <row r="6047" spans="2:4" x14ac:dyDescent="0.25">
      <c r="B6047" s="416" t="s">
        <v>8168</v>
      </c>
      <c r="C6047" s="416" t="s">
        <v>8169</v>
      </c>
      <c r="D6047" s="416">
        <v>822.25</v>
      </c>
    </row>
    <row r="6048" spans="2:4" x14ac:dyDescent="0.25">
      <c r="B6048" s="416" t="s">
        <v>8170</v>
      </c>
      <c r="C6048" s="416" t="s">
        <v>8169</v>
      </c>
      <c r="D6048" s="416">
        <v>822.25</v>
      </c>
    </row>
    <row r="6049" spans="2:4" x14ac:dyDescent="0.25">
      <c r="B6049" s="416" t="s">
        <v>8171</v>
      </c>
      <c r="C6049" s="416" t="s">
        <v>8169</v>
      </c>
      <c r="D6049" s="416">
        <v>822.25</v>
      </c>
    </row>
    <row r="6050" spans="2:4" x14ac:dyDescent="0.25">
      <c r="B6050" s="416" t="s">
        <v>8172</v>
      </c>
      <c r="C6050" s="416" t="s">
        <v>8169</v>
      </c>
      <c r="D6050" s="416">
        <v>822.25</v>
      </c>
    </row>
    <row r="6051" spans="2:4" x14ac:dyDescent="0.25">
      <c r="B6051" s="416" t="s">
        <v>8173</v>
      </c>
      <c r="C6051" s="416" t="s">
        <v>8169</v>
      </c>
      <c r="D6051" s="416">
        <v>822.25</v>
      </c>
    </row>
    <row r="6052" spans="2:4" x14ac:dyDescent="0.25">
      <c r="B6052" s="416" t="s">
        <v>8174</v>
      </c>
      <c r="C6052" s="416" t="s">
        <v>8169</v>
      </c>
      <c r="D6052" s="416">
        <v>822.25</v>
      </c>
    </row>
    <row r="6053" spans="2:4" x14ac:dyDescent="0.25">
      <c r="B6053" s="416" t="s">
        <v>8175</v>
      </c>
      <c r="C6053" s="416" t="s">
        <v>8169</v>
      </c>
      <c r="D6053" s="416">
        <v>822.25</v>
      </c>
    </row>
    <row r="6054" spans="2:4" x14ac:dyDescent="0.25">
      <c r="B6054" s="416" t="s">
        <v>8176</v>
      </c>
      <c r="C6054" s="416" t="s">
        <v>8169</v>
      </c>
      <c r="D6054" s="416">
        <v>822.25</v>
      </c>
    </row>
    <row r="6055" spans="2:4" x14ac:dyDescent="0.25">
      <c r="B6055" s="416" t="s">
        <v>8177</v>
      </c>
      <c r="C6055" s="416" t="s">
        <v>8169</v>
      </c>
      <c r="D6055" s="416">
        <v>822.25</v>
      </c>
    </row>
    <row r="6056" spans="2:4" x14ac:dyDescent="0.25">
      <c r="B6056" s="416" t="s">
        <v>8178</v>
      </c>
      <c r="C6056" s="416" t="s">
        <v>8169</v>
      </c>
      <c r="D6056" s="416">
        <v>822.25</v>
      </c>
    </row>
    <row r="6057" spans="2:4" x14ac:dyDescent="0.25">
      <c r="B6057" s="416" t="s">
        <v>8179</v>
      </c>
      <c r="C6057" s="416" t="s">
        <v>8169</v>
      </c>
      <c r="D6057" s="416">
        <v>822.25</v>
      </c>
    </row>
    <row r="6058" spans="2:4" x14ac:dyDescent="0.25">
      <c r="B6058" s="416" t="s">
        <v>8180</v>
      </c>
      <c r="C6058" s="416" t="s">
        <v>8169</v>
      </c>
      <c r="D6058" s="416">
        <v>822.25</v>
      </c>
    </row>
    <row r="6059" spans="2:4" x14ac:dyDescent="0.25">
      <c r="B6059" s="416" t="s">
        <v>8181</v>
      </c>
      <c r="C6059" s="416" t="s">
        <v>8169</v>
      </c>
      <c r="D6059" s="416">
        <v>822.25</v>
      </c>
    </row>
    <row r="6060" spans="2:4" x14ac:dyDescent="0.25">
      <c r="B6060" s="416" t="s">
        <v>8182</v>
      </c>
      <c r="C6060" s="416" t="s">
        <v>8169</v>
      </c>
      <c r="D6060" s="416">
        <v>822.25</v>
      </c>
    </row>
    <row r="6061" spans="2:4" x14ac:dyDescent="0.25">
      <c r="B6061" s="416" t="s">
        <v>8183</v>
      </c>
      <c r="C6061" s="416" t="s">
        <v>8169</v>
      </c>
      <c r="D6061" s="416">
        <v>822.25</v>
      </c>
    </row>
    <row r="6062" spans="2:4" x14ac:dyDescent="0.25">
      <c r="B6062" s="416" t="s">
        <v>8184</v>
      </c>
      <c r="C6062" s="416" t="s">
        <v>8169</v>
      </c>
      <c r="D6062" s="416">
        <v>822.25</v>
      </c>
    </row>
    <row r="6063" spans="2:4" x14ac:dyDescent="0.25">
      <c r="B6063" s="416" t="s">
        <v>8185</v>
      </c>
      <c r="C6063" s="416" t="s">
        <v>8169</v>
      </c>
      <c r="D6063" s="416">
        <v>822.25</v>
      </c>
    </row>
    <row r="6064" spans="2:4" x14ac:dyDescent="0.25">
      <c r="B6064" s="416" t="s">
        <v>8186</v>
      </c>
      <c r="C6064" s="416" t="s">
        <v>8169</v>
      </c>
      <c r="D6064" s="416">
        <v>822.25</v>
      </c>
    </row>
    <row r="6065" spans="2:4" x14ac:dyDescent="0.25">
      <c r="B6065" s="416" t="s">
        <v>8187</v>
      </c>
      <c r="C6065" s="416" t="s">
        <v>8169</v>
      </c>
      <c r="D6065" s="416">
        <v>822.25</v>
      </c>
    </row>
    <row r="6066" spans="2:4" x14ac:dyDescent="0.25">
      <c r="B6066" s="416" t="s">
        <v>8188</v>
      </c>
      <c r="C6066" s="416" t="s">
        <v>8169</v>
      </c>
      <c r="D6066" s="416">
        <v>822.25</v>
      </c>
    </row>
    <row r="6067" spans="2:4" x14ac:dyDescent="0.25">
      <c r="B6067" s="416" t="s">
        <v>8189</v>
      </c>
      <c r="C6067" s="416" t="s">
        <v>8169</v>
      </c>
      <c r="D6067" s="416">
        <v>822.25</v>
      </c>
    </row>
    <row r="6068" spans="2:4" x14ac:dyDescent="0.25">
      <c r="B6068" s="416" t="s">
        <v>8190</v>
      </c>
      <c r="C6068" s="416" t="s">
        <v>8169</v>
      </c>
      <c r="D6068" s="416">
        <v>822.25</v>
      </c>
    </row>
    <row r="6069" spans="2:4" x14ac:dyDescent="0.25">
      <c r="B6069" s="416" t="s">
        <v>8191</v>
      </c>
      <c r="C6069" s="416" t="s">
        <v>8169</v>
      </c>
      <c r="D6069" s="416">
        <v>822.25</v>
      </c>
    </row>
    <row r="6070" spans="2:4" x14ac:dyDescent="0.25">
      <c r="B6070" s="416" t="s">
        <v>8192</v>
      </c>
      <c r="C6070" s="416" t="s">
        <v>8169</v>
      </c>
      <c r="D6070" s="416">
        <v>822.25</v>
      </c>
    </row>
    <row r="6071" spans="2:4" x14ac:dyDescent="0.25">
      <c r="B6071" s="416" t="s">
        <v>8193</v>
      </c>
      <c r="C6071" s="416" t="s">
        <v>8169</v>
      </c>
      <c r="D6071" s="416">
        <v>822.25</v>
      </c>
    </row>
    <row r="6072" spans="2:4" x14ac:dyDescent="0.25">
      <c r="B6072" s="416" t="s">
        <v>8194</v>
      </c>
      <c r="C6072" s="416" t="s">
        <v>8169</v>
      </c>
      <c r="D6072" s="416">
        <v>822.25</v>
      </c>
    </row>
    <row r="6073" spans="2:4" x14ac:dyDescent="0.25">
      <c r="B6073" s="416" t="s">
        <v>8195</v>
      </c>
      <c r="C6073" s="416" t="s">
        <v>8169</v>
      </c>
      <c r="D6073" s="416">
        <v>822.25</v>
      </c>
    </row>
    <row r="6074" spans="2:4" x14ac:dyDescent="0.25">
      <c r="B6074" s="416" t="s">
        <v>8196</v>
      </c>
      <c r="C6074" s="416" t="s">
        <v>8169</v>
      </c>
      <c r="D6074" s="416">
        <v>822.25</v>
      </c>
    </row>
    <row r="6075" spans="2:4" x14ac:dyDescent="0.25">
      <c r="B6075" s="416" t="s">
        <v>8197</v>
      </c>
      <c r="C6075" s="416" t="s">
        <v>8169</v>
      </c>
      <c r="D6075" s="416">
        <v>822.25</v>
      </c>
    </row>
    <row r="6076" spans="2:4" x14ac:dyDescent="0.25">
      <c r="B6076" s="416" t="s">
        <v>8198</v>
      </c>
      <c r="C6076" s="416" t="s">
        <v>8169</v>
      </c>
      <c r="D6076" s="416">
        <v>822.25</v>
      </c>
    </row>
    <row r="6077" spans="2:4" x14ac:dyDescent="0.25">
      <c r="B6077" s="416" t="s">
        <v>8199</v>
      </c>
      <c r="C6077" s="416" t="s">
        <v>8200</v>
      </c>
      <c r="D6077" s="416">
        <v>812</v>
      </c>
    </row>
    <row r="6078" spans="2:4" x14ac:dyDescent="0.25">
      <c r="B6078" s="416" t="s">
        <v>8201</v>
      </c>
      <c r="C6078" s="416" t="s">
        <v>8200</v>
      </c>
      <c r="D6078" s="416">
        <v>812</v>
      </c>
    </row>
    <row r="6079" spans="2:4" x14ac:dyDescent="0.25">
      <c r="B6079" s="416" t="s">
        <v>8202</v>
      </c>
      <c r="C6079" s="416" t="s">
        <v>8200</v>
      </c>
      <c r="D6079" s="416">
        <v>812</v>
      </c>
    </row>
    <row r="6080" spans="2:4" x14ac:dyDescent="0.25">
      <c r="B6080" s="416" t="s">
        <v>8203</v>
      </c>
      <c r="C6080" s="416" t="s">
        <v>8200</v>
      </c>
      <c r="D6080" s="416">
        <v>812</v>
      </c>
    </row>
    <row r="6081" spans="2:4" x14ac:dyDescent="0.25">
      <c r="B6081" s="416" t="s">
        <v>8204</v>
      </c>
      <c r="C6081" s="416" t="s">
        <v>8200</v>
      </c>
      <c r="D6081" s="416">
        <v>812</v>
      </c>
    </row>
    <row r="6082" spans="2:4" x14ac:dyDescent="0.25">
      <c r="B6082" s="416" t="s">
        <v>8205</v>
      </c>
      <c r="C6082" s="416" t="s">
        <v>8200</v>
      </c>
      <c r="D6082" s="416">
        <v>812</v>
      </c>
    </row>
    <row r="6083" spans="2:4" x14ac:dyDescent="0.25">
      <c r="B6083" s="416" t="s">
        <v>8206</v>
      </c>
      <c r="C6083" s="416" t="s">
        <v>8200</v>
      </c>
      <c r="D6083" s="416">
        <v>812</v>
      </c>
    </row>
    <row r="6084" spans="2:4" x14ac:dyDescent="0.25">
      <c r="B6084" s="416" t="s">
        <v>8207</v>
      </c>
      <c r="C6084" s="416" t="s">
        <v>8200</v>
      </c>
      <c r="D6084" s="416">
        <v>812</v>
      </c>
    </row>
    <row r="6085" spans="2:4" x14ac:dyDescent="0.25">
      <c r="B6085" s="416" t="s">
        <v>8208</v>
      </c>
      <c r="C6085" s="416" t="s">
        <v>8200</v>
      </c>
      <c r="D6085" s="416">
        <v>812</v>
      </c>
    </row>
    <row r="6086" spans="2:4" x14ac:dyDescent="0.25">
      <c r="B6086" s="416" t="s">
        <v>8209</v>
      </c>
      <c r="C6086" s="416" t="s">
        <v>8200</v>
      </c>
      <c r="D6086" s="416">
        <v>812</v>
      </c>
    </row>
    <row r="6087" spans="2:4" x14ac:dyDescent="0.25">
      <c r="B6087" s="416" t="s">
        <v>8210</v>
      </c>
      <c r="C6087" s="416" t="s">
        <v>8200</v>
      </c>
      <c r="D6087" s="416">
        <v>812</v>
      </c>
    </row>
    <row r="6088" spans="2:4" x14ac:dyDescent="0.25">
      <c r="B6088" s="416" t="s">
        <v>8211</v>
      </c>
      <c r="C6088" s="416" t="s">
        <v>8200</v>
      </c>
      <c r="D6088" s="416">
        <v>812</v>
      </c>
    </row>
    <row r="6089" spans="2:4" x14ac:dyDescent="0.25">
      <c r="B6089" s="416" t="s">
        <v>8212</v>
      </c>
      <c r="C6089" s="416" t="s">
        <v>8200</v>
      </c>
      <c r="D6089" s="416">
        <v>812</v>
      </c>
    </row>
    <row r="6090" spans="2:4" x14ac:dyDescent="0.25">
      <c r="B6090" s="416" t="s">
        <v>8213</v>
      </c>
      <c r="C6090" s="416" t="s">
        <v>8200</v>
      </c>
      <c r="D6090" s="416">
        <v>812</v>
      </c>
    </row>
    <row r="6091" spans="2:4" x14ac:dyDescent="0.25">
      <c r="B6091" s="416" t="s">
        <v>8214</v>
      </c>
      <c r="C6091" s="416" t="s">
        <v>8200</v>
      </c>
      <c r="D6091" s="416">
        <v>812</v>
      </c>
    </row>
    <row r="6092" spans="2:4" x14ac:dyDescent="0.25">
      <c r="B6092" s="416" t="s">
        <v>8215</v>
      </c>
      <c r="C6092" s="416" t="s">
        <v>8200</v>
      </c>
      <c r="D6092" s="416">
        <v>812</v>
      </c>
    </row>
    <row r="6093" spans="2:4" x14ac:dyDescent="0.25">
      <c r="B6093" s="416" t="s">
        <v>8216</v>
      </c>
      <c r="C6093" s="416" t="s">
        <v>8200</v>
      </c>
      <c r="D6093" s="416">
        <v>812</v>
      </c>
    </row>
    <row r="6094" spans="2:4" x14ac:dyDescent="0.25">
      <c r="B6094" s="416" t="s">
        <v>8217</v>
      </c>
      <c r="C6094" s="416" t="s">
        <v>8200</v>
      </c>
      <c r="D6094" s="416">
        <v>812</v>
      </c>
    </row>
    <row r="6095" spans="2:4" x14ac:dyDescent="0.25">
      <c r="B6095" s="416" t="s">
        <v>8218</v>
      </c>
      <c r="C6095" s="416" t="s">
        <v>8200</v>
      </c>
      <c r="D6095" s="416">
        <v>812</v>
      </c>
    </row>
    <row r="6096" spans="2:4" x14ac:dyDescent="0.25">
      <c r="B6096" s="416" t="s">
        <v>8219</v>
      </c>
      <c r="C6096" s="416" t="s">
        <v>8200</v>
      </c>
      <c r="D6096" s="416">
        <v>812</v>
      </c>
    </row>
    <row r="6097" spans="2:4" x14ac:dyDescent="0.25">
      <c r="B6097" s="416" t="s">
        <v>8220</v>
      </c>
      <c r="C6097" s="416" t="s">
        <v>8200</v>
      </c>
      <c r="D6097" s="416">
        <v>812</v>
      </c>
    </row>
    <row r="6098" spans="2:4" x14ac:dyDescent="0.25">
      <c r="B6098" s="416" t="s">
        <v>8221</v>
      </c>
      <c r="C6098" s="416" t="s">
        <v>8200</v>
      </c>
      <c r="D6098" s="416">
        <v>812</v>
      </c>
    </row>
    <row r="6099" spans="2:4" x14ac:dyDescent="0.25">
      <c r="B6099" s="416" t="s">
        <v>8222</v>
      </c>
      <c r="C6099" s="416" t="s">
        <v>8200</v>
      </c>
      <c r="D6099" s="416">
        <v>812</v>
      </c>
    </row>
    <row r="6100" spans="2:4" x14ac:dyDescent="0.25">
      <c r="B6100" s="416" t="s">
        <v>8223</v>
      </c>
      <c r="C6100" s="416" t="s">
        <v>8200</v>
      </c>
      <c r="D6100" s="416">
        <v>812</v>
      </c>
    </row>
    <row r="6101" spans="2:4" x14ac:dyDescent="0.25">
      <c r="B6101" s="416" t="s">
        <v>8224</v>
      </c>
      <c r="C6101" s="416" t="s">
        <v>8200</v>
      </c>
      <c r="D6101" s="416">
        <v>812</v>
      </c>
    </row>
    <row r="6102" spans="2:4" x14ac:dyDescent="0.25">
      <c r="B6102" s="416" t="s">
        <v>8225</v>
      </c>
      <c r="C6102" s="416" t="s">
        <v>8200</v>
      </c>
      <c r="D6102" s="416">
        <v>812</v>
      </c>
    </row>
    <row r="6103" spans="2:4" x14ac:dyDescent="0.25">
      <c r="B6103" s="416">
        <v>14648</v>
      </c>
      <c r="C6103" s="416" t="s">
        <v>8200</v>
      </c>
      <c r="D6103" s="416">
        <v>812</v>
      </c>
    </row>
    <row r="6104" spans="2:4" x14ac:dyDescent="0.25">
      <c r="B6104" s="416" t="s">
        <v>8226</v>
      </c>
      <c r="C6104" s="416" t="s">
        <v>8200</v>
      </c>
      <c r="D6104" s="416">
        <v>812</v>
      </c>
    </row>
    <row r="6105" spans="2:4" x14ac:dyDescent="0.25">
      <c r="B6105" s="416" t="s">
        <v>8227</v>
      </c>
      <c r="C6105" s="416" t="s">
        <v>8200</v>
      </c>
      <c r="D6105" s="416">
        <v>812</v>
      </c>
    </row>
    <row r="6106" spans="2:4" x14ac:dyDescent="0.25">
      <c r="B6106" s="416" t="s">
        <v>8228</v>
      </c>
      <c r="C6106" s="416" t="s">
        <v>8200</v>
      </c>
      <c r="D6106" s="416">
        <v>812</v>
      </c>
    </row>
    <row r="6107" spans="2:4" x14ac:dyDescent="0.25">
      <c r="B6107" s="416" t="s">
        <v>8229</v>
      </c>
      <c r="C6107" s="416" t="s">
        <v>8200</v>
      </c>
      <c r="D6107" s="416">
        <v>812</v>
      </c>
    </row>
    <row r="6108" spans="2:4" x14ac:dyDescent="0.25">
      <c r="B6108" s="416" t="s">
        <v>8230</v>
      </c>
      <c r="C6108" s="416" t="s">
        <v>8200</v>
      </c>
      <c r="D6108" s="416">
        <v>812</v>
      </c>
    </row>
    <row r="6109" spans="2:4" x14ac:dyDescent="0.25">
      <c r="B6109" s="416" t="s">
        <v>8231</v>
      </c>
      <c r="C6109" s="416" t="s">
        <v>8200</v>
      </c>
      <c r="D6109" s="416">
        <v>812</v>
      </c>
    </row>
    <row r="6110" spans="2:4" x14ac:dyDescent="0.25">
      <c r="B6110" s="416" t="s">
        <v>8232</v>
      </c>
      <c r="C6110" s="416" t="s">
        <v>8200</v>
      </c>
      <c r="D6110" s="416">
        <v>812</v>
      </c>
    </row>
    <row r="6111" spans="2:4" x14ac:dyDescent="0.25">
      <c r="B6111" s="416" t="s">
        <v>8233</v>
      </c>
      <c r="C6111" s="416" t="s">
        <v>8200</v>
      </c>
      <c r="D6111" s="416">
        <v>812</v>
      </c>
    </row>
    <row r="6112" spans="2:4" x14ac:dyDescent="0.25">
      <c r="B6112" s="416" t="s">
        <v>8234</v>
      </c>
      <c r="C6112" s="416" t="s">
        <v>8200</v>
      </c>
      <c r="D6112" s="416">
        <v>812</v>
      </c>
    </row>
    <row r="6113" spans="2:4" x14ac:dyDescent="0.25">
      <c r="B6113" s="416" t="s">
        <v>8235</v>
      </c>
      <c r="C6113" s="416" t="s">
        <v>8200</v>
      </c>
      <c r="D6113" s="416">
        <v>5.8</v>
      </c>
    </row>
    <row r="6114" spans="2:4" x14ac:dyDescent="0.25">
      <c r="B6114" s="416" t="s">
        <v>8236</v>
      </c>
      <c r="C6114" s="416" t="s">
        <v>8200</v>
      </c>
      <c r="D6114" s="416">
        <v>812</v>
      </c>
    </row>
    <row r="6115" spans="2:4" x14ac:dyDescent="0.25">
      <c r="B6115" s="416" t="s">
        <v>8237</v>
      </c>
      <c r="C6115" s="416" t="s">
        <v>8200</v>
      </c>
      <c r="D6115" s="416">
        <v>812</v>
      </c>
    </row>
    <row r="6116" spans="2:4" x14ac:dyDescent="0.25">
      <c r="B6116" s="416" t="s">
        <v>8238</v>
      </c>
      <c r="C6116" s="416" t="s">
        <v>8200</v>
      </c>
      <c r="D6116" s="416">
        <v>812</v>
      </c>
    </row>
    <row r="6117" spans="2:4" x14ac:dyDescent="0.25">
      <c r="B6117" s="416" t="s">
        <v>8239</v>
      </c>
      <c r="C6117" s="416" t="s">
        <v>8200</v>
      </c>
      <c r="D6117" s="416">
        <v>812</v>
      </c>
    </row>
    <row r="6118" spans="2:4" x14ac:dyDescent="0.25">
      <c r="B6118" s="416" t="s">
        <v>8240</v>
      </c>
      <c r="C6118" s="416" t="s">
        <v>8200</v>
      </c>
      <c r="D6118" s="416">
        <v>812</v>
      </c>
    </row>
    <row r="6119" spans="2:4" x14ac:dyDescent="0.25">
      <c r="B6119" s="416" t="s">
        <v>8241</v>
      </c>
      <c r="C6119" s="416" t="s">
        <v>8200</v>
      </c>
      <c r="D6119" s="416">
        <v>812</v>
      </c>
    </row>
    <row r="6120" spans="2:4" x14ac:dyDescent="0.25">
      <c r="B6120" s="416" t="s">
        <v>8242</v>
      </c>
      <c r="C6120" s="416" t="s">
        <v>8200</v>
      </c>
      <c r="D6120" s="416">
        <v>812</v>
      </c>
    </row>
    <row r="6121" spans="2:4" x14ac:dyDescent="0.25">
      <c r="B6121" s="416" t="s">
        <v>8243</v>
      </c>
      <c r="C6121" s="416" t="s">
        <v>8200</v>
      </c>
      <c r="D6121" s="416">
        <v>812</v>
      </c>
    </row>
    <row r="6122" spans="2:4" x14ac:dyDescent="0.25">
      <c r="B6122" s="416" t="s">
        <v>8244</v>
      </c>
      <c r="C6122" s="416" t="s">
        <v>8200</v>
      </c>
      <c r="D6122" s="416">
        <v>812</v>
      </c>
    </row>
    <row r="6123" spans="2:4" x14ac:dyDescent="0.25">
      <c r="B6123" s="416" t="s">
        <v>8245</v>
      </c>
      <c r="C6123" s="416" t="s">
        <v>8200</v>
      </c>
      <c r="D6123" s="416">
        <v>812</v>
      </c>
    </row>
    <row r="6124" spans="2:4" x14ac:dyDescent="0.25">
      <c r="B6124" s="416" t="s">
        <v>8246</v>
      </c>
      <c r="C6124" s="416" t="s">
        <v>8200</v>
      </c>
      <c r="D6124" s="416">
        <v>812</v>
      </c>
    </row>
    <row r="6125" spans="2:4" x14ac:dyDescent="0.25">
      <c r="B6125" s="416" t="s">
        <v>8247</v>
      </c>
      <c r="C6125" s="416" t="s">
        <v>8200</v>
      </c>
      <c r="D6125" s="416">
        <v>812</v>
      </c>
    </row>
    <row r="6126" spans="2:4" x14ac:dyDescent="0.25">
      <c r="B6126" s="416" t="s">
        <v>8248</v>
      </c>
      <c r="C6126" s="416" t="s">
        <v>8200</v>
      </c>
      <c r="D6126" s="416">
        <v>812</v>
      </c>
    </row>
    <row r="6127" spans="2:4" x14ac:dyDescent="0.25">
      <c r="B6127" s="416" t="s">
        <v>8249</v>
      </c>
      <c r="C6127" s="416" t="s">
        <v>8200</v>
      </c>
      <c r="D6127" s="416">
        <v>812</v>
      </c>
    </row>
    <row r="6128" spans="2:4" x14ac:dyDescent="0.25">
      <c r="B6128" s="416" t="s">
        <v>8250</v>
      </c>
      <c r="C6128" s="416" t="s">
        <v>8251</v>
      </c>
      <c r="D6128" s="416">
        <v>800.4</v>
      </c>
    </row>
    <row r="6129" spans="2:4" x14ac:dyDescent="0.25">
      <c r="B6129" s="416" t="s">
        <v>8252</v>
      </c>
      <c r="C6129" s="416" t="s">
        <v>8251</v>
      </c>
      <c r="D6129" s="416">
        <v>800.4</v>
      </c>
    </row>
    <row r="6130" spans="2:4" x14ac:dyDescent="0.25">
      <c r="B6130" s="416" t="s">
        <v>8253</v>
      </c>
      <c r="C6130" s="416" t="s">
        <v>8251</v>
      </c>
      <c r="D6130" s="416">
        <v>800.4</v>
      </c>
    </row>
    <row r="6131" spans="2:4" x14ac:dyDescent="0.25">
      <c r="B6131" s="416" t="s">
        <v>8254</v>
      </c>
      <c r="C6131" s="416" t="s">
        <v>8251</v>
      </c>
      <c r="D6131" s="416">
        <v>800.4</v>
      </c>
    </row>
    <row r="6132" spans="2:4" x14ac:dyDescent="0.25">
      <c r="B6132" s="416" t="s">
        <v>8255</v>
      </c>
      <c r="C6132" s="416" t="s">
        <v>8251</v>
      </c>
      <c r="D6132" s="416">
        <v>800.4</v>
      </c>
    </row>
    <row r="6133" spans="2:4" x14ac:dyDescent="0.25">
      <c r="B6133" s="416" t="s">
        <v>8256</v>
      </c>
      <c r="C6133" s="416" t="s">
        <v>8251</v>
      </c>
      <c r="D6133" s="416">
        <v>800.4</v>
      </c>
    </row>
    <row r="6134" spans="2:4" x14ac:dyDescent="0.25">
      <c r="B6134" s="416" t="s">
        <v>8257</v>
      </c>
      <c r="C6134" s="416" t="s">
        <v>8251</v>
      </c>
      <c r="D6134" s="416">
        <v>800.4</v>
      </c>
    </row>
    <row r="6135" spans="2:4" x14ac:dyDescent="0.25">
      <c r="B6135" s="416" t="s">
        <v>8258</v>
      </c>
      <c r="C6135" s="416" t="s">
        <v>8251</v>
      </c>
      <c r="D6135" s="416">
        <v>800.4</v>
      </c>
    </row>
    <row r="6136" spans="2:4" x14ac:dyDescent="0.25">
      <c r="B6136" s="416" t="s">
        <v>8259</v>
      </c>
      <c r="C6136" s="416" t="s">
        <v>8251</v>
      </c>
      <c r="D6136" s="416">
        <v>800.4</v>
      </c>
    </row>
    <row r="6137" spans="2:4" x14ac:dyDescent="0.25">
      <c r="B6137" s="416" t="s">
        <v>8260</v>
      </c>
      <c r="C6137" s="416" t="s">
        <v>8251</v>
      </c>
      <c r="D6137" s="416">
        <v>800.4</v>
      </c>
    </row>
    <row r="6138" spans="2:4" x14ac:dyDescent="0.25">
      <c r="B6138" s="416" t="s">
        <v>8261</v>
      </c>
      <c r="C6138" s="416" t="s">
        <v>8251</v>
      </c>
      <c r="D6138" s="416">
        <v>800.4</v>
      </c>
    </row>
    <row r="6139" spans="2:4" x14ac:dyDescent="0.25">
      <c r="B6139" s="416" t="s">
        <v>8262</v>
      </c>
      <c r="C6139" s="416" t="s">
        <v>8251</v>
      </c>
      <c r="D6139" s="416">
        <v>800.4</v>
      </c>
    </row>
    <row r="6140" spans="2:4" x14ac:dyDescent="0.25">
      <c r="B6140" s="416" t="s">
        <v>8263</v>
      </c>
      <c r="C6140" s="416" t="s">
        <v>8251</v>
      </c>
      <c r="D6140" s="416">
        <v>800.4</v>
      </c>
    </row>
    <row r="6141" spans="2:4" x14ac:dyDescent="0.25">
      <c r="B6141" s="416" t="s">
        <v>8264</v>
      </c>
      <c r="C6141" s="416" t="s">
        <v>8251</v>
      </c>
      <c r="D6141" s="416">
        <v>800.4</v>
      </c>
    </row>
    <row r="6142" spans="2:4" x14ac:dyDescent="0.25">
      <c r="B6142" s="416" t="s">
        <v>8265</v>
      </c>
      <c r="C6142" s="416" t="s">
        <v>8251</v>
      </c>
      <c r="D6142" s="416">
        <v>800.4</v>
      </c>
    </row>
    <row r="6143" spans="2:4" x14ac:dyDescent="0.25">
      <c r="B6143" s="416" t="s">
        <v>8266</v>
      </c>
      <c r="C6143" s="416" t="s">
        <v>8251</v>
      </c>
      <c r="D6143" s="416">
        <v>800.4</v>
      </c>
    </row>
    <row r="6144" spans="2:4" x14ac:dyDescent="0.25">
      <c r="B6144" s="416" t="s">
        <v>8267</v>
      </c>
      <c r="C6144" s="416" t="s">
        <v>8251</v>
      </c>
      <c r="D6144" s="416">
        <v>667</v>
      </c>
    </row>
    <row r="6145" spans="2:4" x14ac:dyDescent="0.25">
      <c r="B6145" s="416" t="s">
        <v>8268</v>
      </c>
      <c r="C6145" s="416" t="s">
        <v>8251</v>
      </c>
      <c r="D6145" s="416">
        <v>667</v>
      </c>
    </row>
    <row r="6146" spans="2:4" x14ac:dyDescent="0.25">
      <c r="B6146" s="416" t="s">
        <v>8269</v>
      </c>
      <c r="C6146" s="416" t="s">
        <v>8251</v>
      </c>
      <c r="D6146" s="416">
        <v>667</v>
      </c>
    </row>
    <row r="6147" spans="2:4" x14ac:dyDescent="0.25">
      <c r="B6147" s="416" t="s">
        <v>8270</v>
      </c>
      <c r="C6147" s="416" t="s">
        <v>8251</v>
      </c>
      <c r="D6147" s="416">
        <v>689.04</v>
      </c>
    </row>
    <row r="6148" spans="2:4" x14ac:dyDescent="0.25">
      <c r="B6148" s="416" t="s">
        <v>8271</v>
      </c>
      <c r="C6148" s="416" t="s">
        <v>8251</v>
      </c>
      <c r="D6148" s="416">
        <v>667</v>
      </c>
    </row>
    <row r="6149" spans="2:4" x14ac:dyDescent="0.25">
      <c r="B6149" s="416" t="s">
        <v>8272</v>
      </c>
      <c r="C6149" s="416" t="s">
        <v>8251</v>
      </c>
      <c r="D6149" s="416">
        <v>667</v>
      </c>
    </row>
    <row r="6150" spans="2:4" x14ac:dyDescent="0.25">
      <c r="B6150" s="416" t="s">
        <v>8273</v>
      </c>
      <c r="C6150" s="416" t="s">
        <v>8251</v>
      </c>
      <c r="D6150" s="416">
        <v>667</v>
      </c>
    </row>
    <row r="6151" spans="2:4" x14ac:dyDescent="0.25">
      <c r="B6151" s="416" t="s">
        <v>8274</v>
      </c>
      <c r="C6151" s="416" t="s">
        <v>8251</v>
      </c>
      <c r="D6151" s="416">
        <v>667</v>
      </c>
    </row>
    <row r="6152" spans="2:4" x14ac:dyDescent="0.25">
      <c r="B6152" s="416" t="s">
        <v>8275</v>
      </c>
      <c r="C6152" s="416" t="s">
        <v>8251</v>
      </c>
      <c r="D6152" s="416">
        <v>667</v>
      </c>
    </row>
    <row r="6153" spans="2:4" x14ac:dyDescent="0.25">
      <c r="B6153" s="416" t="s">
        <v>8276</v>
      </c>
      <c r="C6153" s="416" t="s">
        <v>8251</v>
      </c>
      <c r="D6153" s="416">
        <v>667</v>
      </c>
    </row>
    <row r="6154" spans="2:4" x14ac:dyDescent="0.25">
      <c r="B6154" s="416" t="s">
        <v>8277</v>
      </c>
      <c r="C6154" s="416" t="s">
        <v>8251</v>
      </c>
      <c r="D6154" s="416">
        <v>667</v>
      </c>
    </row>
    <row r="6155" spans="2:4" x14ac:dyDescent="0.25">
      <c r="B6155" s="416" t="s">
        <v>8278</v>
      </c>
      <c r="C6155" s="416" t="s">
        <v>8251</v>
      </c>
      <c r="D6155" s="416">
        <v>667</v>
      </c>
    </row>
    <row r="6156" spans="2:4" x14ac:dyDescent="0.25">
      <c r="B6156" s="416" t="s">
        <v>8279</v>
      </c>
      <c r="C6156" s="416" t="s">
        <v>8251</v>
      </c>
      <c r="D6156" s="416">
        <v>667</v>
      </c>
    </row>
    <row r="6157" spans="2:4" x14ac:dyDescent="0.25">
      <c r="B6157" s="416" t="s">
        <v>8280</v>
      </c>
      <c r="C6157" s="416" t="s">
        <v>8251</v>
      </c>
      <c r="D6157" s="416">
        <v>667</v>
      </c>
    </row>
    <row r="6158" spans="2:4" x14ac:dyDescent="0.25">
      <c r="B6158" s="416" t="s">
        <v>8281</v>
      </c>
      <c r="C6158" s="416" t="s">
        <v>8251</v>
      </c>
      <c r="D6158" s="416">
        <v>667</v>
      </c>
    </row>
    <row r="6159" spans="2:4" x14ac:dyDescent="0.25">
      <c r="B6159" s="416" t="s">
        <v>8282</v>
      </c>
      <c r="C6159" s="416" t="s">
        <v>8251</v>
      </c>
      <c r="D6159" s="416">
        <v>667</v>
      </c>
    </row>
    <row r="6160" spans="2:4" x14ac:dyDescent="0.25">
      <c r="B6160" s="416" t="s">
        <v>8283</v>
      </c>
      <c r="C6160" s="416" t="s">
        <v>8251</v>
      </c>
      <c r="D6160" s="416">
        <v>667</v>
      </c>
    </row>
    <row r="6161" spans="2:4" x14ac:dyDescent="0.25">
      <c r="B6161" s="416" t="s">
        <v>8284</v>
      </c>
      <c r="C6161" s="416" t="s">
        <v>8251</v>
      </c>
      <c r="D6161" s="416">
        <v>667</v>
      </c>
    </row>
    <row r="6162" spans="2:4" x14ac:dyDescent="0.25">
      <c r="B6162" s="416" t="s">
        <v>8285</v>
      </c>
      <c r="C6162" s="416" t="s">
        <v>8251</v>
      </c>
      <c r="D6162" s="416">
        <v>667</v>
      </c>
    </row>
    <row r="6163" spans="2:4" x14ac:dyDescent="0.25">
      <c r="B6163" s="416" t="s">
        <v>8286</v>
      </c>
      <c r="C6163" s="416" t="s">
        <v>8251</v>
      </c>
      <c r="D6163" s="416">
        <v>667</v>
      </c>
    </row>
    <row r="6164" spans="2:4" x14ac:dyDescent="0.25">
      <c r="B6164" s="416" t="s">
        <v>8287</v>
      </c>
      <c r="C6164" s="416" t="s">
        <v>8251</v>
      </c>
      <c r="D6164" s="416">
        <v>667</v>
      </c>
    </row>
    <row r="6165" spans="2:4" x14ac:dyDescent="0.25">
      <c r="B6165" s="416">
        <v>10733</v>
      </c>
      <c r="C6165" s="416" t="s">
        <v>8251</v>
      </c>
      <c r="D6165" s="416">
        <v>667</v>
      </c>
    </row>
    <row r="6166" spans="2:4" x14ac:dyDescent="0.25">
      <c r="B6166" s="416" t="s">
        <v>8288</v>
      </c>
      <c r="C6166" s="416" t="s">
        <v>8251</v>
      </c>
      <c r="D6166" s="416">
        <v>667</v>
      </c>
    </row>
    <row r="6167" spans="2:4" x14ac:dyDescent="0.25">
      <c r="B6167" s="416" t="s">
        <v>8289</v>
      </c>
      <c r="C6167" s="416" t="s">
        <v>8251</v>
      </c>
      <c r="D6167" s="416">
        <v>667</v>
      </c>
    </row>
    <row r="6168" spans="2:4" x14ac:dyDescent="0.25">
      <c r="B6168" s="416" t="s">
        <v>8290</v>
      </c>
      <c r="C6168" s="416" t="s">
        <v>8251</v>
      </c>
      <c r="D6168" s="416">
        <v>667</v>
      </c>
    </row>
    <row r="6169" spans="2:4" x14ac:dyDescent="0.25">
      <c r="B6169" s="416" t="s">
        <v>8291</v>
      </c>
      <c r="C6169" s="416" t="s">
        <v>8251</v>
      </c>
      <c r="D6169" s="416">
        <v>667</v>
      </c>
    </row>
    <row r="6170" spans="2:4" x14ac:dyDescent="0.25">
      <c r="B6170" s="416" t="s">
        <v>8292</v>
      </c>
      <c r="C6170" s="416" t="s">
        <v>8251</v>
      </c>
      <c r="D6170" s="416">
        <v>667</v>
      </c>
    </row>
    <row r="6171" spans="2:4" x14ac:dyDescent="0.25">
      <c r="B6171" s="416" t="s">
        <v>8293</v>
      </c>
      <c r="C6171" s="416" t="s">
        <v>8251</v>
      </c>
      <c r="D6171" s="416">
        <v>667</v>
      </c>
    </row>
    <row r="6172" spans="2:4" x14ac:dyDescent="0.25">
      <c r="B6172" s="416" t="s">
        <v>8294</v>
      </c>
      <c r="C6172" s="416" t="s">
        <v>8251</v>
      </c>
      <c r="D6172" s="416">
        <v>667</v>
      </c>
    </row>
    <row r="6173" spans="2:4" x14ac:dyDescent="0.25">
      <c r="B6173" s="416" t="s">
        <v>8295</v>
      </c>
      <c r="C6173" s="416" t="s">
        <v>8251</v>
      </c>
      <c r="D6173" s="416">
        <v>667</v>
      </c>
    </row>
    <row r="6174" spans="2:4" x14ac:dyDescent="0.25">
      <c r="B6174" s="416" t="s">
        <v>8296</v>
      </c>
      <c r="C6174" s="416" t="s">
        <v>8251</v>
      </c>
      <c r="D6174" s="416">
        <v>667</v>
      </c>
    </row>
    <row r="6175" spans="2:4" x14ac:dyDescent="0.25">
      <c r="B6175" s="416" t="s">
        <v>8297</v>
      </c>
      <c r="C6175" s="416" t="s">
        <v>8298</v>
      </c>
      <c r="D6175" s="416">
        <v>839.5</v>
      </c>
    </row>
    <row r="6176" spans="2:4" x14ac:dyDescent="0.25">
      <c r="B6176" s="416" t="s">
        <v>8299</v>
      </c>
      <c r="C6176" s="416" t="s">
        <v>8298</v>
      </c>
      <c r="D6176" s="416">
        <v>839.5</v>
      </c>
    </row>
    <row r="6177" spans="2:4" x14ac:dyDescent="0.25">
      <c r="B6177" s="416" t="s">
        <v>8300</v>
      </c>
      <c r="C6177" s="416" t="s">
        <v>8298</v>
      </c>
      <c r="D6177" s="416">
        <v>626.4</v>
      </c>
    </row>
    <row r="6178" spans="2:4" x14ac:dyDescent="0.25">
      <c r="B6178" s="416" t="s">
        <v>8301</v>
      </c>
      <c r="C6178" s="416" t="s">
        <v>8298</v>
      </c>
      <c r="D6178" s="416">
        <v>626.4</v>
      </c>
    </row>
    <row r="6179" spans="2:4" x14ac:dyDescent="0.25">
      <c r="B6179" s="416" t="s">
        <v>8302</v>
      </c>
      <c r="C6179" s="416" t="s">
        <v>8298</v>
      </c>
      <c r="D6179" s="416">
        <v>626.4</v>
      </c>
    </row>
    <row r="6180" spans="2:4" x14ac:dyDescent="0.25">
      <c r="B6180" s="416" t="s">
        <v>8303</v>
      </c>
      <c r="C6180" s="416" t="s">
        <v>8298</v>
      </c>
      <c r="D6180" s="416">
        <v>626.4</v>
      </c>
    </row>
    <row r="6181" spans="2:4" x14ac:dyDescent="0.25">
      <c r="B6181" s="416" t="s">
        <v>8304</v>
      </c>
      <c r="C6181" s="416" t="s">
        <v>8298</v>
      </c>
      <c r="D6181" s="416">
        <v>626.4</v>
      </c>
    </row>
    <row r="6182" spans="2:4" x14ac:dyDescent="0.25">
      <c r="B6182" s="416" t="s">
        <v>8305</v>
      </c>
      <c r="C6182" s="416" t="s">
        <v>8298</v>
      </c>
      <c r="D6182" s="416">
        <v>626.4</v>
      </c>
    </row>
    <row r="6183" spans="2:4" x14ac:dyDescent="0.25">
      <c r="B6183" s="416" t="s">
        <v>8306</v>
      </c>
      <c r="C6183" s="416" t="s">
        <v>8298</v>
      </c>
      <c r="D6183" s="416">
        <v>626.4</v>
      </c>
    </row>
    <row r="6184" spans="2:4" x14ac:dyDescent="0.25">
      <c r="B6184" s="416" t="s">
        <v>8307</v>
      </c>
      <c r="C6184" s="416" t="s">
        <v>8298</v>
      </c>
      <c r="D6184" s="416">
        <v>626.4</v>
      </c>
    </row>
    <row r="6185" spans="2:4" x14ac:dyDescent="0.25">
      <c r="B6185" s="416" t="s">
        <v>8308</v>
      </c>
      <c r="C6185" s="416" t="s">
        <v>8298</v>
      </c>
      <c r="D6185" s="416">
        <v>839.5</v>
      </c>
    </row>
    <row r="6186" spans="2:4" x14ac:dyDescent="0.25">
      <c r="B6186" s="416" t="s">
        <v>7320</v>
      </c>
      <c r="C6186" s="416" t="s">
        <v>8298</v>
      </c>
      <c r="D6186" s="416">
        <v>839.5</v>
      </c>
    </row>
    <row r="6187" spans="2:4" x14ac:dyDescent="0.25">
      <c r="B6187" s="416" t="s">
        <v>8309</v>
      </c>
      <c r="C6187" s="416" t="s">
        <v>8298</v>
      </c>
      <c r="D6187" s="416">
        <v>839.5</v>
      </c>
    </row>
    <row r="6188" spans="2:4" x14ac:dyDescent="0.25">
      <c r="B6188" s="416" t="s">
        <v>8310</v>
      </c>
      <c r="C6188" s="416" t="s">
        <v>8298</v>
      </c>
      <c r="D6188" s="416">
        <v>839.5</v>
      </c>
    </row>
    <row r="6189" spans="2:4" x14ac:dyDescent="0.25">
      <c r="B6189" s="416" t="s">
        <v>8311</v>
      </c>
      <c r="C6189" s="416" t="s">
        <v>8298</v>
      </c>
      <c r="D6189" s="416">
        <v>839.5</v>
      </c>
    </row>
    <row r="6190" spans="2:4" x14ac:dyDescent="0.25">
      <c r="B6190" s="416" t="s">
        <v>8312</v>
      </c>
      <c r="C6190" s="416" t="s">
        <v>8298</v>
      </c>
      <c r="D6190" s="416">
        <v>626.4</v>
      </c>
    </row>
    <row r="6191" spans="2:4" x14ac:dyDescent="0.25">
      <c r="B6191" s="416" t="s">
        <v>8313</v>
      </c>
      <c r="C6191" s="416" t="s">
        <v>8298</v>
      </c>
      <c r="D6191" s="416">
        <v>626.4</v>
      </c>
    </row>
    <row r="6192" spans="2:4" x14ac:dyDescent="0.25">
      <c r="B6192" s="416" t="s">
        <v>8314</v>
      </c>
      <c r="C6192" s="416" t="s">
        <v>8298</v>
      </c>
      <c r="D6192" s="416">
        <v>626.4</v>
      </c>
    </row>
    <row r="6193" spans="2:4" x14ac:dyDescent="0.25">
      <c r="B6193" s="416" t="s">
        <v>8315</v>
      </c>
      <c r="C6193" s="416" t="s">
        <v>8298</v>
      </c>
      <c r="D6193" s="416">
        <v>626.4</v>
      </c>
    </row>
    <row r="6194" spans="2:4" x14ac:dyDescent="0.25">
      <c r="B6194" s="416" t="s">
        <v>8316</v>
      </c>
      <c r="C6194" s="416" t="s">
        <v>8298</v>
      </c>
      <c r="D6194" s="416">
        <v>626.4</v>
      </c>
    </row>
    <row r="6195" spans="2:4" x14ac:dyDescent="0.25">
      <c r="B6195" s="416" t="s">
        <v>8317</v>
      </c>
      <c r="C6195" s="416" t="s">
        <v>8298</v>
      </c>
      <c r="D6195" s="416">
        <v>626.4</v>
      </c>
    </row>
    <row r="6196" spans="2:4" x14ac:dyDescent="0.25">
      <c r="B6196" s="416" t="s">
        <v>8318</v>
      </c>
      <c r="C6196" s="416" t="s">
        <v>8298</v>
      </c>
      <c r="D6196" s="416">
        <v>626.4</v>
      </c>
    </row>
    <row r="6197" spans="2:4" x14ac:dyDescent="0.25">
      <c r="B6197" s="416" t="s">
        <v>8319</v>
      </c>
      <c r="C6197" s="416" t="s">
        <v>8298</v>
      </c>
      <c r="D6197" s="416">
        <v>626.4</v>
      </c>
    </row>
    <row r="6198" spans="2:4" x14ac:dyDescent="0.25">
      <c r="B6198" s="416" t="s">
        <v>8320</v>
      </c>
      <c r="C6198" s="416" t="s">
        <v>8298</v>
      </c>
      <c r="D6198" s="416">
        <v>626.4</v>
      </c>
    </row>
    <row r="6199" spans="2:4" x14ac:dyDescent="0.25">
      <c r="B6199" s="416" t="s">
        <v>8321</v>
      </c>
      <c r="C6199" s="416" t="s">
        <v>8298</v>
      </c>
      <c r="D6199" s="416">
        <v>626.4</v>
      </c>
    </row>
    <row r="6200" spans="2:4" x14ac:dyDescent="0.25">
      <c r="B6200" s="416" t="s">
        <v>8322</v>
      </c>
      <c r="C6200" s="416" t="s">
        <v>8298</v>
      </c>
      <c r="D6200" s="416">
        <v>626.4</v>
      </c>
    </row>
    <row r="6201" spans="2:4" x14ac:dyDescent="0.25">
      <c r="B6201" s="416" t="s">
        <v>8323</v>
      </c>
      <c r="C6201" s="416" t="s">
        <v>8298</v>
      </c>
      <c r="D6201" s="416">
        <v>626.4</v>
      </c>
    </row>
    <row r="6202" spans="2:4" x14ac:dyDescent="0.25">
      <c r="B6202" s="416" t="s">
        <v>8324</v>
      </c>
      <c r="C6202" s="416" t="s">
        <v>8298</v>
      </c>
      <c r="D6202" s="416">
        <v>626.4</v>
      </c>
    </row>
    <row r="6203" spans="2:4" x14ac:dyDescent="0.25">
      <c r="B6203" s="416" t="s">
        <v>8325</v>
      </c>
      <c r="C6203" s="416" t="s">
        <v>8298</v>
      </c>
      <c r="D6203" s="416">
        <v>626.4</v>
      </c>
    </row>
    <row r="6204" spans="2:4" x14ac:dyDescent="0.25">
      <c r="B6204" s="416" t="s">
        <v>8326</v>
      </c>
      <c r="C6204" s="416" t="s">
        <v>8298</v>
      </c>
      <c r="D6204" s="416">
        <v>626.4</v>
      </c>
    </row>
    <row r="6205" spans="2:4" x14ac:dyDescent="0.25">
      <c r="B6205" s="416" t="s">
        <v>8327</v>
      </c>
      <c r="C6205" s="416" t="s">
        <v>8298</v>
      </c>
      <c r="D6205" s="416">
        <v>626.4</v>
      </c>
    </row>
    <row r="6206" spans="2:4" x14ac:dyDescent="0.25">
      <c r="B6206" s="416" t="s">
        <v>8328</v>
      </c>
      <c r="C6206" s="416" t="s">
        <v>8298</v>
      </c>
      <c r="D6206" s="416">
        <v>626.4</v>
      </c>
    </row>
    <row r="6207" spans="2:4" x14ac:dyDescent="0.25">
      <c r="B6207" s="416" t="s">
        <v>8329</v>
      </c>
      <c r="C6207" s="416" t="s">
        <v>8298</v>
      </c>
      <c r="D6207" s="416">
        <v>626.4</v>
      </c>
    </row>
    <row r="6208" spans="2:4" x14ac:dyDescent="0.25">
      <c r="B6208" s="416" t="s">
        <v>8330</v>
      </c>
      <c r="C6208" s="416" t="s">
        <v>8298</v>
      </c>
      <c r="D6208" s="416">
        <v>626.4</v>
      </c>
    </row>
    <row r="6209" spans="2:4" x14ac:dyDescent="0.25">
      <c r="B6209" s="416" t="s">
        <v>8331</v>
      </c>
      <c r="C6209" s="416" t="s">
        <v>8298</v>
      </c>
      <c r="D6209" s="416">
        <v>626.4</v>
      </c>
    </row>
    <row r="6210" spans="2:4" x14ac:dyDescent="0.25">
      <c r="B6210" s="416" t="s">
        <v>8332</v>
      </c>
      <c r="C6210" s="416" t="s">
        <v>8298</v>
      </c>
      <c r="D6210" s="416">
        <v>626.4</v>
      </c>
    </row>
    <row r="6211" spans="2:4" x14ac:dyDescent="0.25">
      <c r="B6211" s="416" t="s">
        <v>8333</v>
      </c>
      <c r="C6211" s="416" t="s">
        <v>8298</v>
      </c>
      <c r="D6211" s="416">
        <v>626.4</v>
      </c>
    </row>
    <row r="6212" spans="2:4" x14ac:dyDescent="0.25">
      <c r="B6212" s="416" t="s">
        <v>8334</v>
      </c>
      <c r="C6212" s="416" t="s">
        <v>8298</v>
      </c>
      <c r="D6212" s="416">
        <v>626.4</v>
      </c>
    </row>
    <row r="6213" spans="2:4" x14ac:dyDescent="0.25">
      <c r="B6213" s="416" t="s">
        <v>8335</v>
      </c>
      <c r="C6213" s="416" t="s">
        <v>8298</v>
      </c>
      <c r="D6213" s="416">
        <v>626.4</v>
      </c>
    </row>
    <row r="6214" spans="2:4" x14ac:dyDescent="0.25">
      <c r="B6214" s="416" t="s">
        <v>8336</v>
      </c>
      <c r="C6214" s="416" t="s">
        <v>8298</v>
      </c>
      <c r="D6214" s="416">
        <v>626.4</v>
      </c>
    </row>
    <row r="6215" spans="2:4" x14ac:dyDescent="0.25">
      <c r="B6215" s="416" t="s">
        <v>8337</v>
      </c>
      <c r="C6215" s="416" t="s">
        <v>8298</v>
      </c>
      <c r="D6215" s="416">
        <v>626.4</v>
      </c>
    </row>
    <row r="6216" spans="2:4" x14ac:dyDescent="0.25">
      <c r="B6216" s="416" t="s">
        <v>8338</v>
      </c>
      <c r="C6216" s="416" t="s">
        <v>8298</v>
      </c>
      <c r="D6216" s="416">
        <v>839.5</v>
      </c>
    </row>
    <row r="6217" spans="2:4" x14ac:dyDescent="0.25">
      <c r="B6217" s="416" t="s">
        <v>8339</v>
      </c>
      <c r="C6217" s="416" t="s">
        <v>8298</v>
      </c>
      <c r="D6217" s="416">
        <v>839.5</v>
      </c>
    </row>
    <row r="6218" spans="2:4" x14ac:dyDescent="0.25">
      <c r="B6218" s="416" t="s">
        <v>8340</v>
      </c>
      <c r="C6218" s="416" t="s">
        <v>8298</v>
      </c>
      <c r="D6218" s="416">
        <v>839.5</v>
      </c>
    </row>
    <row r="6219" spans="2:4" x14ac:dyDescent="0.25">
      <c r="B6219" s="416" t="s">
        <v>8341</v>
      </c>
      <c r="C6219" s="416" t="s">
        <v>8298</v>
      </c>
      <c r="D6219" s="416">
        <v>839.5</v>
      </c>
    </row>
    <row r="6220" spans="2:4" x14ac:dyDescent="0.25">
      <c r="B6220" s="416" t="s">
        <v>8342</v>
      </c>
      <c r="C6220" s="416" t="s">
        <v>8298</v>
      </c>
      <c r="D6220" s="416">
        <v>626.4</v>
      </c>
    </row>
    <row r="6221" spans="2:4" x14ac:dyDescent="0.25">
      <c r="B6221" s="416" t="s">
        <v>8343</v>
      </c>
      <c r="C6221" s="416" t="s">
        <v>8298</v>
      </c>
      <c r="D6221" s="416">
        <v>626.4</v>
      </c>
    </row>
    <row r="6222" spans="2:4" x14ac:dyDescent="0.25">
      <c r="B6222" s="416" t="s">
        <v>8344</v>
      </c>
      <c r="C6222" s="416" t="s">
        <v>8298</v>
      </c>
      <c r="D6222" s="416">
        <v>626.4</v>
      </c>
    </row>
    <row r="6223" spans="2:4" x14ac:dyDescent="0.25">
      <c r="B6223" s="416" t="s">
        <v>8345</v>
      </c>
      <c r="C6223" s="416" t="s">
        <v>8298</v>
      </c>
      <c r="D6223" s="416">
        <v>626.4</v>
      </c>
    </row>
    <row r="6224" spans="2:4" x14ac:dyDescent="0.25">
      <c r="B6224" s="416" t="s">
        <v>8346</v>
      </c>
      <c r="C6224" s="416" t="s">
        <v>8298</v>
      </c>
      <c r="D6224" s="416">
        <v>626.4</v>
      </c>
    </row>
    <row r="6225" spans="2:4" x14ac:dyDescent="0.25">
      <c r="B6225" s="416" t="s">
        <v>8347</v>
      </c>
      <c r="C6225" s="416" t="s">
        <v>8298</v>
      </c>
      <c r="D6225" s="416">
        <v>626.4</v>
      </c>
    </row>
    <row r="6226" spans="2:4" x14ac:dyDescent="0.25">
      <c r="B6226" s="416" t="s">
        <v>8348</v>
      </c>
      <c r="C6226" s="416" t="s">
        <v>8298</v>
      </c>
      <c r="D6226" s="416">
        <v>626.4</v>
      </c>
    </row>
    <row r="6227" spans="2:4" x14ac:dyDescent="0.25">
      <c r="B6227" s="416" t="s">
        <v>8349</v>
      </c>
      <c r="C6227" s="416" t="s">
        <v>8298</v>
      </c>
      <c r="D6227" s="416">
        <v>626.4</v>
      </c>
    </row>
    <row r="6228" spans="2:4" x14ac:dyDescent="0.25">
      <c r="B6228" s="416" t="s">
        <v>8350</v>
      </c>
      <c r="C6228" s="416" t="s">
        <v>8298</v>
      </c>
      <c r="D6228" s="416">
        <v>626.4</v>
      </c>
    </row>
    <row r="6229" spans="2:4" x14ac:dyDescent="0.25">
      <c r="B6229" s="416" t="s">
        <v>8351</v>
      </c>
      <c r="C6229" s="416" t="s">
        <v>8298</v>
      </c>
      <c r="D6229" s="416">
        <v>626.4</v>
      </c>
    </row>
    <row r="6230" spans="2:4" x14ac:dyDescent="0.25">
      <c r="B6230" s="416" t="s">
        <v>8352</v>
      </c>
      <c r="C6230" s="416" t="s">
        <v>8298</v>
      </c>
      <c r="D6230" s="416">
        <v>626.4</v>
      </c>
    </row>
    <row r="6231" spans="2:4" x14ac:dyDescent="0.25">
      <c r="B6231" s="416" t="s">
        <v>8353</v>
      </c>
      <c r="C6231" s="416" t="s">
        <v>8298</v>
      </c>
      <c r="D6231" s="416">
        <v>626.4</v>
      </c>
    </row>
    <row r="6232" spans="2:4" x14ac:dyDescent="0.25">
      <c r="B6232" s="416" t="s">
        <v>8354</v>
      </c>
      <c r="C6232" s="416" t="s">
        <v>8298</v>
      </c>
      <c r="D6232" s="416">
        <v>626.4</v>
      </c>
    </row>
    <row r="6233" spans="2:4" x14ac:dyDescent="0.25">
      <c r="B6233" s="416" t="s">
        <v>8355</v>
      </c>
      <c r="C6233" s="416" t="s">
        <v>8298</v>
      </c>
      <c r="D6233" s="416">
        <v>626.4</v>
      </c>
    </row>
    <row r="6234" spans="2:4" x14ac:dyDescent="0.25">
      <c r="B6234" s="416" t="s">
        <v>8356</v>
      </c>
      <c r="C6234" s="416" t="s">
        <v>8298</v>
      </c>
      <c r="D6234" s="416">
        <v>626.4</v>
      </c>
    </row>
    <row r="6235" spans="2:4" x14ac:dyDescent="0.25">
      <c r="B6235" s="416" t="s">
        <v>8357</v>
      </c>
      <c r="C6235" s="416" t="s">
        <v>8298</v>
      </c>
      <c r="D6235" s="416">
        <v>626.4</v>
      </c>
    </row>
    <row r="6236" spans="2:4" x14ac:dyDescent="0.25">
      <c r="B6236" s="416" t="s">
        <v>8358</v>
      </c>
      <c r="C6236" s="416" t="s">
        <v>8298</v>
      </c>
      <c r="D6236" s="416">
        <v>626.4</v>
      </c>
    </row>
    <row r="6237" spans="2:4" x14ac:dyDescent="0.25">
      <c r="B6237" s="416" t="s">
        <v>8359</v>
      </c>
      <c r="C6237" s="416" t="s">
        <v>8298</v>
      </c>
      <c r="D6237" s="416">
        <v>626.4</v>
      </c>
    </row>
    <row r="6238" spans="2:4" x14ac:dyDescent="0.25">
      <c r="B6238" s="416" t="s">
        <v>8360</v>
      </c>
      <c r="C6238" s="416" t="s">
        <v>8298</v>
      </c>
      <c r="D6238" s="416">
        <v>626.4</v>
      </c>
    </row>
    <row r="6239" spans="2:4" x14ac:dyDescent="0.25">
      <c r="B6239" s="416" t="s">
        <v>8361</v>
      </c>
      <c r="C6239" s="416" t="s">
        <v>8298</v>
      </c>
      <c r="D6239" s="416">
        <v>626.4</v>
      </c>
    </row>
    <row r="6240" spans="2:4" x14ac:dyDescent="0.25">
      <c r="B6240" s="416" t="s">
        <v>8362</v>
      </c>
      <c r="C6240" s="416" t="s">
        <v>8298</v>
      </c>
      <c r="D6240" s="416">
        <v>822.25</v>
      </c>
    </row>
    <row r="6241" spans="2:4" x14ac:dyDescent="0.25">
      <c r="B6241" s="416" t="s">
        <v>8363</v>
      </c>
      <c r="C6241" s="416" t="s">
        <v>8298</v>
      </c>
      <c r="D6241" s="416">
        <v>822.25</v>
      </c>
    </row>
    <row r="6242" spans="2:4" x14ac:dyDescent="0.25">
      <c r="B6242" s="416" t="s">
        <v>8364</v>
      </c>
      <c r="C6242" s="416" t="s">
        <v>8298</v>
      </c>
      <c r="D6242" s="416">
        <v>822.25</v>
      </c>
    </row>
    <row r="6243" spans="2:4" x14ac:dyDescent="0.25">
      <c r="B6243" s="416" t="s">
        <v>8365</v>
      </c>
      <c r="C6243" s="416" t="s">
        <v>8298</v>
      </c>
      <c r="D6243" s="416">
        <v>822.25</v>
      </c>
    </row>
    <row r="6244" spans="2:4" x14ac:dyDescent="0.25">
      <c r="B6244" s="416" t="s">
        <v>8366</v>
      </c>
      <c r="C6244" s="416" t="s">
        <v>8298</v>
      </c>
      <c r="D6244" s="416">
        <v>822.25</v>
      </c>
    </row>
    <row r="6245" spans="2:4" x14ac:dyDescent="0.25">
      <c r="B6245" s="416" t="s">
        <v>8367</v>
      </c>
      <c r="C6245" s="416" t="s">
        <v>8298</v>
      </c>
      <c r="D6245" s="416">
        <v>822.25</v>
      </c>
    </row>
    <row r="6246" spans="2:4" x14ac:dyDescent="0.25">
      <c r="B6246" s="416" t="s">
        <v>8368</v>
      </c>
      <c r="C6246" s="416" t="s">
        <v>8298</v>
      </c>
      <c r="D6246" s="416">
        <v>822.25</v>
      </c>
    </row>
    <row r="6247" spans="2:4" x14ac:dyDescent="0.25">
      <c r="B6247" s="416" t="s">
        <v>8369</v>
      </c>
      <c r="C6247" s="416" t="s">
        <v>8298</v>
      </c>
      <c r="D6247" s="416">
        <v>822.25</v>
      </c>
    </row>
    <row r="6248" spans="2:4" x14ac:dyDescent="0.25">
      <c r="B6248" s="416" t="s">
        <v>8370</v>
      </c>
      <c r="C6248" s="416" t="s">
        <v>8298</v>
      </c>
      <c r="D6248" s="416">
        <v>822.25</v>
      </c>
    </row>
    <row r="6249" spans="2:4" x14ac:dyDescent="0.25">
      <c r="B6249" s="416" t="s">
        <v>8371</v>
      </c>
      <c r="C6249" s="416" t="s">
        <v>8298</v>
      </c>
      <c r="D6249" s="416">
        <v>822.25</v>
      </c>
    </row>
    <row r="6250" spans="2:4" x14ac:dyDescent="0.25">
      <c r="B6250" s="416" t="s">
        <v>8372</v>
      </c>
      <c r="C6250" s="416" t="s">
        <v>8373</v>
      </c>
      <c r="D6250" s="416">
        <v>977.5</v>
      </c>
    </row>
    <row r="6251" spans="2:4" x14ac:dyDescent="0.25">
      <c r="B6251" s="416" t="s">
        <v>8374</v>
      </c>
      <c r="C6251" s="416" t="s">
        <v>8373</v>
      </c>
      <c r="D6251" s="416">
        <v>977.5</v>
      </c>
    </row>
    <row r="6252" spans="2:4" x14ac:dyDescent="0.25">
      <c r="B6252" s="416" t="s">
        <v>8375</v>
      </c>
      <c r="C6252" s="416" t="s">
        <v>8373</v>
      </c>
      <c r="D6252" s="416">
        <v>977.5</v>
      </c>
    </row>
    <row r="6253" spans="2:4" x14ac:dyDescent="0.25">
      <c r="B6253" s="416" t="s">
        <v>8376</v>
      </c>
      <c r="C6253" s="416" t="s">
        <v>8373</v>
      </c>
      <c r="D6253" s="416">
        <v>977.5</v>
      </c>
    </row>
    <row r="6254" spans="2:4" x14ac:dyDescent="0.25">
      <c r="B6254" s="416" t="s">
        <v>8377</v>
      </c>
      <c r="C6254" s="416" t="s">
        <v>8373</v>
      </c>
      <c r="D6254" s="416">
        <v>977.5</v>
      </c>
    </row>
    <row r="6255" spans="2:4" x14ac:dyDescent="0.25">
      <c r="B6255" s="416" t="s">
        <v>8378</v>
      </c>
      <c r="C6255" s="416" t="s">
        <v>8373</v>
      </c>
      <c r="D6255" s="416">
        <v>977.5</v>
      </c>
    </row>
    <row r="6256" spans="2:4" x14ac:dyDescent="0.25">
      <c r="B6256" s="416" t="s">
        <v>8379</v>
      </c>
      <c r="C6256" s="416" t="s">
        <v>8380</v>
      </c>
      <c r="D6256" s="416">
        <v>800.4</v>
      </c>
    </row>
    <row r="6257" spans="2:4" x14ac:dyDescent="0.25">
      <c r="B6257" s="416" t="s">
        <v>8381</v>
      </c>
      <c r="C6257" s="416" t="s">
        <v>8380</v>
      </c>
      <c r="D6257" s="416">
        <v>800.4</v>
      </c>
    </row>
    <row r="6258" spans="2:4" x14ac:dyDescent="0.25">
      <c r="B6258" s="416" t="s">
        <v>8382</v>
      </c>
      <c r="C6258" s="416" t="s">
        <v>8380</v>
      </c>
      <c r="D6258" s="416">
        <v>800.4</v>
      </c>
    </row>
    <row r="6259" spans="2:4" x14ac:dyDescent="0.25">
      <c r="B6259" s="416" t="s">
        <v>8383</v>
      </c>
      <c r="C6259" s="416" t="s">
        <v>8380</v>
      </c>
      <c r="D6259" s="416">
        <v>800.4</v>
      </c>
    </row>
    <row r="6260" spans="2:4" x14ac:dyDescent="0.25">
      <c r="B6260" s="416" t="s">
        <v>8384</v>
      </c>
      <c r="C6260" s="416" t="s">
        <v>8380</v>
      </c>
      <c r="D6260" s="416">
        <v>545.20000000000005</v>
      </c>
    </row>
    <row r="6261" spans="2:4" x14ac:dyDescent="0.25">
      <c r="B6261" s="416" t="s">
        <v>8385</v>
      </c>
      <c r="C6261" s="416" t="s">
        <v>8380</v>
      </c>
      <c r="D6261" s="416">
        <v>545.20000000000005</v>
      </c>
    </row>
    <row r="6262" spans="2:4" x14ac:dyDescent="0.25">
      <c r="B6262" s="416" t="s">
        <v>8386</v>
      </c>
      <c r="C6262" s="416" t="s">
        <v>8380</v>
      </c>
      <c r="D6262" s="416">
        <v>545.20000000000005</v>
      </c>
    </row>
    <row r="6263" spans="2:4" x14ac:dyDescent="0.25">
      <c r="B6263" s="416" t="s">
        <v>8387</v>
      </c>
      <c r="C6263" s="416" t="s">
        <v>8380</v>
      </c>
      <c r="D6263" s="416">
        <v>545.20000000000005</v>
      </c>
    </row>
    <row r="6264" spans="2:4" x14ac:dyDescent="0.25">
      <c r="B6264" s="416" t="s">
        <v>8388</v>
      </c>
      <c r="C6264" s="416" t="s">
        <v>8380</v>
      </c>
      <c r="D6264" s="416">
        <v>545.20000000000005</v>
      </c>
    </row>
    <row r="6265" spans="2:4" x14ac:dyDescent="0.25">
      <c r="B6265" s="416" t="s">
        <v>8389</v>
      </c>
      <c r="C6265" s="416" t="s">
        <v>8380</v>
      </c>
      <c r="D6265" s="416">
        <v>545.20000000000005</v>
      </c>
    </row>
    <row r="6266" spans="2:4" x14ac:dyDescent="0.25">
      <c r="B6266" s="416" t="s">
        <v>8390</v>
      </c>
      <c r="C6266" s="416" t="s">
        <v>8380</v>
      </c>
      <c r="D6266" s="416">
        <v>545.20000000000005</v>
      </c>
    </row>
    <row r="6267" spans="2:4" x14ac:dyDescent="0.25">
      <c r="B6267" s="416" t="s">
        <v>8391</v>
      </c>
      <c r="C6267" s="416" t="s">
        <v>8392</v>
      </c>
      <c r="D6267" s="416">
        <v>812</v>
      </c>
    </row>
    <row r="6268" spans="2:4" x14ac:dyDescent="0.25">
      <c r="B6268" s="416" t="s">
        <v>8393</v>
      </c>
      <c r="C6268" s="416" t="s">
        <v>8392</v>
      </c>
      <c r="D6268" s="416">
        <v>812</v>
      </c>
    </row>
    <row r="6269" spans="2:4" x14ac:dyDescent="0.25">
      <c r="B6269" s="416" t="s">
        <v>8394</v>
      </c>
      <c r="C6269" s="416" t="s">
        <v>8392</v>
      </c>
      <c r="D6269" s="416">
        <v>812</v>
      </c>
    </row>
    <row r="6270" spans="2:4" x14ac:dyDescent="0.25">
      <c r="B6270" s="416" t="s">
        <v>8395</v>
      </c>
      <c r="C6270" s="416" t="s">
        <v>8392</v>
      </c>
      <c r="D6270" s="416">
        <v>812</v>
      </c>
    </row>
    <row r="6271" spans="2:4" x14ac:dyDescent="0.25">
      <c r="B6271" s="416" t="s">
        <v>8396</v>
      </c>
      <c r="C6271" s="416" t="s">
        <v>8392</v>
      </c>
      <c r="D6271" s="416">
        <v>812</v>
      </c>
    </row>
    <row r="6272" spans="2:4" x14ac:dyDescent="0.25">
      <c r="B6272" s="416" t="s">
        <v>8397</v>
      </c>
      <c r="C6272" s="416" t="s">
        <v>8392</v>
      </c>
      <c r="D6272" s="416">
        <v>812</v>
      </c>
    </row>
    <row r="6273" spans="2:4" x14ac:dyDescent="0.25">
      <c r="B6273" s="416" t="s">
        <v>8398</v>
      </c>
      <c r="C6273" s="416" t="s">
        <v>8392</v>
      </c>
      <c r="D6273" s="416">
        <v>812</v>
      </c>
    </row>
    <row r="6274" spans="2:4" x14ac:dyDescent="0.25">
      <c r="B6274" s="416" t="s">
        <v>8399</v>
      </c>
      <c r="C6274" s="416" t="s">
        <v>8392</v>
      </c>
      <c r="D6274" s="416">
        <v>812</v>
      </c>
    </row>
    <row r="6275" spans="2:4" x14ac:dyDescent="0.25">
      <c r="B6275" s="416" t="s">
        <v>8400</v>
      </c>
      <c r="C6275" s="416" t="s">
        <v>8401</v>
      </c>
      <c r="D6275" s="416">
        <v>689.04</v>
      </c>
    </row>
    <row r="6276" spans="2:4" x14ac:dyDescent="0.25">
      <c r="B6276" s="416" t="s">
        <v>8402</v>
      </c>
      <c r="C6276" s="416" t="s">
        <v>8401</v>
      </c>
      <c r="D6276" s="416">
        <v>689.04</v>
      </c>
    </row>
    <row r="6277" spans="2:4" x14ac:dyDescent="0.25">
      <c r="B6277" s="416" t="s">
        <v>8403</v>
      </c>
      <c r="C6277" s="416" t="s">
        <v>8401</v>
      </c>
      <c r="D6277" s="416">
        <v>689.04</v>
      </c>
    </row>
    <row r="6278" spans="2:4" x14ac:dyDescent="0.25">
      <c r="B6278" s="416" t="s">
        <v>8404</v>
      </c>
      <c r="C6278" s="416" t="s">
        <v>8401</v>
      </c>
      <c r="D6278" s="416">
        <v>689.04</v>
      </c>
    </row>
    <row r="6279" spans="2:4" x14ac:dyDescent="0.25">
      <c r="B6279" s="416" t="s">
        <v>8405</v>
      </c>
      <c r="C6279" s="416" t="s">
        <v>8401</v>
      </c>
      <c r="D6279" s="416">
        <v>689.04</v>
      </c>
    </row>
    <row r="6280" spans="2:4" x14ac:dyDescent="0.25">
      <c r="B6280" s="416" t="s">
        <v>8406</v>
      </c>
      <c r="C6280" s="416" t="s">
        <v>8401</v>
      </c>
      <c r="D6280" s="416">
        <v>689.04</v>
      </c>
    </row>
    <row r="6281" spans="2:4" x14ac:dyDescent="0.25">
      <c r="B6281" s="416" t="s">
        <v>8407</v>
      </c>
      <c r="C6281" s="416" t="s">
        <v>8401</v>
      </c>
      <c r="D6281" s="416">
        <v>689.04</v>
      </c>
    </row>
    <row r="6282" spans="2:4" x14ac:dyDescent="0.25">
      <c r="B6282" s="416" t="s">
        <v>8408</v>
      </c>
      <c r="C6282" s="416" t="s">
        <v>8401</v>
      </c>
      <c r="D6282" s="416">
        <v>689.04</v>
      </c>
    </row>
    <row r="6283" spans="2:4" x14ac:dyDescent="0.25">
      <c r="B6283" s="416" t="s">
        <v>8409</v>
      </c>
      <c r="C6283" s="416" t="s">
        <v>8401</v>
      </c>
      <c r="D6283" s="416">
        <v>689.04</v>
      </c>
    </row>
    <row r="6284" spans="2:4" x14ac:dyDescent="0.25">
      <c r="B6284" s="416" t="s">
        <v>8410</v>
      </c>
      <c r="C6284" s="416" t="s">
        <v>8411</v>
      </c>
      <c r="D6284" s="416">
        <v>689.04</v>
      </c>
    </row>
    <row r="6285" spans="2:4" x14ac:dyDescent="0.25">
      <c r="B6285" s="416" t="s">
        <v>8412</v>
      </c>
      <c r="C6285" s="416" t="s">
        <v>8411</v>
      </c>
      <c r="D6285" s="416">
        <v>689.04</v>
      </c>
    </row>
    <row r="6286" spans="2:4" x14ac:dyDescent="0.25">
      <c r="B6286" s="416" t="s">
        <v>8413</v>
      </c>
      <c r="C6286" s="416" t="s">
        <v>8411</v>
      </c>
      <c r="D6286" s="416">
        <v>689.04</v>
      </c>
    </row>
    <row r="6287" spans="2:4" x14ac:dyDescent="0.25">
      <c r="B6287" s="416" t="s">
        <v>8414</v>
      </c>
      <c r="C6287" s="416" t="s">
        <v>8411</v>
      </c>
      <c r="D6287" s="416">
        <v>689.04</v>
      </c>
    </row>
    <row r="6288" spans="2:4" x14ac:dyDescent="0.25">
      <c r="B6288" s="416" t="s">
        <v>8415</v>
      </c>
      <c r="C6288" s="416" t="s">
        <v>8411</v>
      </c>
      <c r="D6288" s="416">
        <v>689.04</v>
      </c>
    </row>
    <row r="6289" spans="2:4" x14ac:dyDescent="0.25">
      <c r="B6289" s="416" t="s">
        <v>8416</v>
      </c>
      <c r="C6289" s="416" t="s">
        <v>8411</v>
      </c>
      <c r="D6289" s="416">
        <v>689.04</v>
      </c>
    </row>
    <row r="6290" spans="2:4" x14ac:dyDescent="0.25">
      <c r="B6290" s="416" t="s">
        <v>8417</v>
      </c>
      <c r="C6290" s="416" t="s">
        <v>8411</v>
      </c>
      <c r="D6290" s="416">
        <v>689.04</v>
      </c>
    </row>
    <row r="6291" spans="2:4" x14ac:dyDescent="0.25">
      <c r="B6291" s="416" t="s">
        <v>8418</v>
      </c>
      <c r="C6291" s="416" t="s">
        <v>8411</v>
      </c>
      <c r="D6291" s="416">
        <v>689.04</v>
      </c>
    </row>
    <row r="6292" spans="2:4" x14ac:dyDescent="0.25">
      <c r="B6292" s="416" t="s">
        <v>8419</v>
      </c>
      <c r="C6292" s="416" t="s">
        <v>8411</v>
      </c>
      <c r="D6292" s="416">
        <v>689.04</v>
      </c>
    </row>
    <row r="6293" spans="2:4" x14ac:dyDescent="0.25">
      <c r="B6293" s="416" t="s">
        <v>8420</v>
      </c>
      <c r="C6293" s="416" t="s">
        <v>8411</v>
      </c>
      <c r="D6293" s="416">
        <v>689.04</v>
      </c>
    </row>
    <row r="6294" spans="2:4" x14ac:dyDescent="0.25">
      <c r="B6294" s="416" t="s">
        <v>8421</v>
      </c>
      <c r="C6294" s="416" t="s">
        <v>8411</v>
      </c>
      <c r="D6294" s="416">
        <v>689.04</v>
      </c>
    </row>
    <row r="6295" spans="2:4" x14ac:dyDescent="0.25">
      <c r="B6295" s="416" t="s">
        <v>8422</v>
      </c>
      <c r="C6295" s="416" t="s">
        <v>8411</v>
      </c>
      <c r="D6295" s="416">
        <v>689.04</v>
      </c>
    </row>
    <row r="6296" spans="2:4" x14ac:dyDescent="0.25">
      <c r="B6296" s="416" t="s">
        <v>8423</v>
      </c>
      <c r="C6296" s="416" t="s">
        <v>8411</v>
      </c>
      <c r="D6296" s="416">
        <v>689.04</v>
      </c>
    </row>
    <row r="6297" spans="2:4" x14ac:dyDescent="0.25">
      <c r="B6297" s="416" t="s">
        <v>8424</v>
      </c>
      <c r="C6297" s="416" t="s">
        <v>8425</v>
      </c>
      <c r="D6297" s="416">
        <v>689.04</v>
      </c>
    </row>
    <row r="6298" spans="2:4" x14ac:dyDescent="0.25">
      <c r="B6298" s="416" t="s">
        <v>8426</v>
      </c>
      <c r="C6298" s="416" t="s">
        <v>8425</v>
      </c>
      <c r="D6298" s="416">
        <v>689.04</v>
      </c>
    </row>
    <row r="6299" spans="2:4" x14ac:dyDescent="0.25">
      <c r="B6299" s="416" t="s">
        <v>8427</v>
      </c>
      <c r="C6299" s="416" t="s">
        <v>8425</v>
      </c>
      <c r="D6299" s="416">
        <v>689.04</v>
      </c>
    </row>
    <row r="6300" spans="2:4" x14ac:dyDescent="0.25">
      <c r="B6300" s="416" t="s">
        <v>8428</v>
      </c>
      <c r="C6300" s="416" t="s">
        <v>8425</v>
      </c>
      <c r="D6300" s="416">
        <v>689.04</v>
      </c>
    </row>
    <row r="6301" spans="2:4" x14ac:dyDescent="0.25">
      <c r="B6301" s="416" t="s">
        <v>8429</v>
      </c>
      <c r="C6301" s="416" t="s">
        <v>8425</v>
      </c>
      <c r="D6301" s="416">
        <v>689.04</v>
      </c>
    </row>
    <row r="6302" spans="2:4" x14ac:dyDescent="0.25">
      <c r="B6302" s="416" t="s">
        <v>8430</v>
      </c>
      <c r="C6302" s="416" t="s">
        <v>8425</v>
      </c>
      <c r="D6302" s="416">
        <v>689.04</v>
      </c>
    </row>
    <row r="6303" spans="2:4" x14ac:dyDescent="0.25">
      <c r="B6303" s="416" t="s">
        <v>8431</v>
      </c>
      <c r="C6303" s="416" t="s">
        <v>8425</v>
      </c>
      <c r="D6303" s="416">
        <v>689.04</v>
      </c>
    </row>
    <row r="6304" spans="2:4" x14ac:dyDescent="0.25">
      <c r="B6304" s="416" t="s">
        <v>8432</v>
      </c>
      <c r="C6304" s="416" t="s">
        <v>8425</v>
      </c>
      <c r="D6304" s="416">
        <v>689.04</v>
      </c>
    </row>
    <row r="6305" spans="2:4" x14ac:dyDescent="0.25">
      <c r="B6305" s="416" t="s">
        <v>8433</v>
      </c>
      <c r="C6305" s="416" t="s">
        <v>8425</v>
      </c>
      <c r="D6305" s="416">
        <v>689.04</v>
      </c>
    </row>
    <row r="6306" spans="2:4" x14ac:dyDescent="0.25">
      <c r="B6306" s="416" t="s">
        <v>8434</v>
      </c>
      <c r="C6306" s="416" t="s">
        <v>8425</v>
      </c>
      <c r="D6306" s="416">
        <v>689.04</v>
      </c>
    </row>
    <row r="6307" spans="2:4" x14ac:dyDescent="0.25">
      <c r="B6307" s="416" t="s">
        <v>8435</v>
      </c>
      <c r="C6307" s="416" t="s">
        <v>8425</v>
      </c>
      <c r="D6307" s="416">
        <v>689.04</v>
      </c>
    </row>
    <row r="6308" spans="2:4" x14ac:dyDescent="0.25">
      <c r="B6308" s="416" t="s">
        <v>8436</v>
      </c>
      <c r="C6308" s="416" t="s">
        <v>8425</v>
      </c>
      <c r="D6308" s="416">
        <v>689.04</v>
      </c>
    </row>
    <row r="6309" spans="2:4" x14ac:dyDescent="0.25">
      <c r="B6309" s="416" t="s">
        <v>8437</v>
      </c>
      <c r="C6309" s="416" t="s">
        <v>8425</v>
      </c>
      <c r="D6309" s="416">
        <v>689.04</v>
      </c>
    </row>
    <row r="6310" spans="2:4" x14ac:dyDescent="0.25">
      <c r="B6310" s="416" t="s">
        <v>8438</v>
      </c>
      <c r="C6310" s="416" t="s">
        <v>8425</v>
      </c>
      <c r="D6310" s="416">
        <v>689.04</v>
      </c>
    </row>
    <row r="6311" spans="2:4" x14ac:dyDescent="0.25">
      <c r="B6311" s="416" t="s">
        <v>8439</v>
      </c>
      <c r="C6311" s="416" t="s">
        <v>8425</v>
      </c>
      <c r="D6311" s="416">
        <v>689.04</v>
      </c>
    </row>
    <row r="6312" spans="2:4" x14ac:dyDescent="0.25">
      <c r="B6312" s="416" t="s">
        <v>8440</v>
      </c>
      <c r="C6312" s="416" t="s">
        <v>8425</v>
      </c>
      <c r="D6312" s="416">
        <v>689.04</v>
      </c>
    </row>
    <row r="6313" spans="2:4" x14ac:dyDescent="0.25">
      <c r="B6313" s="416" t="s">
        <v>8441</v>
      </c>
      <c r="C6313" s="416" t="s">
        <v>8425</v>
      </c>
      <c r="D6313" s="416">
        <v>689.04</v>
      </c>
    </row>
    <row r="6314" spans="2:4" x14ac:dyDescent="0.25">
      <c r="B6314" s="416" t="s">
        <v>8442</v>
      </c>
      <c r="C6314" s="416" t="s">
        <v>8425</v>
      </c>
      <c r="D6314" s="416">
        <v>689.04</v>
      </c>
    </row>
    <row r="6315" spans="2:4" x14ac:dyDescent="0.25">
      <c r="B6315" s="416" t="s">
        <v>8443</v>
      </c>
      <c r="C6315" s="416" t="s">
        <v>8425</v>
      </c>
      <c r="D6315" s="416">
        <v>689.04</v>
      </c>
    </row>
    <row r="6316" spans="2:4" x14ac:dyDescent="0.25">
      <c r="B6316" s="416" t="s">
        <v>8444</v>
      </c>
      <c r="C6316" s="416" t="s">
        <v>8425</v>
      </c>
      <c r="D6316" s="416">
        <v>689.04</v>
      </c>
    </row>
    <row r="6317" spans="2:4" x14ac:dyDescent="0.25">
      <c r="B6317" s="416" t="s">
        <v>8445</v>
      </c>
      <c r="C6317" s="416" t="s">
        <v>8425</v>
      </c>
      <c r="D6317" s="416">
        <v>689.04</v>
      </c>
    </row>
    <row r="6318" spans="2:4" x14ac:dyDescent="0.25">
      <c r="B6318" s="416" t="s">
        <v>8446</v>
      </c>
      <c r="C6318" s="416" t="s">
        <v>8425</v>
      </c>
      <c r="D6318" s="416">
        <v>689.04</v>
      </c>
    </row>
    <row r="6319" spans="2:4" x14ac:dyDescent="0.25">
      <c r="B6319" s="416" t="s">
        <v>8447</v>
      </c>
      <c r="C6319" s="416" t="s">
        <v>8425</v>
      </c>
      <c r="D6319" s="416">
        <v>689.04</v>
      </c>
    </row>
    <row r="6320" spans="2:4" x14ac:dyDescent="0.25">
      <c r="B6320" s="416" t="s">
        <v>8448</v>
      </c>
      <c r="C6320" s="416" t="s">
        <v>8425</v>
      </c>
      <c r="D6320" s="416">
        <v>689.04</v>
      </c>
    </row>
    <row r="6321" spans="2:4" x14ac:dyDescent="0.25">
      <c r="B6321" s="416" t="s">
        <v>8449</v>
      </c>
      <c r="C6321" s="416" t="s">
        <v>8425</v>
      </c>
      <c r="D6321" s="416">
        <v>689.04</v>
      </c>
    </row>
    <row r="6322" spans="2:4" x14ac:dyDescent="0.25">
      <c r="B6322" s="416" t="s">
        <v>8450</v>
      </c>
      <c r="C6322" s="416" t="s">
        <v>8425</v>
      </c>
      <c r="D6322" s="416">
        <v>689.04</v>
      </c>
    </row>
    <row r="6323" spans="2:4" x14ac:dyDescent="0.25">
      <c r="B6323" s="416" t="s">
        <v>8451</v>
      </c>
      <c r="C6323" s="416" t="s">
        <v>8425</v>
      </c>
      <c r="D6323" s="416">
        <v>689.04</v>
      </c>
    </row>
    <row r="6324" spans="2:4" x14ac:dyDescent="0.25">
      <c r="B6324" s="416" t="s">
        <v>8452</v>
      </c>
      <c r="C6324" s="416" t="s">
        <v>8425</v>
      </c>
      <c r="D6324" s="416">
        <v>689.04</v>
      </c>
    </row>
    <row r="6325" spans="2:4" x14ac:dyDescent="0.25">
      <c r="B6325" s="416" t="s">
        <v>8453</v>
      </c>
      <c r="C6325" s="416" t="s">
        <v>8425</v>
      </c>
      <c r="D6325" s="416">
        <v>689.04</v>
      </c>
    </row>
    <row r="6326" spans="2:4" x14ac:dyDescent="0.25">
      <c r="B6326" s="416" t="s">
        <v>8454</v>
      </c>
      <c r="C6326" s="416" t="s">
        <v>8425</v>
      </c>
      <c r="D6326" s="416">
        <v>689.04</v>
      </c>
    </row>
    <row r="6327" spans="2:4" x14ac:dyDescent="0.25">
      <c r="B6327" s="416" t="s">
        <v>8455</v>
      </c>
      <c r="C6327" s="416" t="s">
        <v>8425</v>
      </c>
      <c r="D6327" s="416">
        <v>689.04</v>
      </c>
    </row>
    <row r="6328" spans="2:4" x14ac:dyDescent="0.25">
      <c r="B6328" s="416" t="s">
        <v>8456</v>
      </c>
      <c r="C6328" s="416" t="s">
        <v>8457</v>
      </c>
      <c r="D6328" s="417">
        <v>1265</v>
      </c>
    </row>
    <row r="6329" spans="2:4" x14ac:dyDescent="0.25">
      <c r="B6329" s="416" t="s">
        <v>8458</v>
      </c>
      <c r="C6329" s="416" t="s">
        <v>8459</v>
      </c>
      <c r="D6329" s="417">
        <v>1265</v>
      </c>
    </row>
    <row r="6330" spans="2:4" x14ac:dyDescent="0.25">
      <c r="B6330" s="416" t="s">
        <v>8460</v>
      </c>
      <c r="C6330" s="416" t="s">
        <v>8459</v>
      </c>
      <c r="D6330" s="417">
        <v>1265</v>
      </c>
    </row>
    <row r="6331" spans="2:4" x14ac:dyDescent="0.25">
      <c r="B6331" s="416" t="s">
        <v>8461</v>
      </c>
      <c r="C6331" s="416" t="s">
        <v>8459</v>
      </c>
      <c r="D6331" s="417">
        <v>1265</v>
      </c>
    </row>
    <row r="6332" spans="2:4" x14ac:dyDescent="0.25">
      <c r="B6332" s="416" t="s">
        <v>8462</v>
      </c>
      <c r="C6332" s="416" t="s">
        <v>8459</v>
      </c>
      <c r="D6332" s="417">
        <v>1265</v>
      </c>
    </row>
    <row r="6333" spans="2:4" x14ac:dyDescent="0.25">
      <c r="B6333" s="416" t="s">
        <v>8463</v>
      </c>
      <c r="C6333" s="416" t="s">
        <v>8459</v>
      </c>
      <c r="D6333" s="417">
        <v>1265</v>
      </c>
    </row>
    <row r="6334" spans="2:4" x14ac:dyDescent="0.25">
      <c r="B6334" s="416" t="s">
        <v>8464</v>
      </c>
      <c r="C6334" s="416" t="s">
        <v>8459</v>
      </c>
      <c r="D6334" s="417">
        <v>1265</v>
      </c>
    </row>
    <row r="6335" spans="2:4" x14ac:dyDescent="0.25">
      <c r="B6335" s="416" t="s">
        <v>8465</v>
      </c>
      <c r="C6335" s="416" t="s">
        <v>8459</v>
      </c>
      <c r="D6335" s="417">
        <v>1265</v>
      </c>
    </row>
    <row r="6336" spans="2:4" x14ac:dyDescent="0.25">
      <c r="B6336" s="416" t="s">
        <v>8466</v>
      </c>
      <c r="C6336" s="416" t="s">
        <v>8459</v>
      </c>
      <c r="D6336" s="417">
        <v>1265</v>
      </c>
    </row>
    <row r="6337" spans="2:4" x14ac:dyDescent="0.25">
      <c r="B6337" s="416" t="s">
        <v>8467</v>
      </c>
      <c r="C6337" s="416" t="s">
        <v>8459</v>
      </c>
      <c r="D6337" s="417">
        <v>1265</v>
      </c>
    </row>
    <row r="6338" spans="2:4" x14ac:dyDescent="0.25">
      <c r="B6338" s="416" t="s">
        <v>8468</v>
      </c>
      <c r="C6338" s="416" t="s">
        <v>8459</v>
      </c>
      <c r="D6338" s="417">
        <v>1265</v>
      </c>
    </row>
    <row r="6339" spans="2:4" x14ac:dyDescent="0.25">
      <c r="B6339" s="416" t="s">
        <v>8469</v>
      </c>
      <c r="C6339" s="416" t="s">
        <v>8459</v>
      </c>
      <c r="D6339" s="417">
        <v>1265</v>
      </c>
    </row>
    <row r="6340" spans="2:4" x14ac:dyDescent="0.25">
      <c r="B6340" s="416" t="s">
        <v>8470</v>
      </c>
      <c r="C6340" s="416" t="s">
        <v>8459</v>
      </c>
      <c r="D6340" s="417">
        <v>1265</v>
      </c>
    </row>
    <row r="6341" spans="2:4" x14ac:dyDescent="0.25">
      <c r="B6341" s="416" t="s">
        <v>8471</v>
      </c>
      <c r="C6341" s="416" t="s">
        <v>8459</v>
      </c>
      <c r="D6341" s="417">
        <v>1265</v>
      </c>
    </row>
    <row r="6342" spans="2:4" x14ac:dyDescent="0.25">
      <c r="B6342" s="416" t="s">
        <v>8472</v>
      </c>
      <c r="C6342" s="416" t="s">
        <v>8459</v>
      </c>
      <c r="D6342" s="417">
        <v>1265</v>
      </c>
    </row>
    <row r="6343" spans="2:4" x14ac:dyDescent="0.25">
      <c r="B6343" s="416" t="s">
        <v>8473</v>
      </c>
      <c r="C6343" s="416" t="s">
        <v>8459</v>
      </c>
      <c r="D6343" s="417">
        <v>1265</v>
      </c>
    </row>
    <row r="6344" spans="2:4" x14ac:dyDescent="0.25">
      <c r="B6344" s="416" t="s">
        <v>8474</v>
      </c>
      <c r="C6344" s="416" t="s">
        <v>8459</v>
      </c>
      <c r="D6344" s="417">
        <v>1265</v>
      </c>
    </row>
    <row r="6345" spans="2:4" x14ac:dyDescent="0.25">
      <c r="B6345" s="416" t="s">
        <v>8475</v>
      </c>
      <c r="C6345" s="416" t="s">
        <v>8459</v>
      </c>
      <c r="D6345" s="417">
        <v>1265</v>
      </c>
    </row>
    <row r="6346" spans="2:4" x14ac:dyDescent="0.25">
      <c r="B6346" s="416" t="s">
        <v>8476</v>
      </c>
      <c r="C6346" s="416" t="s">
        <v>8459</v>
      </c>
      <c r="D6346" s="417">
        <v>1265</v>
      </c>
    </row>
    <row r="6347" spans="2:4" x14ac:dyDescent="0.25">
      <c r="B6347" s="416" t="s">
        <v>8477</v>
      </c>
      <c r="C6347" s="416" t="s">
        <v>8459</v>
      </c>
      <c r="D6347" s="417">
        <v>1265</v>
      </c>
    </row>
    <row r="6348" spans="2:4" x14ac:dyDescent="0.25">
      <c r="B6348" s="416" t="s">
        <v>8478</v>
      </c>
      <c r="C6348" s="416" t="s">
        <v>8459</v>
      </c>
      <c r="D6348" s="417">
        <v>1265</v>
      </c>
    </row>
    <row r="6349" spans="2:4" x14ac:dyDescent="0.25">
      <c r="B6349" s="416" t="s">
        <v>8479</v>
      </c>
      <c r="C6349" s="416" t="s">
        <v>8459</v>
      </c>
      <c r="D6349" s="417">
        <v>1265</v>
      </c>
    </row>
    <row r="6350" spans="2:4" x14ac:dyDescent="0.25">
      <c r="B6350" s="416" t="s">
        <v>8480</v>
      </c>
      <c r="C6350" s="416" t="s">
        <v>8459</v>
      </c>
      <c r="D6350" s="417">
        <v>1265</v>
      </c>
    </row>
    <row r="6351" spans="2:4" x14ac:dyDescent="0.25">
      <c r="B6351" s="416" t="s">
        <v>8481</v>
      </c>
      <c r="C6351" s="416" t="s">
        <v>8459</v>
      </c>
      <c r="D6351" s="417">
        <v>1265</v>
      </c>
    </row>
    <row r="6352" spans="2:4" x14ac:dyDescent="0.25">
      <c r="B6352" s="416" t="s">
        <v>8482</v>
      </c>
      <c r="C6352" s="416" t="s">
        <v>8459</v>
      </c>
      <c r="D6352" s="417">
        <v>1265</v>
      </c>
    </row>
    <row r="6353" spans="2:4" x14ac:dyDescent="0.25">
      <c r="B6353" s="416" t="s">
        <v>8483</v>
      </c>
      <c r="C6353" s="416" t="s">
        <v>8459</v>
      </c>
      <c r="D6353" s="417">
        <v>1265</v>
      </c>
    </row>
    <row r="6354" spans="2:4" x14ac:dyDescent="0.25">
      <c r="B6354" s="416" t="s">
        <v>8484</v>
      </c>
      <c r="C6354" s="416" t="s">
        <v>8459</v>
      </c>
      <c r="D6354" s="417">
        <v>1265</v>
      </c>
    </row>
    <row r="6355" spans="2:4" x14ac:dyDescent="0.25">
      <c r="B6355" s="416" t="s">
        <v>8485</v>
      </c>
      <c r="C6355" s="416" t="s">
        <v>8459</v>
      </c>
      <c r="D6355" s="417">
        <v>1265</v>
      </c>
    </row>
    <row r="6356" spans="2:4" x14ac:dyDescent="0.25">
      <c r="B6356" s="416" t="s">
        <v>8486</v>
      </c>
      <c r="C6356" s="416" t="s">
        <v>8459</v>
      </c>
      <c r="D6356" s="417">
        <v>1265</v>
      </c>
    </row>
    <row r="6357" spans="2:4" x14ac:dyDescent="0.25">
      <c r="B6357" s="416" t="s">
        <v>8487</v>
      </c>
      <c r="C6357" s="416" t="s">
        <v>8459</v>
      </c>
      <c r="D6357" s="417">
        <v>1265</v>
      </c>
    </row>
    <row r="6358" spans="2:4" x14ac:dyDescent="0.25">
      <c r="B6358" s="416" t="s">
        <v>8488</v>
      </c>
      <c r="C6358" s="416" t="s">
        <v>8459</v>
      </c>
      <c r="D6358" s="417">
        <v>1265</v>
      </c>
    </row>
    <row r="6359" spans="2:4" x14ac:dyDescent="0.25">
      <c r="B6359" s="416" t="s">
        <v>8489</v>
      </c>
      <c r="C6359" s="416" t="s">
        <v>8459</v>
      </c>
      <c r="D6359" s="417">
        <v>1265</v>
      </c>
    </row>
    <row r="6360" spans="2:4" x14ac:dyDescent="0.25">
      <c r="B6360" s="416" t="s">
        <v>8490</v>
      </c>
      <c r="C6360" s="416" t="s">
        <v>8459</v>
      </c>
      <c r="D6360" s="417">
        <v>1265</v>
      </c>
    </row>
    <row r="6361" spans="2:4" x14ac:dyDescent="0.25">
      <c r="B6361" s="416" t="s">
        <v>8491</v>
      </c>
      <c r="C6361" s="416" t="s">
        <v>8459</v>
      </c>
      <c r="D6361" s="417">
        <v>1265</v>
      </c>
    </row>
    <row r="6362" spans="2:4" x14ac:dyDescent="0.25">
      <c r="B6362" s="416" t="s">
        <v>8492</v>
      </c>
      <c r="C6362" s="416" t="s">
        <v>8459</v>
      </c>
      <c r="D6362" s="417">
        <v>1265</v>
      </c>
    </row>
    <row r="6363" spans="2:4" x14ac:dyDescent="0.25">
      <c r="B6363" s="416" t="s">
        <v>8493</v>
      </c>
      <c r="C6363" s="416" t="s">
        <v>8459</v>
      </c>
      <c r="D6363" s="417">
        <v>1265</v>
      </c>
    </row>
    <row r="6364" spans="2:4" x14ac:dyDescent="0.25">
      <c r="B6364" s="416" t="s">
        <v>8494</v>
      </c>
      <c r="C6364" s="416" t="s">
        <v>8459</v>
      </c>
      <c r="D6364" s="417">
        <v>1265</v>
      </c>
    </row>
    <row r="6365" spans="2:4" x14ac:dyDescent="0.25">
      <c r="B6365" s="416" t="s">
        <v>8495</v>
      </c>
      <c r="C6365" s="416" t="s">
        <v>8459</v>
      </c>
      <c r="D6365" s="417">
        <v>1265</v>
      </c>
    </row>
    <row r="6366" spans="2:4" x14ac:dyDescent="0.25">
      <c r="B6366" s="416" t="s">
        <v>8496</v>
      </c>
      <c r="C6366" s="416" t="s">
        <v>8459</v>
      </c>
      <c r="D6366" s="417">
        <v>1265</v>
      </c>
    </row>
    <row r="6367" spans="2:4" x14ac:dyDescent="0.25">
      <c r="B6367" s="416" t="s">
        <v>8497</v>
      </c>
      <c r="C6367" s="416" t="s">
        <v>8459</v>
      </c>
      <c r="D6367" s="417">
        <v>1265</v>
      </c>
    </row>
    <row r="6368" spans="2:4" x14ac:dyDescent="0.25">
      <c r="B6368" s="416" t="s">
        <v>8498</v>
      </c>
      <c r="C6368" s="416" t="s">
        <v>8459</v>
      </c>
      <c r="D6368" s="417">
        <v>1265</v>
      </c>
    </row>
    <row r="6369" spans="2:4" x14ac:dyDescent="0.25">
      <c r="B6369" s="416" t="s">
        <v>8499</v>
      </c>
      <c r="C6369" s="416" t="s">
        <v>8459</v>
      </c>
      <c r="D6369" s="417">
        <v>1265</v>
      </c>
    </row>
    <row r="6370" spans="2:4" x14ac:dyDescent="0.25">
      <c r="B6370" s="416" t="s">
        <v>8500</v>
      </c>
      <c r="C6370" s="416" t="s">
        <v>8459</v>
      </c>
      <c r="D6370" s="417">
        <v>1265</v>
      </c>
    </row>
    <row r="6371" spans="2:4" x14ac:dyDescent="0.25">
      <c r="B6371" s="416" t="s">
        <v>8501</v>
      </c>
      <c r="C6371" s="416" t="s">
        <v>8459</v>
      </c>
      <c r="D6371" s="417">
        <v>1265</v>
      </c>
    </row>
    <row r="6372" spans="2:4" x14ac:dyDescent="0.25">
      <c r="B6372" s="416" t="s">
        <v>8502</v>
      </c>
      <c r="C6372" s="416" t="s">
        <v>8503</v>
      </c>
      <c r="D6372" s="416">
        <v>823.6</v>
      </c>
    </row>
    <row r="6373" spans="2:4" x14ac:dyDescent="0.25">
      <c r="B6373" s="416" t="s">
        <v>8504</v>
      </c>
      <c r="C6373" s="416" t="s">
        <v>8503</v>
      </c>
      <c r="D6373" s="416">
        <v>823.6</v>
      </c>
    </row>
    <row r="6374" spans="2:4" x14ac:dyDescent="0.25">
      <c r="B6374" s="416" t="s">
        <v>8505</v>
      </c>
      <c r="C6374" s="416" t="s">
        <v>8503</v>
      </c>
      <c r="D6374" s="416">
        <v>823.6</v>
      </c>
    </row>
    <row r="6375" spans="2:4" x14ac:dyDescent="0.25">
      <c r="B6375" s="416" t="s">
        <v>8506</v>
      </c>
      <c r="C6375" s="416" t="s">
        <v>8503</v>
      </c>
      <c r="D6375" s="416">
        <v>823.6</v>
      </c>
    </row>
    <row r="6376" spans="2:4" x14ac:dyDescent="0.25">
      <c r="B6376" s="416" t="s">
        <v>8507</v>
      </c>
      <c r="C6376" s="416" t="s">
        <v>8503</v>
      </c>
      <c r="D6376" s="416">
        <v>823.6</v>
      </c>
    </row>
    <row r="6377" spans="2:4" x14ac:dyDescent="0.25">
      <c r="B6377" s="416" t="s">
        <v>8508</v>
      </c>
      <c r="C6377" s="416" t="s">
        <v>8503</v>
      </c>
      <c r="D6377" s="416">
        <v>823.6</v>
      </c>
    </row>
    <row r="6378" spans="2:4" x14ac:dyDescent="0.25">
      <c r="B6378" s="416" t="s">
        <v>8509</v>
      </c>
      <c r="C6378" s="416" t="s">
        <v>8503</v>
      </c>
      <c r="D6378" s="416">
        <v>823.6</v>
      </c>
    </row>
    <row r="6379" spans="2:4" x14ac:dyDescent="0.25">
      <c r="B6379" s="416" t="s">
        <v>8510</v>
      </c>
      <c r="C6379" s="416" t="s">
        <v>8511</v>
      </c>
      <c r="D6379" s="417">
        <v>1495</v>
      </c>
    </row>
    <row r="6380" spans="2:4" x14ac:dyDescent="0.25">
      <c r="B6380" s="416" t="s">
        <v>8512</v>
      </c>
      <c r="C6380" s="416" t="s">
        <v>8513</v>
      </c>
      <c r="D6380" s="417">
        <v>5951.19</v>
      </c>
    </row>
    <row r="6381" spans="2:4" x14ac:dyDescent="0.25">
      <c r="B6381" s="416" t="s">
        <v>8514</v>
      </c>
      <c r="C6381" s="416" t="s">
        <v>8515</v>
      </c>
      <c r="D6381" s="416">
        <v>0.12</v>
      </c>
    </row>
    <row r="6382" spans="2:4" x14ac:dyDescent="0.25">
      <c r="B6382" s="416" t="s">
        <v>8516</v>
      </c>
      <c r="C6382" s="416" t="s">
        <v>8517</v>
      </c>
      <c r="D6382" s="417">
        <v>5803.43</v>
      </c>
    </row>
    <row r="6383" spans="2:4" x14ac:dyDescent="0.25">
      <c r="B6383" s="416" t="s">
        <v>8518</v>
      </c>
      <c r="C6383" s="416" t="s">
        <v>8519</v>
      </c>
      <c r="D6383" s="416">
        <v>549</v>
      </c>
    </row>
    <row r="6384" spans="2:4" x14ac:dyDescent="0.25">
      <c r="B6384" s="416" t="s">
        <v>8520</v>
      </c>
      <c r="C6384" s="416" t="s">
        <v>8521</v>
      </c>
      <c r="D6384" s="417">
        <v>1223.5999999999999</v>
      </c>
    </row>
    <row r="6385" spans="2:4" x14ac:dyDescent="0.25">
      <c r="B6385" s="416" t="s">
        <v>8522</v>
      </c>
      <c r="C6385" s="416" t="s">
        <v>8521</v>
      </c>
      <c r="D6385" s="417">
        <v>1223.5999999999999</v>
      </c>
    </row>
    <row r="6386" spans="2:4" x14ac:dyDescent="0.25">
      <c r="B6386" s="416" t="s">
        <v>8523</v>
      </c>
      <c r="C6386" s="416" t="s">
        <v>8524</v>
      </c>
      <c r="D6386" s="417">
        <v>1288</v>
      </c>
    </row>
    <row r="6387" spans="2:4" x14ac:dyDescent="0.25">
      <c r="B6387" s="416" t="s">
        <v>8525</v>
      </c>
      <c r="C6387" s="416" t="s">
        <v>8524</v>
      </c>
      <c r="D6387" s="416">
        <v>340</v>
      </c>
    </row>
    <row r="6388" spans="2:4" x14ac:dyDescent="0.25">
      <c r="B6388" s="416" t="s">
        <v>8526</v>
      </c>
      <c r="C6388" s="416" t="s">
        <v>8524</v>
      </c>
      <c r="D6388" s="416">
        <v>802.7</v>
      </c>
    </row>
    <row r="6389" spans="2:4" x14ac:dyDescent="0.25">
      <c r="B6389" s="416" t="s">
        <v>8527</v>
      </c>
      <c r="C6389" s="416" t="s">
        <v>8524</v>
      </c>
      <c r="D6389" s="416">
        <v>802.7</v>
      </c>
    </row>
    <row r="6390" spans="2:4" x14ac:dyDescent="0.25">
      <c r="B6390" s="416" t="s">
        <v>8528</v>
      </c>
      <c r="C6390" s="416" t="s">
        <v>8524</v>
      </c>
      <c r="D6390" s="416">
        <v>802.7</v>
      </c>
    </row>
    <row r="6391" spans="2:4" x14ac:dyDescent="0.25">
      <c r="B6391" s="416" t="s">
        <v>8529</v>
      </c>
      <c r="C6391" s="416" t="s">
        <v>8524</v>
      </c>
      <c r="D6391" s="417">
        <v>1288</v>
      </c>
    </row>
    <row r="6392" spans="2:4" x14ac:dyDescent="0.25">
      <c r="B6392" s="416" t="s">
        <v>8530</v>
      </c>
      <c r="C6392" s="416" t="s">
        <v>8524</v>
      </c>
      <c r="D6392" s="416">
        <v>802.7</v>
      </c>
    </row>
    <row r="6393" spans="2:4" x14ac:dyDescent="0.25">
      <c r="B6393" s="416" t="s">
        <v>8531</v>
      </c>
      <c r="C6393" s="416" t="s">
        <v>8524</v>
      </c>
      <c r="D6393" s="417">
        <v>1485</v>
      </c>
    </row>
    <row r="6394" spans="2:4" x14ac:dyDescent="0.25">
      <c r="B6394" s="416" t="s">
        <v>8532</v>
      </c>
      <c r="C6394" s="416" t="s">
        <v>8524</v>
      </c>
      <c r="D6394" s="417">
        <v>1485</v>
      </c>
    </row>
    <row r="6395" spans="2:4" x14ac:dyDescent="0.25">
      <c r="B6395" s="416" t="s">
        <v>8533</v>
      </c>
      <c r="C6395" s="416" t="s">
        <v>8534</v>
      </c>
      <c r="D6395" s="416">
        <v>632.5</v>
      </c>
    </row>
    <row r="6396" spans="2:4" x14ac:dyDescent="0.25">
      <c r="B6396" s="416" t="s">
        <v>8535</v>
      </c>
      <c r="C6396" s="416" t="s">
        <v>8536</v>
      </c>
      <c r="D6396" s="416">
        <v>632.5</v>
      </c>
    </row>
    <row r="6397" spans="2:4" x14ac:dyDescent="0.25">
      <c r="B6397" s="416" t="s">
        <v>8537</v>
      </c>
      <c r="C6397" s="416" t="s">
        <v>8538</v>
      </c>
      <c r="D6397" s="417">
        <v>1522.6</v>
      </c>
    </row>
    <row r="6398" spans="2:4" x14ac:dyDescent="0.25">
      <c r="B6398" s="416" t="s">
        <v>8539</v>
      </c>
      <c r="C6398" s="416" t="s">
        <v>8540</v>
      </c>
      <c r="D6398" s="417">
        <v>1288</v>
      </c>
    </row>
    <row r="6399" spans="2:4" x14ac:dyDescent="0.25">
      <c r="B6399" s="416" t="s">
        <v>8541</v>
      </c>
      <c r="C6399" s="416" t="s">
        <v>8542</v>
      </c>
      <c r="D6399" s="416">
        <v>340.01</v>
      </c>
    </row>
    <row r="6400" spans="2:4" x14ac:dyDescent="0.25">
      <c r="B6400" s="416" t="s">
        <v>8543</v>
      </c>
      <c r="C6400" s="416" t="s">
        <v>8544</v>
      </c>
      <c r="D6400" s="417">
        <v>2608.0500000000002</v>
      </c>
    </row>
    <row r="6401" spans="2:4" x14ac:dyDescent="0.25">
      <c r="B6401" s="416" t="s">
        <v>8545</v>
      </c>
      <c r="C6401" s="416" t="s">
        <v>8544</v>
      </c>
      <c r="D6401" s="417">
        <v>2608.0500000000002</v>
      </c>
    </row>
    <row r="6402" spans="2:4" x14ac:dyDescent="0.25">
      <c r="B6402" s="416" t="s">
        <v>8546</v>
      </c>
      <c r="C6402" s="416" t="s">
        <v>8544</v>
      </c>
      <c r="D6402" s="417">
        <v>2608.0500000000002</v>
      </c>
    </row>
    <row r="6403" spans="2:4" x14ac:dyDescent="0.25">
      <c r="B6403" s="416" t="s">
        <v>8547</v>
      </c>
      <c r="C6403" s="416" t="s">
        <v>8544</v>
      </c>
      <c r="D6403" s="417">
        <v>2608.0500000000002</v>
      </c>
    </row>
    <row r="6404" spans="2:4" x14ac:dyDescent="0.25">
      <c r="B6404" s="416" t="s">
        <v>8548</v>
      </c>
      <c r="C6404" s="416" t="s">
        <v>8544</v>
      </c>
      <c r="D6404" s="417">
        <v>2608.0500000000002</v>
      </c>
    </row>
    <row r="6405" spans="2:4" x14ac:dyDescent="0.25">
      <c r="B6405" s="416" t="s">
        <v>8549</v>
      </c>
      <c r="C6405" s="416" t="s">
        <v>8544</v>
      </c>
      <c r="D6405" s="417">
        <v>2608.0500000000002</v>
      </c>
    </row>
    <row r="6406" spans="2:4" x14ac:dyDescent="0.25">
      <c r="B6406" s="416" t="s">
        <v>8550</v>
      </c>
      <c r="C6406" s="416" t="s">
        <v>8544</v>
      </c>
      <c r="D6406" s="417">
        <v>2608.0500000000002</v>
      </c>
    </row>
    <row r="6407" spans="2:4" x14ac:dyDescent="0.25">
      <c r="B6407" s="416" t="s">
        <v>8551</v>
      </c>
      <c r="C6407" s="416" t="s">
        <v>8544</v>
      </c>
      <c r="D6407" s="417">
        <v>2608.0500000000002</v>
      </c>
    </row>
    <row r="6408" spans="2:4" x14ac:dyDescent="0.25">
      <c r="B6408" s="416" t="s">
        <v>8552</v>
      </c>
      <c r="C6408" s="416" t="s">
        <v>8544</v>
      </c>
      <c r="D6408" s="417">
        <v>2608.0500000000002</v>
      </c>
    </row>
    <row r="6409" spans="2:4" x14ac:dyDescent="0.25">
      <c r="B6409" s="416" t="s">
        <v>8553</v>
      </c>
      <c r="C6409" s="416" t="s">
        <v>8544</v>
      </c>
      <c r="D6409" s="417">
        <v>2608.0500000000002</v>
      </c>
    </row>
    <row r="6410" spans="2:4" x14ac:dyDescent="0.25">
      <c r="B6410" s="416" t="s">
        <v>8554</v>
      </c>
      <c r="C6410" s="416" t="s">
        <v>8544</v>
      </c>
      <c r="D6410" s="417">
        <v>2608.0500000000002</v>
      </c>
    </row>
    <row r="6411" spans="2:4" x14ac:dyDescent="0.25">
      <c r="B6411" s="416" t="s">
        <v>8555</v>
      </c>
      <c r="C6411" s="416" t="s">
        <v>8544</v>
      </c>
      <c r="D6411" s="417">
        <v>2608.0500000000002</v>
      </c>
    </row>
    <row r="6412" spans="2:4" x14ac:dyDescent="0.25">
      <c r="B6412" s="416" t="s">
        <v>8556</v>
      </c>
      <c r="C6412" s="416" t="s">
        <v>8544</v>
      </c>
      <c r="D6412" s="417">
        <v>2608.0500000000002</v>
      </c>
    </row>
    <row r="6413" spans="2:4" x14ac:dyDescent="0.25">
      <c r="B6413" s="416" t="s">
        <v>8557</v>
      </c>
      <c r="C6413" s="416" t="s">
        <v>8544</v>
      </c>
      <c r="D6413" s="417">
        <v>2608.0500000000002</v>
      </c>
    </row>
    <row r="6414" spans="2:4" x14ac:dyDescent="0.25">
      <c r="B6414" s="416" t="s">
        <v>8558</v>
      </c>
      <c r="C6414" s="416" t="s">
        <v>8544</v>
      </c>
      <c r="D6414" s="417">
        <v>2608.0500000000002</v>
      </c>
    </row>
    <row r="6415" spans="2:4" x14ac:dyDescent="0.25">
      <c r="B6415" s="416" t="s">
        <v>8559</v>
      </c>
      <c r="C6415" s="416" t="s">
        <v>8544</v>
      </c>
      <c r="D6415" s="417">
        <v>2608.0500000000002</v>
      </c>
    </row>
    <row r="6416" spans="2:4" x14ac:dyDescent="0.25">
      <c r="B6416" s="416" t="s">
        <v>8560</v>
      </c>
      <c r="C6416" s="416" t="s">
        <v>8544</v>
      </c>
      <c r="D6416" s="417">
        <v>2608.0500000000002</v>
      </c>
    </row>
    <row r="6417" spans="2:4" x14ac:dyDescent="0.25">
      <c r="B6417" s="416" t="s">
        <v>8561</v>
      </c>
      <c r="C6417" s="416" t="s">
        <v>8544</v>
      </c>
      <c r="D6417" s="417">
        <v>2608.0500000000002</v>
      </c>
    </row>
    <row r="6418" spans="2:4" x14ac:dyDescent="0.25">
      <c r="B6418" s="416" t="s">
        <v>8562</v>
      </c>
      <c r="C6418" s="416" t="s">
        <v>8544</v>
      </c>
      <c r="D6418" s="417">
        <v>2608.0500000000002</v>
      </c>
    </row>
    <row r="6419" spans="2:4" x14ac:dyDescent="0.25">
      <c r="B6419" s="416" t="s">
        <v>8563</v>
      </c>
      <c r="C6419" s="416" t="s">
        <v>8544</v>
      </c>
      <c r="D6419" s="417">
        <v>2608.0500000000002</v>
      </c>
    </row>
    <row r="6420" spans="2:4" x14ac:dyDescent="0.25">
      <c r="B6420" s="416" t="s">
        <v>8564</v>
      </c>
      <c r="C6420" s="416" t="s">
        <v>8544</v>
      </c>
      <c r="D6420" s="417">
        <v>2608.0500000000002</v>
      </c>
    </row>
    <row r="6421" spans="2:4" x14ac:dyDescent="0.25">
      <c r="B6421" s="416" t="s">
        <v>8565</v>
      </c>
      <c r="C6421" s="416" t="s">
        <v>8544</v>
      </c>
      <c r="D6421" s="417">
        <v>2608.0500000000002</v>
      </c>
    </row>
    <row r="6422" spans="2:4" x14ac:dyDescent="0.25">
      <c r="B6422" s="416" t="s">
        <v>8566</v>
      </c>
      <c r="C6422" s="416" t="s">
        <v>8544</v>
      </c>
      <c r="D6422" s="417">
        <v>2608.0500000000002</v>
      </c>
    </row>
    <row r="6423" spans="2:4" x14ac:dyDescent="0.25">
      <c r="B6423" s="416" t="s">
        <v>8567</v>
      </c>
      <c r="C6423" s="416" t="s">
        <v>8544</v>
      </c>
      <c r="D6423" s="417">
        <v>2608.0500000000002</v>
      </c>
    </row>
    <row r="6424" spans="2:4" x14ac:dyDescent="0.25">
      <c r="B6424" s="416" t="s">
        <v>8568</v>
      </c>
      <c r="C6424" s="416" t="s">
        <v>8544</v>
      </c>
      <c r="D6424" s="417">
        <v>2608.0500000000002</v>
      </c>
    </row>
    <row r="6425" spans="2:4" x14ac:dyDescent="0.25">
      <c r="B6425" s="416" t="s">
        <v>8569</v>
      </c>
      <c r="C6425" s="416" t="s">
        <v>8544</v>
      </c>
      <c r="D6425" s="417">
        <v>2608.0500000000002</v>
      </c>
    </row>
    <row r="6426" spans="2:4" x14ac:dyDescent="0.25">
      <c r="B6426" s="416" t="s">
        <v>8570</v>
      </c>
      <c r="C6426" s="416" t="s">
        <v>8544</v>
      </c>
      <c r="D6426" s="417">
        <v>2608.0500000000002</v>
      </c>
    </row>
    <row r="6427" spans="2:4" x14ac:dyDescent="0.25">
      <c r="B6427" s="416" t="s">
        <v>8571</v>
      </c>
      <c r="C6427" s="416" t="s">
        <v>8544</v>
      </c>
      <c r="D6427" s="417">
        <v>2608.0500000000002</v>
      </c>
    </row>
    <row r="6428" spans="2:4" x14ac:dyDescent="0.25">
      <c r="B6428" s="416" t="s">
        <v>8572</v>
      </c>
      <c r="C6428" s="416" t="s">
        <v>8544</v>
      </c>
      <c r="D6428" s="417">
        <v>2608.0500000000002</v>
      </c>
    </row>
    <row r="6429" spans="2:4" x14ac:dyDescent="0.25">
      <c r="B6429" s="416" t="s">
        <v>8573</v>
      </c>
      <c r="C6429" s="416" t="s">
        <v>8544</v>
      </c>
      <c r="D6429" s="417">
        <v>2608.0500000000002</v>
      </c>
    </row>
    <row r="6430" spans="2:4" x14ac:dyDescent="0.25">
      <c r="B6430" s="416" t="s">
        <v>8574</v>
      </c>
      <c r="C6430" s="416" t="s">
        <v>8544</v>
      </c>
      <c r="D6430" s="417">
        <v>2608.0500000000002</v>
      </c>
    </row>
    <row r="6431" spans="2:4" x14ac:dyDescent="0.25">
      <c r="B6431" s="416" t="s">
        <v>8575</v>
      </c>
      <c r="C6431" s="416" t="s">
        <v>8576</v>
      </c>
      <c r="D6431" s="417">
        <v>1200</v>
      </c>
    </row>
    <row r="6432" spans="2:4" x14ac:dyDescent="0.25">
      <c r="B6432" s="416" t="s">
        <v>8577</v>
      </c>
      <c r="C6432" s="416" t="s">
        <v>8578</v>
      </c>
      <c r="D6432" s="417">
        <v>1318.59</v>
      </c>
    </row>
    <row r="6433" spans="2:4" x14ac:dyDescent="0.25">
      <c r="B6433" s="416" t="s">
        <v>8579</v>
      </c>
      <c r="C6433" s="416" t="s">
        <v>8580</v>
      </c>
      <c r="D6433" s="417">
        <v>16777.78</v>
      </c>
    </row>
    <row r="6434" spans="2:4" x14ac:dyDescent="0.25">
      <c r="B6434" s="416" t="s">
        <v>8581</v>
      </c>
      <c r="C6434" s="416" t="s">
        <v>8580</v>
      </c>
      <c r="D6434" s="417">
        <v>16777.78</v>
      </c>
    </row>
    <row r="6435" spans="2:4" x14ac:dyDescent="0.25">
      <c r="B6435" s="416" t="s">
        <v>8582</v>
      </c>
      <c r="C6435" s="416" t="s">
        <v>8583</v>
      </c>
      <c r="D6435" s="416">
        <v>747.5</v>
      </c>
    </row>
    <row r="6436" spans="2:4" x14ac:dyDescent="0.25">
      <c r="B6436" s="416" t="s">
        <v>8584</v>
      </c>
      <c r="C6436" s="416" t="s">
        <v>8585</v>
      </c>
      <c r="D6436" s="417">
        <v>3047.5</v>
      </c>
    </row>
    <row r="6437" spans="2:4" x14ac:dyDescent="0.25">
      <c r="B6437" s="416" t="s">
        <v>8586</v>
      </c>
      <c r="C6437" s="416" t="s">
        <v>8585</v>
      </c>
      <c r="D6437" s="417">
        <v>3047.5</v>
      </c>
    </row>
    <row r="6438" spans="2:4" x14ac:dyDescent="0.25">
      <c r="B6438" s="416" t="s">
        <v>8587</v>
      </c>
      <c r="C6438" s="416" t="s">
        <v>8585</v>
      </c>
      <c r="D6438" s="417">
        <v>3536.25</v>
      </c>
    </row>
    <row r="6439" spans="2:4" x14ac:dyDescent="0.25">
      <c r="B6439" s="416" t="s">
        <v>8588</v>
      </c>
      <c r="C6439" s="416" t="s">
        <v>8585</v>
      </c>
      <c r="D6439" s="417">
        <v>3536.25</v>
      </c>
    </row>
    <row r="6440" spans="2:4" x14ac:dyDescent="0.25">
      <c r="B6440" s="416" t="s">
        <v>8589</v>
      </c>
      <c r="C6440" s="416" t="s">
        <v>8585</v>
      </c>
      <c r="D6440" s="417">
        <v>3536.25</v>
      </c>
    </row>
    <row r="6441" spans="2:4" x14ac:dyDescent="0.25">
      <c r="B6441" s="416" t="s">
        <v>8590</v>
      </c>
      <c r="C6441" s="416" t="s">
        <v>8585</v>
      </c>
      <c r="D6441" s="417">
        <v>6843.94</v>
      </c>
    </row>
    <row r="6442" spans="2:4" x14ac:dyDescent="0.25">
      <c r="B6442" s="416" t="s">
        <v>8591</v>
      </c>
      <c r="C6442" s="416" t="s">
        <v>8585</v>
      </c>
      <c r="D6442" s="417">
        <v>2037.72</v>
      </c>
    </row>
    <row r="6443" spans="2:4" x14ac:dyDescent="0.25">
      <c r="B6443" s="416" t="s">
        <v>8592</v>
      </c>
      <c r="C6443" s="416" t="s">
        <v>8593</v>
      </c>
      <c r="D6443" s="417">
        <v>3712</v>
      </c>
    </row>
    <row r="6444" spans="2:4" x14ac:dyDescent="0.25">
      <c r="B6444" s="416" t="s">
        <v>8594</v>
      </c>
      <c r="C6444" s="416" t="s">
        <v>8595</v>
      </c>
      <c r="D6444" s="417">
        <v>3971.87</v>
      </c>
    </row>
    <row r="6445" spans="2:4" x14ac:dyDescent="0.25">
      <c r="B6445" s="416" t="s">
        <v>8596</v>
      </c>
      <c r="C6445" s="416" t="s">
        <v>8597</v>
      </c>
      <c r="D6445" s="417">
        <v>3571.52</v>
      </c>
    </row>
    <row r="6446" spans="2:4" x14ac:dyDescent="0.25">
      <c r="B6446" s="416" t="s">
        <v>8598</v>
      </c>
      <c r="C6446" s="416" t="s">
        <v>8597</v>
      </c>
      <c r="D6446" s="417">
        <v>3571.53</v>
      </c>
    </row>
    <row r="6447" spans="2:4" x14ac:dyDescent="0.25">
      <c r="B6447" s="416" t="s">
        <v>8599</v>
      </c>
      <c r="C6447" s="416" t="s">
        <v>8597</v>
      </c>
      <c r="D6447" s="417">
        <v>3571.52</v>
      </c>
    </row>
    <row r="6448" spans="2:4" x14ac:dyDescent="0.25">
      <c r="B6448" s="416" t="s">
        <v>8600</v>
      </c>
      <c r="C6448" s="416" t="s">
        <v>8597</v>
      </c>
      <c r="D6448" s="417">
        <v>3571.53</v>
      </c>
    </row>
    <row r="6449" spans="2:4" x14ac:dyDescent="0.25">
      <c r="B6449" s="416" t="s">
        <v>8601</v>
      </c>
      <c r="C6449" s="416" t="s">
        <v>8597</v>
      </c>
      <c r="D6449" s="417">
        <v>3571.53</v>
      </c>
    </row>
    <row r="6450" spans="2:4" x14ac:dyDescent="0.25">
      <c r="B6450" s="416" t="s">
        <v>8602</v>
      </c>
      <c r="C6450" s="416" t="s">
        <v>8603</v>
      </c>
      <c r="D6450" s="417">
        <v>3291.71</v>
      </c>
    </row>
    <row r="6451" spans="2:4" x14ac:dyDescent="0.25">
      <c r="B6451" s="416" t="s">
        <v>8604</v>
      </c>
      <c r="C6451" s="416" t="s">
        <v>8605</v>
      </c>
      <c r="D6451" s="417">
        <v>1265</v>
      </c>
    </row>
    <row r="6452" spans="2:4" x14ac:dyDescent="0.25">
      <c r="B6452" s="416" t="s">
        <v>8606</v>
      </c>
      <c r="C6452" s="416" t="s">
        <v>8607</v>
      </c>
      <c r="D6452" s="416">
        <v>513</v>
      </c>
    </row>
    <row r="6453" spans="2:4" x14ac:dyDescent="0.25">
      <c r="B6453" s="416" t="s">
        <v>8608</v>
      </c>
      <c r="C6453" s="416" t="s">
        <v>8607</v>
      </c>
      <c r="D6453" s="416">
        <v>513</v>
      </c>
    </row>
    <row r="6454" spans="2:4" x14ac:dyDescent="0.25">
      <c r="B6454" s="416" t="s">
        <v>8609</v>
      </c>
      <c r="C6454" s="416" t="s">
        <v>8607</v>
      </c>
      <c r="D6454" s="416">
        <v>513</v>
      </c>
    </row>
    <row r="6455" spans="2:4" x14ac:dyDescent="0.25">
      <c r="B6455" s="416" t="s">
        <v>8610</v>
      </c>
      <c r="C6455" s="416" t="s">
        <v>8607</v>
      </c>
      <c r="D6455" s="416">
        <v>513</v>
      </c>
    </row>
    <row r="6456" spans="2:4" x14ac:dyDescent="0.25">
      <c r="B6456" s="416" t="s">
        <v>8611</v>
      </c>
      <c r="C6456" s="416" t="s">
        <v>8607</v>
      </c>
      <c r="D6456" s="416">
        <v>513</v>
      </c>
    </row>
    <row r="6457" spans="2:4" x14ac:dyDescent="0.25">
      <c r="B6457" s="416" t="s">
        <v>8612</v>
      </c>
      <c r="C6457" s="416" t="s">
        <v>8607</v>
      </c>
      <c r="D6457" s="416">
        <v>513</v>
      </c>
    </row>
    <row r="6458" spans="2:4" x14ac:dyDescent="0.25">
      <c r="B6458" s="416" t="s">
        <v>8613</v>
      </c>
      <c r="C6458" s="416" t="s">
        <v>8607</v>
      </c>
      <c r="D6458" s="416">
        <v>513</v>
      </c>
    </row>
    <row r="6459" spans="2:4" x14ac:dyDescent="0.25">
      <c r="B6459" s="416" t="s">
        <v>8614</v>
      </c>
      <c r="C6459" s="416" t="s">
        <v>8607</v>
      </c>
      <c r="D6459" s="416">
        <v>513</v>
      </c>
    </row>
    <row r="6460" spans="2:4" x14ac:dyDescent="0.25">
      <c r="B6460" s="416" t="s">
        <v>8615</v>
      </c>
      <c r="C6460" s="416" t="s">
        <v>8607</v>
      </c>
      <c r="D6460" s="416">
        <v>513</v>
      </c>
    </row>
    <row r="6461" spans="2:4" x14ac:dyDescent="0.25">
      <c r="B6461" s="416" t="s">
        <v>8616</v>
      </c>
      <c r="C6461" s="416" t="s">
        <v>8617</v>
      </c>
      <c r="D6461" s="416">
        <v>803.07</v>
      </c>
    </row>
    <row r="6462" spans="2:4" x14ac:dyDescent="0.25">
      <c r="B6462" s="416" t="s">
        <v>8618</v>
      </c>
      <c r="C6462" s="416" t="s">
        <v>8619</v>
      </c>
      <c r="D6462" s="417">
        <v>3857</v>
      </c>
    </row>
    <row r="6463" spans="2:4" x14ac:dyDescent="0.25">
      <c r="B6463" s="416" t="s">
        <v>8620</v>
      </c>
      <c r="C6463" s="416" t="s">
        <v>8619</v>
      </c>
      <c r="D6463" s="417">
        <v>3857</v>
      </c>
    </row>
    <row r="6464" spans="2:4" x14ac:dyDescent="0.25">
      <c r="B6464" s="416" t="s">
        <v>8621</v>
      </c>
      <c r="C6464" s="416" t="s">
        <v>8619</v>
      </c>
      <c r="D6464" s="417">
        <v>3857</v>
      </c>
    </row>
    <row r="6465" spans="2:4" x14ac:dyDescent="0.25">
      <c r="B6465" s="416" t="s">
        <v>8622</v>
      </c>
      <c r="C6465" s="416" t="s">
        <v>8623</v>
      </c>
      <c r="D6465" s="417">
        <v>1826.2</v>
      </c>
    </row>
    <row r="6466" spans="2:4" x14ac:dyDescent="0.25">
      <c r="B6466" s="416" t="s">
        <v>8624</v>
      </c>
      <c r="C6466" s="416" t="s">
        <v>8623</v>
      </c>
      <c r="D6466" s="417">
        <v>1826.2</v>
      </c>
    </row>
    <row r="6467" spans="2:4" x14ac:dyDescent="0.25">
      <c r="B6467" s="416" t="s">
        <v>8625</v>
      </c>
      <c r="C6467" s="416" t="s">
        <v>8623</v>
      </c>
      <c r="D6467" s="417">
        <v>1826.2</v>
      </c>
    </row>
    <row r="6468" spans="2:4" x14ac:dyDescent="0.25">
      <c r="B6468" s="416" t="s">
        <v>8626</v>
      </c>
      <c r="C6468" s="416" t="s">
        <v>8623</v>
      </c>
      <c r="D6468" s="417">
        <v>1826.2</v>
      </c>
    </row>
    <row r="6469" spans="2:4" x14ac:dyDescent="0.25">
      <c r="B6469" s="416" t="s">
        <v>8627</v>
      </c>
      <c r="C6469" s="416" t="s">
        <v>8623</v>
      </c>
      <c r="D6469" s="417">
        <v>1826.2</v>
      </c>
    </row>
    <row r="6470" spans="2:4" x14ac:dyDescent="0.25">
      <c r="B6470" s="416" t="s">
        <v>8628</v>
      </c>
      <c r="C6470" s="416" t="s">
        <v>8623</v>
      </c>
      <c r="D6470" s="417">
        <v>1826.2</v>
      </c>
    </row>
    <row r="6471" spans="2:4" x14ac:dyDescent="0.25">
      <c r="B6471" s="416" t="s">
        <v>8629</v>
      </c>
      <c r="C6471" s="416" t="s">
        <v>8623</v>
      </c>
      <c r="D6471" s="417">
        <v>1826.2</v>
      </c>
    </row>
    <row r="6472" spans="2:4" x14ac:dyDescent="0.25">
      <c r="B6472" s="416" t="s">
        <v>8630</v>
      </c>
      <c r="C6472" s="416" t="s">
        <v>8623</v>
      </c>
      <c r="D6472" s="417">
        <v>1826.2</v>
      </c>
    </row>
    <row r="6473" spans="2:4" x14ac:dyDescent="0.25">
      <c r="B6473" s="416" t="s">
        <v>8631</v>
      </c>
      <c r="C6473" s="416" t="s">
        <v>8623</v>
      </c>
      <c r="D6473" s="417">
        <v>1826.2</v>
      </c>
    </row>
    <row r="6474" spans="2:4" x14ac:dyDescent="0.25">
      <c r="B6474" s="416" t="s">
        <v>8632</v>
      </c>
      <c r="C6474" s="416" t="s">
        <v>8623</v>
      </c>
      <c r="D6474" s="417">
        <v>1826.2</v>
      </c>
    </row>
    <row r="6475" spans="2:4" x14ac:dyDescent="0.25">
      <c r="B6475" s="416" t="s">
        <v>8633</v>
      </c>
      <c r="C6475" s="416" t="s">
        <v>8623</v>
      </c>
      <c r="D6475" s="417">
        <v>1826.2</v>
      </c>
    </row>
    <row r="6476" spans="2:4" x14ac:dyDescent="0.25">
      <c r="B6476" s="416" t="s">
        <v>8634</v>
      </c>
      <c r="C6476" s="416" t="s">
        <v>8623</v>
      </c>
      <c r="D6476" s="417">
        <v>1826.2</v>
      </c>
    </row>
    <row r="6477" spans="2:4" x14ac:dyDescent="0.25">
      <c r="B6477" s="416" t="s">
        <v>8635</v>
      </c>
      <c r="C6477" s="416" t="s">
        <v>8623</v>
      </c>
      <c r="D6477" s="417">
        <v>1826.2</v>
      </c>
    </row>
    <row r="6478" spans="2:4" x14ac:dyDescent="0.25">
      <c r="B6478" s="416" t="s">
        <v>8636</v>
      </c>
      <c r="C6478" s="416" t="s">
        <v>8623</v>
      </c>
      <c r="D6478" s="417">
        <v>1826.2</v>
      </c>
    </row>
    <row r="6479" spans="2:4" x14ac:dyDescent="0.25">
      <c r="B6479" s="416" t="s">
        <v>8637</v>
      </c>
      <c r="C6479" s="416" t="s">
        <v>8623</v>
      </c>
      <c r="D6479" s="417">
        <v>1826.2</v>
      </c>
    </row>
    <row r="6480" spans="2:4" x14ac:dyDescent="0.25">
      <c r="B6480" s="416" t="s">
        <v>8638</v>
      </c>
      <c r="C6480" s="416" t="s">
        <v>8623</v>
      </c>
      <c r="D6480" s="417">
        <v>1826.2</v>
      </c>
    </row>
    <row r="6481" spans="2:4" x14ac:dyDescent="0.25">
      <c r="B6481" s="416" t="s">
        <v>8639</v>
      </c>
      <c r="C6481" s="416" t="s">
        <v>8623</v>
      </c>
      <c r="D6481" s="417">
        <v>1826.2</v>
      </c>
    </row>
    <row r="6482" spans="2:4" x14ac:dyDescent="0.25">
      <c r="B6482" s="416" t="s">
        <v>8640</v>
      </c>
      <c r="C6482" s="416" t="s">
        <v>8623</v>
      </c>
      <c r="D6482" s="417">
        <v>1826.2</v>
      </c>
    </row>
    <row r="6483" spans="2:4" x14ac:dyDescent="0.25">
      <c r="B6483" s="416" t="s">
        <v>8641</v>
      </c>
      <c r="C6483" s="416" t="s">
        <v>8623</v>
      </c>
      <c r="D6483" s="417">
        <v>1826.2</v>
      </c>
    </row>
    <row r="6484" spans="2:4" x14ac:dyDescent="0.25">
      <c r="B6484" s="416" t="s">
        <v>8642</v>
      </c>
      <c r="C6484" s="416" t="s">
        <v>8623</v>
      </c>
      <c r="D6484" s="417">
        <v>1826.2</v>
      </c>
    </row>
    <row r="6485" spans="2:4" x14ac:dyDescent="0.25">
      <c r="B6485" s="416" t="s">
        <v>8643</v>
      </c>
      <c r="C6485" s="416" t="s">
        <v>8623</v>
      </c>
      <c r="D6485" s="417">
        <v>1826.2</v>
      </c>
    </row>
    <row r="6486" spans="2:4" x14ac:dyDescent="0.25">
      <c r="B6486" s="416" t="s">
        <v>8644</v>
      </c>
      <c r="C6486" s="416" t="s">
        <v>8623</v>
      </c>
      <c r="D6486" s="417">
        <v>1826.2</v>
      </c>
    </row>
    <row r="6487" spans="2:4" x14ac:dyDescent="0.25">
      <c r="B6487" s="416" t="s">
        <v>8645</v>
      </c>
      <c r="C6487" s="416" t="s">
        <v>8623</v>
      </c>
      <c r="D6487" s="417">
        <v>1826.2</v>
      </c>
    </row>
    <row r="6488" spans="2:4" x14ac:dyDescent="0.25">
      <c r="B6488" s="416" t="s">
        <v>8646</v>
      </c>
      <c r="C6488" s="416" t="s">
        <v>8623</v>
      </c>
      <c r="D6488" s="417">
        <v>1826.2</v>
      </c>
    </row>
    <row r="6489" spans="2:4" x14ac:dyDescent="0.25">
      <c r="B6489" s="416" t="s">
        <v>8647</v>
      </c>
      <c r="C6489" s="416" t="s">
        <v>8623</v>
      </c>
      <c r="D6489" s="417">
        <v>1826.2</v>
      </c>
    </row>
    <row r="6490" spans="2:4" x14ac:dyDescent="0.25">
      <c r="B6490" s="416" t="s">
        <v>8648</v>
      </c>
      <c r="C6490" s="416" t="s">
        <v>8649</v>
      </c>
      <c r="D6490" s="417">
        <v>1826.2</v>
      </c>
    </row>
    <row r="6491" spans="2:4" x14ac:dyDescent="0.25">
      <c r="B6491" s="416" t="s">
        <v>8650</v>
      </c>
      <c r="C6491" s="416" t="s">
        <v>8649</v>
      </c>
      <c r="D6491" s="417">
        <v>1826.2</v>
      </c>
    </row>
    <row r="6492" spans="2:4" x14ac:dyDescent="0.25">
      <c r="B6492" s="416" t="s">
        <v>8651</v>
      </c>
      <c r="C6492" s="416" t="s">
        <v>8649</v>
      </c>
      <c r="D6492" s="417">
        <v>1826.2</v>
      </c>
    </row>
    <row r="6493" spans="2:4" x14ac:dyDescent="0.25">
      <c r="B6493" s="416" t="s">
        <v>8652</v>
      </c>
      <c r="C6493" s="416" t="s">
        <v>8649</v>
      </c>
      <c r="D6493" s="417">
        <v>1826.2</v>
      </c>
    </row>
    <row r="6494" spans="2:4" x14ac:dyDescent="0.25">
      <c r="B6494" s="416" t="s">
        <v>8653</v>
      </c>
      <c r="C6494" s="416" t="s">
        <v>8649</v>
      </c>
      <c r="D6494" s="417">
        <v>1826.2</v>
      </c>
    </row>
    <row r="6495" spans="2:4" x14ac:dyDescent="0.25">
      <c r="B6495" s="416" t="s">
        <v>8654</v>
      </c>
      <c r="C6495" s="416" t="s">
        <v>8649</v>
      </c>
      <c r="D6495" s="417">
        <v>1826.2</v>
      </c>
    </row>
    <row r="6496" spans="2:4" x14ac:dyDescent="0.25">
      <c r="B6496" s="416" t="s">
        <v>8655</v>
      </c>
      <c r="C6496" s="416" t="s">
        <v>8649</v>
      </c>
      <c r="D6496" s="417">
        <v>1826.2</v>
      </c>
    </row>
    <row r="6497" spans="2:4" x14ac:dyDescent="0.25">
      <c r="B6497" s="416" t="s">
        <v>8656</v>
      </c>
      <c r="C6497" s="416" t="s">
        <v>8649</v>
      </c>
      <c r="D6497" s="417">
        <v>1826.2</v>
      </c>
    </row>
    <row r="6498" spans="2:4" x14ac:dyDescent="0.25">
      <c r="B6498" s="416" t="s">
        <v>8657</v>
      </c>
      <c r="C6498" s="416" t="s">
        <v>8649</v>
      </c>
      <c r="D6498" s="417">
        <v>1826.2</v>
      </c>
    </row>
    <row r="6499" spans="2:4" x14ac:dyDescent="0.25">
      <c r="B6499" s="416" t="s">
        <v>8658</v>
      </c>
      <c r="C6499" s="416" t="s">
        <v>8649</v>
      </c>
      <c r="D6499" s="417">
        <v>1826.2</v>
      </c>
    </row>
    <row r="6500" spans="2:4" x14ac:dyDescent="0.25">
      <c r="B6500" s="416" t="s">
        <v>8659</v>
      </c>
      <c r="C6500" s="416" t="s">
        <v>8649</v>
      </c>
      <c r="D6500" s="417">
        <v>1826.2</v>
      </c>
    </row>
    <row r="6501" spans="2:4" x14ac:dyDescent="0.25">
      <c r="B6501" s="416" t="s">
        <v>8660</v>
      </c>
      <c r="C6501" s="416" t="s">
        <v>8649</v>
      </c>
      <c r="D6501" s="417">
        <v>1826.2</v>
      </c>
    </row>
    <row r="6502" spans="2:4" x14ac:dyDescent="0.25">
      <c r="B6502" s="416" t="s">
        <v>8661</v>
      </c>
      <c r="C6502" s="416" t="s">
        <v>8649</v>
      </c>
      <c r="D6502" s="417">
        <v>1826.2</v>
      </c>
    </row>
    <row r="6503" spans="2:4" x14ac:dyDescent="0.25">
      <c r="B6503" s="416" t="s">
        <v>8662</v>
      </c>
      <c r="C6503" s="416" t="s">
        <v>8649</v>
      </c>
      <c r="D6503" s="417">
        <v>1826.2</v>
      </c>
    </row>
    <row r="6504" spans="2:4" x14ac:dyDescent="0.25">
      <c r="B6504" s="416" t="s">
        <v>8663</v>
      </c>
      <c r="C6504" s="416" t="s">
        <v>8649</v>
      </c>
      <c r="D6504" s="417">
        <v>1826.2</v>
      </c>
    </row>
    <row r="6505" spans="2:4" x14ac:dyDescent="0.25">
      <c r="B6505" s="416" t="s">
        <v>8664</v>
      </c>
      <c r="C6505" s="416" t="s">
        <v>8649</v>
      </c>
      <c r="D6505" s="417">
        <v>1826.2</v>
      </c>
    </row>
    <row r="6506" spans="2:4" x14ac:dyDescent="0.25">
      <c r="B6506" s="416" t="s">
        <v>8665</v>
      </c>
      <c r="C6506" s="416" t="s">
        <v>8649</v>
      </c>
      <c r="D6506" s="417">
        <v>1826.2</v>
      </c>
    </row>
    <row r="6507" spans="2:4" x14ac:dyDescent="0.25">
      <c r="B6507" s="416" t="s">
        <v>8666</v>
      </c>
      <c r="C6507" s="416" t="s">
        <v>8649</v>
      </c>
      <c r="D6507" s="417">
        <v>1826.2</v>
      </c>
    </row>
    <row r="6508" spans="2:4" x14ac:dyDescent="0.25">
      <c r="B6508" s="416" t="s">
        <v>8667</v>
      </c>
      <c r="C6508" s="416" t="s">
        <v>8649</v>
      </c>
      <c r="D6508" s="417">
        <v>1826.2</v>
      </c>
    </row>
    <row r="6509" spans="2:4" x14ac:dyDescent="0.25">
      <c r="B6509" s="416" t="s">
        <v>8668</v>
      </c>
      <c r="C6509" s="416" t="s">
        <v>8649</v>
      </c>
      <c r="D6509" s="417">
        <v>1826.2</v>
      </c>
    </row>
    <row r="6510" spans="2:4" x14ac:dyDescent="0.25">
      <c r="B6510" s="416" t="s">
        <v>8669</v>
      </c>
      <c r="C6510" s="416" t="s">
        <v>8649</v>
      </c>
      <c r="D6510" s="417">
        <v>1826.2</v>
      </c>
    </row>
    <row r="6511" spans="2:4" x14ac:dyDescent="0.25">
      <c r="B6511" s="416" t="s">
        <v>8670</v>
      </c>
      <c r="C6511" s="416" t="s">
        <v>8649</v>
      </c>
      <c r="D6511" s="417">
        <v>1826.2</v>
      </c>
    </row>
    <row r="6512" spans="2:4" x14ac:dyDescent="0.25">
      <c r="B6512" s="416" t="s">
        <v>8671</v>
      </c>
      <c r="C6512" s="416" t="s">
        <v>8649</v>
      </c>
      <c r="D6512" s="417">
        <v>1826.2</v>
      </c>
    </row>
    <row r="6513" spans="2:4" x14ac:dyDescent="0.25">
      <c r="B6513" s="416" t="s">
        <v>8672</v>
      </c>
      <c r="C6513" s="416" t="s">
        <v>8649</v>
      </c>
      <c r="D6513" s="417">
        <v>1826.2</v>
      </c>
    </row>
    <row r="6514" spans="2:4" x14ac:dyDescent="0.25">
      <c r="B6514" s="416" t="s">
        <v>8673</v>
      </c>
      <c r="C6514" s="416" t="s">
        <v>8649</v>
      </c>
      <c r="D6514" s="417">
        <v>1826.2</v>
      </c>
    </row>
    <row r="6515" spans="2:4" x14ac:dyDescent="0.25">
      <c r="B6515" s="416" t="s">
        <v>8674</v>
      </c>
      <c r="C6515" s="416" t="s">
        <v>8675</v>
      </c>
      <c r="D6515" s="417">
        <v>1583.55</v>
      </c>
    </row>
    <row r="6516" spans="2:4" x14ac:dyDescent="0.25">
      <c r="B6516" s="416" t="s">
        <v>8676</v>
      </c>
      <c r="C6516" s="416" t="s">
        <v>8675</v>
      </c>
      <c r="D6516" s="417">
        <v>1583.55</v>
      </c>
    </row>
    <row r="6517" spans="2:4" x14ac:dyDescent="0.25">
      <c r="B6517" s="416" t="s">
        <v>8677</v>
      </c>
      <c r="C6517" s="416" t="s">
        <v>8675</v>
      </c>
      <c r="D6517" s="417">
        <v>1241.42</v>
      </c>
    </row>
    <row r="6518" spans="2:4" x14ac:dyDescent="0.25">
      <c r="B6518" s="416" t="s">
        <v>8678</v>
      </c>
      <c r="C6518" s="416" t="s">
        <v>8675</v>
      </c>
      <c r="D6518" s="416">
        <v>503.7</v>
      </c>
    </row>
    <row r="6519" spans="2:4" x14ac:dyDescent="0.25">
      <c r="B6519" s="416" t="s">
        <v>8679</v>
      </c>
      <c r="C6519" s="416" t="s">
        <v>8675</v>
      </c>
      <c r="D6519" s="417">
        <v>1583.55</v>
      </c>
    </row>
    <row r="6520" spans="2:4" x14ac:dyDescent="0.25">
      <c r="B6520" s="416" t="s">
        <v>8680</v>
      </c>
      <c r="C6520" s="416" t="s">
        <v>8675</v>
      </c>
      <c r="D6520" s="417">
        <v>1583.55</v>
      </c>
    </row>
    <row r="6521" spans="2:4" x14ac:dyDescent="0.25">
      <c r="B6521" s="416" t="s">
        <v>8681</v>
      </c>
      <c r="C6521" s="416" t="s">
        <v>8675</v>
      </c>
      <c r="D6521" s="417">
        <v>1583.55</v>
      </c>
    </row>
    <row r="6522" spans="2:4" x14ac:dyDescent="0.25">
      <c r="B6522" s="416" t="s">
        <v>8682</v>
      </c>
      <c r="C6522" s="416" t="s">
        <v>8675</v>
      </c>
      <c r="D6522" s="417">
        <v>1583.55</v>
      </c>
    </row>
    <row r="6523" spans="2:4" x14ac:dyDescent="0.25">
      <c r="B6523" s="416" t="s">
        <v>8683</v>
      </c>
      <c r="C6523" s="416" t="s">
        <v>8675</v>
      </c>
      <c r="D6523" s="416">
        <v>503.7</v>
      </c>
    </row>
    <row r="6524" spans="2:4" x14ac:dyDescent="0.25">
      <c r="B6524" s="416" t="s">
        <v>8684</v>
      </c>
      <c r="C6524" s="416" t="s">
        <v>8675</v>
      </c>
      <c r="D6524" s="416">
        <v>503.7</v>
      </c>
    </row>
    <row r="6525" spans="2:4" x14ac:dyDescent="0.25">
      <c r="B6525" s="416" t="s">
        <v>8685</v>
      </c>
      <c r="C6525" s="416" t="s">
        <v>8675</v>
      </c>
      <c r="D6525" s="416">
        <v>503.7</v>
      </c>
    </row>
    <row r="6526" spans="2:4" x14ac:dyDescent="0.25">
      <c r="B6526" s="416" t="s">
        <v>8686</v>
      </c>
      <c r="C6526" s="416" t="s">
        <v>8675</v>
      </c>
      <c r="D6526" s="416">
        <v>503.7</v>
      </c>
    </row>
    <row r="6527" spans="2:4" x14ac:dyDescent="0.25">
      <c r="B6527" s="416" t="s">
        <v>8687</v>
      </c>
      <c r="C6527" s="416" t="s">
        <v>8688</v>
      </c>
      <c r="D6527" s="417">
        <v>1328.2</v>
      </c>
    </row>
    <row r="6528" spans="2:4" x14ac:dyDescent="0.25">
      <c r="B6528" s="416" t="s">
        <v>8689</v>
      </c>
      <c r="C6528" s="416" t="s">
        <v>8688</v>
      </c>
      <c r="D6528" s="417">
        <v>1328.2</v>
      </c>
    </row>
    <row r="6529" spans="2:4" x14ac:dyDescent="0.25">
      <c r="B6529" s="416" t="s">
        <v>8690</v>
      </c>
      <c r="C6529" s="416" t="s">
        <v>8688</v>
      </c>
      <c r="D6529" s="417">
        <v>1328.2</v>
      </c>
    </row>
    <row r="6530" spans="2:4" x14ac:dyDescent="0.25">
      <c r="B6530" s="416" t="s">
        <v>8691</v>
      </c>
      <c r="C6530" s="416" t="s">
        <v>8688</v>
      </c>
      <c r="D6530" s="417">
        <v>1328.2</v>
      </c>
    </row>
    <row r="6531" spans="2:4" x14ac:dyDescent="0.25">
      <c r="B6531" s="416" t="s">
        <v>8692</v>
      </c>
      <c r="C6531" s="416" t="s">
        <v>8688</v>
      </c>
      <c r="D6531" s="417">
        <v>1328.2</v>
      </c>
    </row>
    <row r="6532" spans="2:4" x14ac:dyDescent="0.25">
      <c r="B6532" s="416" t="s">
        <v>8693</v>
      </c>
      <c r="C6532" s="416" t="s">
        <v>8688</v>
      </c>
      <c r="D6532" s="417">
        <v>1328.2</v>
      </c>
    </row>
    <row r="6533" spans="2:4" x14ac:dyDescent="0.25">
      <c r="B6533" s="416" t="s">
        <v>8694</v>
      </c>
      <c r="C6533" s="416" t="s">
        <v>8688</v>
      </c>
      <c r="D6533" s="417">
        <v>1328.2</v>
      </c>
    </row>
    <row r="6534" spans="2:4" x14ac:dyDescent="0.25">
      <c r="B6534" s="416" t="s">
        <v>8695</v>
      </c>
      <c r="C6534" s="416" t="s">
        <v>8688</v>
      </c>
      <c r="D6534" s="417">
        <v>1328.2</v>
      </c>
    </row>
    <row r="6535" spans="2:4" x14ac:dyDescent="0.25">
      <c r="B6535" s="416" t="s">
        <v>8696</v>
      </c>
      <c r="C6535" s="416" t="s">
        <v>8688</v>
      </c>
      <c r="D6535" s="417">
        <v>1328.2</v>
      </c>
    </row>
    <row r="6536" spans="2:4" x14ac:dyDescent="0.25">
      <c r="B6536" s="416" t="s">
        <v>8697</v>
      </c>
      <c r="C6536" s="416" t="s">
        <v>8688</v>
      </c>
      <c r="D6536" s="417">
        <v>1328.2</v>
      </c>
    </row>
    <row r="6537" spans="2:4" x14ac:dyDescent="0.25">
      <c r="B6537" s="416" t="s">
        <v>8698</v>
      </c>
      <c r="C6537" s="416" t="s">
        <v>8688</v>
      </c>
      <c r="D6537" s="417">
        <v>1328.2</v>
      </c>
    </row>
    <row r="6538" spans="2:4" x14ac:dyDescent="0.25">
      <c r="B6538" s="416" t="s">
        <v>8699</v>
      </c>
      <c r="C6538" s="416" t="s">
        <v>8688</v>
      </c>
      <c r="D6538" s="417">
        <v>1328.2</v>
      </c>
    </row>
    <row r="6539" spans="2:4" x14ac:dyDescent="0.25">
      <c r="B6539" s="416" t="s">
        <v>8700</v>
      </c>
      <c r="C6539" s="416" t="s">
        <v>8688</v>
      </c>
      <c r="D6539" s="417">
        <v>1328.2</v>
      </c>
    </row>
    <row r="6540" spans="2:4" x14ac:dyDescent="0.25">
      <c r="B6540" s="416" t="s">
        <v>8701</v>
      </c>
      <c r="C6540" s="416" t="s">
        <v>8688</v>
      </c>
      <c r="D6540" s="417">
        <v>1328.2</v>
      </c>
    </row>
    <row r="6541" spans="2:4" x14ac:dyDescent="0.25">
      <c r="B6541" s="416" t="s">
        <v>8702</v>
      </c>
      <c r="C6541" s="416" t="s">
        <v>8688</v>
      </c>
      <c r="D6541" s="417">
        <v>1328.2</v>
      </c>
    </row>
    <row r="6542" spans="2:4" x14ac:dyDescent="0.25">
      <c r="B6542" s="416" t="s">
        <v>8703</v>
      </c>
      <c r="C6542" s="416" t="s">
        <v>8688</v>
      </c>
      <c r="D6542" s="417">
        <v>1328.2</v>
      </c>
    </row>
    <row r="6543" spans="2:4" x14ac:dyDescent="0.25">
      <c r="B6543" s="416" t="s">
        <v>8704</v>
      </c>
      <c r="C6543" s="416" t="s">
        <v>8688</v>
      </c>
      <c r="D6543" s="417">
        <v>1328.2</v>
      </c>
    </row>
    <row r="6544" spans="2:4" x14ac:dyDescent="0.25">
      <c r="B6544" s="416" t="s">
        <v>8705</v>
      </c>
      <c r="C6544" s="416" t="s">
        <v>8688</v>
      </c>
      <c r="D6544" s="417">
        <v>1328.2</v>
      </c>
    </row>
    <row r="6545" spans="2:4" x14ac:dyDescent="0.25">
      <c r="B6545" s="416" t="s">
        <v>8706</v>
      </c>
      <c r="C6545" s="416" t="s">
        <v>8688</v>
      </c>
      <c r="D6545" s="417">
        <v>1328.2</v>
      </c>
    </row>
    <row r="6546" spans="2:4" x14ac:dyDescent="0.25">
      <c r="B6546" s="416" t="s">
        <v>8707</v>
      </c>
      <c r="C6546" s="416" t="s">
        <v>8688</v>
      </c>
      <c r="D6546" s="417">
        <v>1328.2</v>
      </c>
    </row>
    <row r="6547" spans="2:4" x14ac:dyDescent="0.25">
      <c r="B6547" s="416" t="s">
        <v>8708</v>
      </c>
      <c r="C6547" s="416" t="s">
        <v>8688</v>
      </c>
      <c r="D6547" s="417">
        <v>1328.2</v>
      </c>
    </row>
    <row r="6548" spans="2:4" x14ac:dyDescent="0.25">
      <c r="B6548" s="416" t="s">
        <v>8709</v>
      </c>
      <c r="C6548" s="416" t="s">
        <v>8688</v>
      </c>
      <c r="D6548" s="417">
        <v>1328.2</v>
      </c>
    </row>
    <row r="6549" spans="2:4" x14ac:dyDescent="0.25">
      <c r="B6549" s="416" t="s">
        <v>8710</v>
      </c>
      <c r="C6549" s="416" t="s">
        <v>8688</v>
      </c>
      <c r="D6549" s="417">
        <v>1328.2</v>
      </c>
    </row>
    <row r="6550" spans="2:4" x14ac:dyDescent="0.25">
      <c r="B6550" s="416" t="s">
        <v>8711</v>
      </c>
      <c r="C6550" s="416" t="s">
        <v>8688</v>
      </c>
      <c r="D6550" s="417">
        <v>1328.2</v>
      </c>
    </row>
    <row r="6551" spans="2:4" x14ac:dyDescent="0.25">
      <c r="B6551" s="416" t="s">
        <v>8712</v>
      </c>
      <c r="C6551" s="416" t="s">
        <v>8688</v>
      </c>
      <c r="D6551" s="417">
        <v>1328.2</v>
      </c>
    </row>
    <row r="6552" spans="2:4" x14ac:dyDescent="0.25">
      <c r="B6552" s="416" t="s">
        <v>8713</v>
      </c>
      <c r="C6552" s="416" t="s">
        <v>8688</v>
      </c>
      <c r="D6552" s="417">
        <v>1328.2</v>
      </c>
    </row>
    <row r="6553" spans="2:4" x14ac:dyDescent="0.25">
      <c r="B6553" s="416" t="s">
        <v>8714</v>
      </c>
      <c r="C6553" s="416" t="s">
        <v>8688</v>
      </c>
      <c r="D6553" s="417">
        <v>1328.2</v>
      </c>
    </row>
    <row r="6554" spans="2:4" x14ac:dyDescent="0.25">
      <c r="B6554" s="416" t="s">
        <v>8715</v>
      </c>
      <c r="C6554" s="416" t="s">
        <v>8688</v>
      </c>
      <c r="D6554" s="417">
        <v>1328.2</v>
      </c>
    </row>
    <row r="6555" spans="2:4" x14ac:dyDescent="0.25">
      <c r="B6555" s="416" t="s">
        <v>8716</v>
      </c>
      <c r="C6555" s="416" t="s">
        <v>8688</v>
      </c>
      <c r="D6555" s="417">
        <v>1328.2</v>
      </c>
    </row>
    <row r="6556" spans="2:4" x14ac:dyDescent="0.25">
      <c r="B6556" s="416" t="s">
        <v>8717</v>
      </c>
      <c r="C6556" s="416" t="s">
        <v>8688</v>
      </c>
      <c r="D6556" s="417">
        <v>1328.2</v>
      </c>
    </row>
    <row r="6557" spans="2:4" x14ac:dyDescent="0.25">
      <c r="B6557" s="416" t="s">
        <v>8718</v>
      </c>
      <c r="C6557" s="416" t="s">
        <v>8688</v>
      </c>
      <c r="D6557" s="417">
        <v>1328.2</v>
      </c>
    </row>
    <row r="6558" spans="2:4" x14ac:dyDescent="0.25">
      <c r="B6558" s="416" t="s">
        <v>8719</v>
      </c>
      <c r="C6558" s="416" t="s">
        <v>8688</v>
      </c>
      <c r="D6558" s="417">
        <v>1328.2</v>
      </c>
    </row>
    <row r="6559" spans="2:4" x14ac:dyDescent="0.25">
      <c r="B6559" s="416" t="s">
        <v>8720</v>
      </c>
      <c r="C6559" s="416" t="s">
        <v>8688</v>
      </c>
      <c r="D6559" s="417">
        <v>1328.2</v>
      </c>
    </row>
    <row r="6560" spans="2:4" x14ac:dyDescent="0.25">
      <c r="B6560" s="416" t="s">
        <v>8721</v>
      </c>
      <c r="C6560" s="416" t="s">
        <v>8688</v>
      </c>
      <c r="D6560" s="417">
        <v>1328.2</v>
      </c>
    </row>
    <row r="6561" spans="2:4" x14ac:dyDescent="0.25">
      <c r="B6561" s="416" t="s">
        <v>8722</v>
      </c>
      <c r="C6561" s="416" t="s">
        <v>8688</v>
      </c>
      <c r="D6561" s="417">
        <v>1328.2</v>
      </c>
    </row>
    <row r="6562" spans="2:4" x14ac:dyDescent="0.25">
      <c r="B6562" s="416" t="s">
        <v>8723</v>
      </c>
      <c r="C6562" s="416" t="s">
        <v>8688</v>
      </c>
      <c r="D6562" s="417">
        <v>1328.2</v>
      </c>
    </row>
    <row r="6563" spans="2:4" x14ac:dyDescent="0.25">
      <c r="B6563" s="416" t="s">
        <v>8724</v>
      </c>
      <c r="C6563" s="416" t="s">
        <v>8688</v>
      </c>
      <c r="D6563" s="417">
        <v>1328.2</v>
      </c>
    </row>
    <row r="6564" spans="2:4" x14ac:dyDescent="0.25">
      <c r="B6564" s="416" t="s">
        <v>8725</v>
      </c>
      <c r="C6564" s="416" t="s">
        <v>8688</v>
      </c>
      <c r="D6564" s="417">
        <v>1328.2</v>
      </c>
    </row>
    <row r="6565" spans="2:4" x14ac:dyDescent="0.25">
      <c r="B6565" s="416" t="s">
        <v>8726</v>
      </c>
      <c r="C6565" s="416" t="s">
        <v>8688</v>
      </c>
      <c r="D6565" s="417">
        <v>1328.2</v>
      </c>
    </row>
    <row r="6566" spans="2:4" x14ac:dyDescent="0.25">
      <c r="B6566" s="416" t="s">
        <v>8727</v>
      </c>
      <c r="C6566" s="416" t="s">
        <v>8688</v>
      </c>
      <c r="D6566" s="417">
        <v>1328.2</v>
      </c>
    </row>
    <row r="6567" spans="2:4" x14ac:dyDescent="0.25">
      <c r="B6567" s="416" t="s">
        <v>8728</v>
      </c>
      <c r="C6567" s="416" t="s">
        <v>8688</v>
      </c>
      <c r="D6567" s="417">
        <v>1328.2</v>
      </c>
    </row>
    <row r="6568" spans="2:4" x14ac:dyDescent="0.25">
      <c r="B6568" s="416" t="s">
        <v>8729</v>
      </c>
      <c r="C6568" s="416" t="s">
        <v>8688</v>
      </c>
      <c r="D6568" s="417">
        <v>1328.2</v>
      </c>
    </row>
    <row r="6569" spans="2:4" x14ac:dyDescent="0.25">
      <c r="B6569" s="416" t="s">
        <v>8730</v>
      </c>
      <c r="C6569" s="416" t="s">
        <v>8688</v>
      </c>
      <c r="D6569" s="417">
        <v>1328.2</v>
      </c>
    </row>
    <row r="6570" spans="2:4" x14ac:dyDescent="0.25">
      <c r="B6570" s="416" t="s">
        <v>8731</v>
      </c>
      <c r="C6570" s="416" t="s">
        <v>8688</v>
      </c>
      <c r="D6570" s="417">
        <v>1328.2</v>
      </c>
    </row>
    <row r="6571" spans="2:4" x14ac:dyDescent="0.25">
      <c r="B6571" s="416" t="s">
        <v>8732</v>
      </c>
      <c r="C6571" s="416" t="s">
        <v>8688</v>
      </c>
      <c r="D6571" s="417">
        <v>1328.2</v>
      </c>
    </row>
    <row r="6572" spans="2:4" x14ac:dyDescent="0.25">
      <c r="B6572" s="416" t="s">
        <v>8733</v>
      </c>
      <c r="C6572" s="416" t="s">
        <v>8688</v>
      </c>
      <c r="D6572" s="417">
        <v>1328.2</v>
      </c>
    </row>
    <row r="6573" spans="2:4" x14ac:dyDescent="0.25">
      <c r="B6573" s="416" t="s">
        <v>8734</v>
      </c>
      <c r="C6573" s="416" t="s">
        <v>8688</v>
      </c>
      <c r="D6573" s="417">
        <v>1328.2</v>
      </c>
    </row>
    <row r="6574" spans="2:4" x14ac:dyDescent="0.25">
      <c r="B6574" s="416" t="s">
        <v>8735</v>
      </c>
      <c r="C6574" s="416" t="s">
        <v>8688</v>
      </c>
      <c r="D6574" s="417">
        <v>1328.2</v>
      </c>
    </row>
    <row r="6575" spans="2:4" x14ac:dyDescent="0.25">
      <c r="B6575" s="416" t="s">
        <v>8736</v>
      </c>
      <c r="C6575" s="416" t="s">
        <v>8688</v>
      </c>
      <c r="D6575" s="417">
        <v>1328.2</v>
      </c>
    </row>
    <row r="6576" spans="2:4" x14ac:dyDescent="0.25">
      <c r="B6576" s="416" t="s">
        <v>8737</v>
      </c>
      <c r="C6576" s="416" t="s">
        <v>8688</v>
      </c>
      <c r="D6576" s="417">
        <v>1328.2</v>
      </c>
    </row>
    <row r="6577" spans="2:4" x14ac:dyDescent="0.25">
      <c r="B6577" s="416" t="s">
        <v>8738</v>
      </c>
      <c r="C6577" s="416" t="s">
        <v>8688</v>
      </c>
      <c r="D6577" s="417">
        <v>1328.2</v>
      </c>
    </row>
    <row r="6578" spans="2:4" x14ac:dyDescent="0.25">
      <c r="B6578" s="416" t="s">
        <v>8739</v>
      </c>
      <c r="C6578" s="416" t="s">
        <v>8688</v>
      </c>
      <c r="D6578" s="417">
        <v>1328.2</v>
      </c>
    </row>
    <row r="6579" spans="2:4" x14ac:dyDescent="0.25">
      <c r="B6579" s="416" t="s">
        <v>8740</v>
      </c>
      <c r="C6579" s="416" t="s">
        <v>8688</v>
      </c>
      <c r="D6579" s="417">
        <v>1328.2</v>
      </c>
    </row>
    <row r="6580" spans="2:4" x14ac:dyDescent="0.25">
      <c r="B6580" s="416" t="s">
        <v>8741</v>
      </c>
      <c r="C6580" s="416" t="s">
        <v>8688</v>
      </c>
      <c r="D6580" s="417">
        <v>1328.2</v>
      </c>
    </row>
    <row r="6581" spans="2:4" x14ac:dyDescent="0.25">
      <c r="B6581" s="416" t="s">
        <v>8742</v>
      </c>
      <c r="C6581" s="416" t="s">
        <v>8688</v>
      </c>
      <c r="D6581" s="417">
        <v>1328.2</v>
      </c>
    </row>
    <row r="6582" spans="2:4" x14ac:dyDescent="0.25">
      <c r="B6582" s="416" t="s">
        <v>8743</v>
      </c>
      <c r="C6582" s="416" t="s">
        <v>8688</v>
      </c>
      <c r="D6582" s="417">
        <v>1328.2</v>
      </c>
    </row>
    <row r="6583" spans="2:4" x14ac:dyDescent="0.25">
      <c r="B6583" s="416" t="s">
        <v>8744</v>
      </c>
      <c r="C6583" s="416" t="s">
        <v>8688</v>
      </c>
      <c r="D6583" s="417">
        <v>1328.2</v>
      </c>
    </row>
    <row r="6584" spans="2:4" x14ac:dyDescent="0.25">
      <c r="B6584" s="416" t="s">
        <v>8745</v>
      </c>
      <c r="C6584" s="416" t="s">
        <v>8688</v>
      </c>
      <c r="D6584" s="417">
        <v>1328.2</v>
      </c>
    </row>
    <row r="6585" spans="2:4" x14ac:dyDescent="0.25">
      <c r="B6585" s="416" t="s">
        <v>8746</v>
      </c>
      <c r="C6585" s="416" t="s">
        <v>8688</v>
      </c>
      <c r="D6585" s="417">
        <v>1328.2</v>
      </c>
    </row>
    <row r="6586" spans="2:4" x14ac:dyDescent="0.25">
      <c r="B6586" s="416" t="s">
        <v>8747</v>
      </c>
      <c r="C6586" s="416" t="s">
        <v>8688</v>
      </c>
      <c r="D6586" s="417">
        <v>1328.2</v>
      </c>
    </row>
    <row r="6587" spans="2:4" x14ac:dyDescent="0.25">
      <c r="B6587" s="416" t="s">
        <v>8748</v>
      </c>
      <c r="C6587" s="416" t="s">
        <v>8688</v>
      </c>
      <c r="D6587" s="417">
        <v>1328.2</v>
      </c>
    </row>
    <row r="6588" spans="2:4" x14ac:dyDescent="0.25">
      <c r="B6588" s="416" t="s">
        <v>8749</v>
      </c>
      <c r="C6588" s="416" t="s">
        <v>8688</v>
      </c>
      <c r="D6588" s="417">
        <v>1328.2</v>
      </c>
    </row>
    <row r="6589" spans="2:4" x14ac:dyDescent="0.25">
      <c r="B6589" s="416" t="s">
        <v>8750</v>
      </c>
      <c r="C6589" s="416" t="s">
        <v>8688</v>
      </c>
      <c r="D6589" s="417">
        <v>1328.2</v>
      </c>
    </row>
    <row r="6590" spans="2:4" x14ac:dyDescent="0.25">
      <c r="B6590" s="416" t="s">
        <v>8751</v>
      </c>
      <c r="C6590" s="416" t="s">
        <v>8688</v>
      </c>
      <c r="D6590" s="417">
        <v>1328.2</v>
      </c>
    </row>
    <row r="6591" spans="2:4" x14ac:dyDescent="0.25">
      <c r="B6591" s="416" t="s">
        <v>8752</v>
      </c>
      <c r="C6591" s="416" t="s">
        <v>8688</v>
      </c>
      <c r="D6591" s="417">
        <v>1328.2</v>
      </c>
    </row>
    <row r="6592" spans="2:4" x14ac:dyDescent="0.25">
      <c r="B6592" s="416" t="s">
        <v>8753</v>
      </c>
      <c r="C6592" s="416" t="s">
        <v>8688</v>
      </c>
      <c r="D6592" s="417">
        <v>1328.2</v>
      </c>
    </row>
    <row r="6593" spans="2:4" x14ac:dyDescent="0.25">
      <c r="B6593" s="416" t="s">
        <v>8754</v>
      </c>
      <c r="C6593" s="416" t="s">
        <v>8688</v>
      </c>
      <c r="D6593" s="417">
        <v>1328.2</v>
      </c>
    </row>
    <row r="6594" spans="2:4" x14ac:dyDescent="0.25">
      <c r="B6594" s="416" t="s">
        <v>8755</v>
      </c>
      <c r="C6594" s="416" t="s">
        <v>8688</v>
      </c>
      <c r="D6594" s="417">
        <v>1328.2</v>
      </c>
    </row>
    <row r="6595" spans="2:4" x14ac:dyDescent="0.25">
      <c r="B6595" s="416" t="s">
        <v>8756</v>
      </c>
      <c r="C6595" s="416" t="s">
        <v>8688</v>
      </c>
      <c r="D6595" s="417">
        <v>1328.2</v>
      </c>
    </row>
    <row r="6596" spans="2:4" x14ac:dyDescent="0.25">
      <c r="B6596" s="416" t="s">
        <v>8757</v>
      </c>
      <c r="C6596" s="416" t="s">
        <v>8688</v>
      </c>
      <c r="D6596" s="417">
        <v>1328.2</v>
      </c>
    </row>
    <row r="6597" spans="2:4" x14ac:dyDescent="0.25">
      <c r="B6597" s="416" t="s">
        <v>8758</v>
      </c>
      <c r="C6597" s="416" t="s">
        <v>8688</v>
      </c>
      <c r="D6597" s="417">
        <v>1328.2</v>
      </c>
    </row>
    <row r="6598" spans="2:4" x14ac:dyDescent="0.25">
      <c r="B6598" s="416" t="s">
        <v>8759</v>
      </c>
      <c r="C6598" s="416" t="s">
        <v>8688</v>
      </c>
      <c r="D6598" s="417">
        <v>1328.2</v>
      </c>
    </row>
    <row r="6599" spans="2:4" x14ac:dyDescent="0.25">
      <c r="B6599" s="416" t="s">
        <v>8760</v>
      </c>
      <c r="C6599" s="416" t="s">
        <v>8688</v>
      </c>
      <c r="D6599" s="417">
        <v>1328.2</v>
      </c>
    </row>
    <row r="6600" spans="2:4" x14ac:dyDescent="0.25">
      <c r="B6600" s="416" t="s">
        <v>8761</v>
      </c>
      <c r="C6600" s="416" t="s">
        <v>8688</v>
      </c>
      <c r="D6600" s="417">
        <v>1328.2</v>
      </c>
    </row>
    <row r="6601" spans="2:4" x14ac:dyDescent="0.25">
      <c r="B6601" s="416" t="s">
        <v>8762</v>
      </c>
      <c r="C6601" s="416" t="s">
        <v>8688</v>
      </c>
      <c r="D6601" s="417">
        <v>1328.2</v>
      </c>
    </row>
    <row r="6602" spans="2:4" x14ac:dyDescent="0.25">
      <c r="B6602" s="416" t="s">
        <v>8763</v>
      </c>
      <c r="C6602" s="416" t="s">
        <v>8688</v>
      </c>
      <c r="D6602" s="417">
        <v>1328.2</v>
      </c>
    </row>
    <row r="6603" spans="2:4" x14ac:dyDescent="0.25">
      <c r="B6603" s="416" t="s">
        <v>8764</v>
      </c>
      <c r="C6603" s="416" t="s">
        <v>8688</v>
      </c>
      <c r="D6603" s="417">
        <v>1328.2</v>
      </c>
    </row>
    <row r="6604" spans="2:4" x14ac:dyDescent="0.25">
      <c r="B6604" s="416" t="s">
        <v>8765</v>
      </c>
      <c r="C6604" s="416" t="s">
        <v>8688</v>
      </c>
      <c r="D6604" s="417">
        <v>1328.2</v>
      </c>
    </row>
    <row r="6605" spans="2:4" x14ac:dyDescent="0.25">
      <c r="B6605" s="416" t="s">
        <v>8766</v>
      </c>
      <c r="C6605" s="416" t="s">
        <v>8688</v>
      </c>
      <c r="D6605" s="417">
        <v>1328.2</v>
      </c>
    </row>
    <row r="6606" spans="2:4" x14ac:dyDescent="0.25">
      <c r="B6606" s="416" t="s">
        <v>8767</v>
      </c>
      <c r="C6606" s="416" t="s">
        <v>8688</v>
      </c>
      <c r="D6606" s="417">
        <v>1328.2</v>
      </c>
    </row>
    <row r="6607" spans="2:4" x14ac:dyDescent="0.25">
      <c r="B6607" s="416" t="s">
        <v>8768</v>
      </c>
      <c r="C6607" s="416" t="s">
        <v>8688</v>
      </c>
      <c r="D6607" s="417">
        <v>1328.2</v>
      </c>
    </row>
    <row r="6608" spans="2:4" x14ac:dyDescent="0.25">
      <c r="B6608" s="416" t="s">
        <v>8769</v>
      </c>
      <c r="C6608" s="416" t="s">
        <v>8688</v>
      </c>
      <c r="D6608" s="417">
        <v>1328.2</v>
      </c>
    </row>
    <row r="6609" spans="2:4" x14ac:dyDescent="0.25">
      <c r="B6609" s="416" t="s">
        <v>8770</v>
      </c>
      <c r="C6609" s="416" t="s">
        <v>8688</v>
      </c>
      <c r="D6609" s="417">
        <v>1328.2</v>
      </c>
    </row>
    <row r="6610" spans="2:4" x14ac:dyDescent="0.25">
      <c r="B6610" s="416" t="s">
        <v>8771</v>
      </c>
      <c r="C6610" s="416" t="s">
        <v>8688</v>
      </c>
      <c r="D6610" s="417">
        <v>1328.2</v>
      </c>
    </row>
    <row r="6611" spans="2:4" x14ac:dyDescent="0.25">
      <c r="B6611" s="416" t="s">
        <v>8772</v>
      </c>
      <c r="C6611" s="416" t="s">
        <v>8773</v>
      </c>
      <c r="D6611" s="417">
        <v>1840</v>
      </c>
    </row>
    <row r="6612" spans="2:4" x14ac:dyDescent="0.25">
      <c r="B6612" s="416" t="s">
        <v>8774</v>
      </c>
      <c r="C6612" s="416" t="s">
        <v>8773</v>
      </c>
      <c r="D6612" s="417">
        <v>1840</v>
      </c>
    </row>
    <row r="6613" spans="2:4" x14ac:dyDescent="0.25">
      <c r="B6613" s="416" t="s">
        <v>8775</v>
      </c>
      <c r="C6613" s="416" t="s">
        <v>8776</v>
      </c>
      <c r="D6613" s="416">
        <v>803.07</v>
      </c>
    </row>
    <row r="6614" spans="2:4" x14ac:dyDescent="0.25">
      <c r="B6614" s="416" t="s">
        <v>8777</v>
      </c>
      <c r="C6614" s="416" t="s">
        <v>8778</v>
      </c>
      <c r="D6614" s="416">
        <v>775.01</v>
      </c>
    </row>
    <row r="6615" spans="2:4" x14ac:dyDescent="0.25">
      <c r="B6615" s="416" t="s">
        <v>8779</v>
      </c>
      <c r="C6615" s="416" t="s">
        <v>8780</v>
      </c>
      <c r="D6615" s="417">
        <v>4025</v>
      </c>
    </row>
    <row r="6616" spans="2:4" x14ac:dyDescent="0.25">
      <c r="B6616" s="416" t="s">
        <v>8781</v>
      </c>
      <c r="C6616" s="416" t="s">
        <v>8782</v>
      </c>
      <c r="D6616" s="417">
        <v>4025</v>
      </c>
    </row>
    <row r="6617" spans="2:4" x14ac:dyDescent="0.25">
      <c r="B6617" s="416" t="s">
        <v>8783</v>
      </c>
      <c r="C6617" s="416" t="s">
        <v>8784</v>
      </c>
      <c r="D6617" s="417">
        <v>3384.45</v>
      </c>
    </row>
    <row r="6618" spans="2:4" ht="30" x14ac:dyDescent="0.25">
      <c r="B6618" s="416" t="s">
        <v>8785</v>
      </c>
      <c r="C6618" s="416" t="s">
        <v>8786</v>
      </c>
      <c r="D6618" s="417">
        <v>2760</v>
      </c>
    </row>
    <row r="6619" spans="2:4" x14ac:dyDescent="0.25">
      <c r="B6619" s="416" t="s">
        <v>8787</v>
      </c>
      <c r="C6619" s="416" t="s">
        <v>8788</v>
      </c>
      <c r="D6619" s="417">
        <v>2185</v>
      </c>
    </row>
    <row r="6620" spans="2:4" x14ac:dyDescent="0.25">
      <c r="B6620" s="416" t="s">
        <v>8789</v>
      </c>
      <c r="C6620" s="416" t="s">
        <v>8788</v>
      </c>
      <c r="D6620" s="417">
        <v>2185</v>
      </c>
    </row>
    <row r="6621" spans="2:4" x14ac:dyDescent="0.25">
      <c r="B6621" s="416" t="s">
        <v>8790</v>
      </c>
      <c r="C6621" s="416" t="s">
        <v>8788</v>
      </c>
      <c r="D6621" s="417">
        <v>2185</v>
      </c>
    </row>
    <row r="6622" spans="2:4" x14ac:dyDescent="0.25">
      <c r="B6622" s="416" t="s">
        <v>8791</v>
      </c>
      <c r="C6622" s="416" t="s">
        <v>8788</v>
      </c>
      <c r="D6622" s="417">
        <v>2185</v>
      </c>
    </row>
    <row r="6623" spans="2:4" x14ac:dyDescent="0.25">
      <c r="B6623" s="416" t="s">
        <v>8792</v>
      </c>
      <c r="C6623" s="416" t="s">
        <v>8793</v>
      </c>
      <c r="D6623" s="416">
        <v>0</v>
      </c>
    </row>
    <row r="6624" spans="2:4" ht="30" x14ac:dyDescent="0.25">
      <c r="B6624" s="416" t="s">
        <v>8794</v>
      </c>
      <c r="C6624" s="416" t="s">
        <v>8795</v>
      </c>
      <c r="D6624" s="417">
        <v>6900</v>
      </c>
    </row>
    <row r="6625" spans="2:4" x14ac:dyDescent="0.25">
      <c r="B6625" s="416" t="s">
        <v>8796</v>
      </c>
      <c r="C6625" s="416" t="s">
        <v>8797</v>
      </c>
      <c r="D6625" s="416">
        <v>441.6</v>
      </c>
    </row>
    <row r="6626" spans="2:4" x14ac:dyDescent="0.25">
      <c r="B6626" s="416" t="s">
        <v>8798</v>
      </c>
      <c r="C6626" s="416" t="s">
        <v>8797</v>
      </c>
      <c r="D6626" s="416">
        <v>747.5</v>
      </c>
    </row>
    <row r="6627" spans="2:4" x14ac:dyDescent="0.25">
      <c r="B6627" s="416" t="s">
        <v>8799</v>
      </c>
      <c r="C6627" s="416" t="s">
        <v>8797</v>
      </c>
      <c r="D6627" s="416">
        <v>441.6</v>
      </c>
    </row>
    <row r="6628" spans="2:4" x14ac:dyDescent="0.25">
      <c r="B6628" s="416" t="s">
        <v>8800</v>
      </c>
      <c r="C6628" s="416" t="s">
        <v>8797</v>
      </c>
      <c r="D6628" s="416">
        <v>441.6</v>
      </c>
    </row>
    <row r="6629" spans="2:4" x14ac:dyDescent="0.25">
      <c r="B6629" s="416" t="s">
        <v>8801</v>
      </c>
      <c r="C6629" s="416" t="s">
        <v>8797</v>
      </c>
      <c r="D6629" s="416">
        <v>384.33</v>
      </c>
    </row>
    <row r="6630" spans="2:4" x14ac:dyDescent="0.25">
      <c r="B6630" s="416" t="s">
        <v>8802</v>
      </c>
      <c r="C6630" s="416" t="s">
        <v>8797</v>
      </c>
      <c r="D6630" s="416">
        <v>441.6</v>
      </c>
    </row>
    <row r="6631" spans="2:4" x14ac:dyDescent="0.25">
      <c r="B6631" s="416" t="s">
        <v>8803</v>
      </c>
      <c r="C6631" s="416" t="s">
        <v>8797</v>
      </c>
      <c r="D6631" s="416">
        <v>239.99</v>
      </c>
    </row>
    <row r="6632" spans="2:4" x14ac:dyDescent="0.25">
      <c r="B6632" s="416" t="s">
        <v>8804</v>
      </c>
      <c r="C6632" s="416" t="s">
        <v>8797</v>
      </c>
      <c r="D6632" s="416">
        <v>239.99</v>
      </c>
    </row>
    <row r="6633" spans="2:4" x14ac:dyDescent="0.25">
      <c r="B6633" s="416" t="s">
        <v>8805</v>
      </c>
      <c r="C6633" s="416" t="s">
        <v>8797</v>
      </c>
      <c r="D6633" s="416">
        <v>441.6</v>
      </c>
    </row>
    <row r="6634" spans="2:4" x14ac:dyDescent="0.25">
      <c r="B6634" s="416" t="s">
        <v>8806</v>
      </c>
      <c r="C6634" s="416" t="s">
        <v>8797</v>
      </c>
      <c r="D6634" s="416">
        <v>815.35</v>
      </c>
    </row>
    <row r="6635" spans="2:4" x14ac:dyDescent="0.25">
      <c r="B6635" s="416" t="s">
        <v>8807</v>
      </c>
      <c r="C6635" s="416" t="s">
        <v>8797</v>
      </c>
      <c r="D6635" s="416">
        <v>239.99</v>
      </c>
    </row>
    <row r="6636" spans="2:4" x14ac:dyDescent="0.25">
      <c r="B6636" s="416" t="s">
        <v>8808</v>
      </c>
      <c r="C6636" s="416" t="s">
        <v>8797</v>
      </c>
      <c r="D6636" s="416">
        <v>441.6</v>
      </c>
    </row>
    <row r="6637" spans="2:4" x14ac:dyDescent="0.25">
      <c r="B6637" s="416" t="s">
        <v>8809</v>
      </c>
      <c r="C6637" s="416" t="s">
        <v>8810</v>
      </c>
      <c r="D6637" s="416">
        <v>239.99</v>
      </c>
    </row>
    <row r="6638" spans="2:4" x14ac:dyDescent="0.25">
      <c r="B6638" s="416" t="s">
        <v>8811</v>
      </c>
      <c r="C6638" s="416" t="s">
        <v>8812</v>
      </c>
      <c r="D6638" s="416">
        <v>239.99</v>
      </c>
    </row>
    <row r="6639" spans="2:4" x14ac:dyDescent="0.25">
      <c r="B6639" s="416" t="s">
        <v>8813</v>
      </c>
      <c r="C6639" s="416" t="s">
        <v>8812</v>
      </c>
      <c r="D6639" s="416">
        <v>239.99</v>
      </c>
    </row>
    <row r="6640" spans="2:4" x14ac:dyDescent="0.25">
      <c r="B6640" s="416" t="s">
        <v>8814</v>
      </c>
      <c r="C6640" s="416" t="s">
        <v>8815</v>
      </c>
      <c r="D6640" s="416">
        <v>441.6</v>
      </c>
    </row>
    <row r="6641" spans="2:4" x14ac:dyDescent="0.25">
      <c r="B6641" s="416" t="s">
        <v>8816</v>
      </c>
      <c r="C6641" s="416" t="s">
        <v>8817</v>
      </c>
      <c r="D6641" s="417">
        <v>1531.8</v>
      </c>
    </row>
    <row r="6642" spans="2:4" x14ac:dyDescent="0.25">
      <c r="B6642" s="416" t="s">
        <v>8818</v>
      </c>
      <c r="C6642" s="416" t="s">
        <v>8817</v>
      </c>
      <c r="D6642" s="417">
        <v>1531.8</v>
      </c>
    </row>
    <row r="6643" spans="2:4" x14ac:dyDescent="0.25">
      <c r="B6643" s="416" t="s">
        <v>8819</v>
      </c>
      <c r="C6643" s="416" t="s">
        <v>8817</v>
      </c>
      <c r="D6643" s="417">
        <v>1531.8</v>
      </c>
    </row>
    <row r="6644" spans="2:4" x14ac:dyDescent="0.25">
      <c r="B6644" s="416" t="s">
        <v>8820</v>
      </c>
      <c r="C6644" s="416" t="s">
        <v>8817</v>
      </c>
      <c r="D6644" s="417">
        <v>1531.8</v>
      </c>
    </row>
    <row r="6645" spans="2:4" x14ac:dyDescent="0.25">
      <c r="B6645" s="416" t="s">
        <v>8821</v>
      </c>
      <c r="C6645" s="416" t="s">
        <v>8817</v>
      </c>
      <c r="D6645" s="417">
        <v>1531.8</v>
      </c>
    </row>
    <row r="6646" spans="2:4" x14ac:dyDescent="0.25">
      <c r="B6646" s="416" t="s">
        <v>8822</v>
      </c>
      <c r="C6646" s="416" t="s">
        <v>8817</v>
      </c>
      <c r="D6646" s="417">
        <v>1531.8</v>
      </c>
    </row>
    <row r="6647" spans="2:4" x14ac:dyDescent="0.25">
      <c r="B6647" s="416" t="s">
        <v>8823</v>
      </c>
      <c r="C6647" s="416" t="s">
        <v>8817</v>
      </c>
      <c r="D6647" s="417">
        <v>1531.8</v>
      </c>
    </row>
    <row r="6648" spans="2:4" x14ac:dyDescent="0.25">
      <c r="B6648" s="416" t="s">
        <v>8824</v>
      </c>
      <c r="C6648" s="416" t="s">
        <v>8817</v>
      </c>
      <c r="D6648" s="417">
        <v>1531.8</v>
      </c>
    </row>
    <row r="6649" spans="2:4" x14ac:dyDescent="0.25">
      <c r="B6649" s="416" t="s">
        <v>8825</v>
      </c>
      <c r="C6649" s="416" t="s">
        <v>8817</v>
      </c>
      <c r="D6649" s="417">
        <v>1531.8</v>
      </c>
    </row>
    <row r="6650" spans="2:4" x14ac:dyDescent="0.25">
      <c r="B6650" s="416" t="s">
        <v>8826</v>
      </c>
      <c r="C6650" s="416" t="s">
        <v>8817</v>
      </c>
      <c r="D6650" s="417">
        <v>1531.8</v>
      </c>
    </row>
    <row r="6651" spans="2:4" x14ac:dyDescent="0.25">
      <c r="B6651" s="416" t="s">
        <v>8827</v>
      </c>
      <c r="C6651" s="416" t="s">
        <v>8817</v>
      </c>
      <c r="D6651" s="417">
        <v>1531.8</v>
      </c>
    </row>
    <row r="6652" spans="2:4" x14ac:dyDescent="0.25">
      <c r="B6652" s="416" t="s">
        <v>8828</v>
      </c>
      <c r="C6652" s="416" t="s">
        <v>8817</v>
      </c>
      <c r="D6652" s="417">
        <v>1531.8</v>
      </c>
    </row>
    <row r="6653" spans="2:4" x14ac:dyDescent="0.25">
      <c r="B6653" s="416" t="s">
        <v>8829</v>
      </c>
      <c r="C6653" s="416" t="s">
        <v>8817</v>
      </c>
      <c r="D6653" s="417">
        <v>1531.8</v>
      </c>
    </row>
    <row r="6654" spans="2:4" x14ac:dyDescent="0.25">
      <c r="B6654" s="416" t="s">
        <v>8830</v>
      </c>
      <c r="C6654" s="416" t="s">
        <v>8817</v>
      </c>
      <c r="D6654" s="417">
        <v>1531.8</v>
      </c>
    </row>
    <row r="6655" spans="2:4" x14ac:dyDescent="0.25">
      <c r="B6655" s="416" t="s">
        <v>8831</v>
      </c>
      <c r="C6655" s="416" t="s">
        <v>8817</v>
      </c>
      <c r="D6655" s="417">
        <v>1531.8</v>
      </c>
    </row>
    <row r="6656" spans="2:4" x14ac:dyDescent="0.25">
      <c r="B6656" s="416" t="s">
        <v>8832</v>
      </c>
      <c r="C6656" s="416" t="s">
        <v>8817</v>
      </c>
      <c r="D6656" s="417">
        <v>1531.8</v>
      </c>
    </row>
    <row r="6657" spans="2:4" x14ac:dyDescent="0.25">
      <c r="B6657" s="416" t="s">
        <v>8833</v>
      </c>
      <c r="C6657" s="416" t="s">
        <v>8817</v>
      </c>
      <c r="D6657" s="417">
        <v>1531.8</v>
      </c>
    </row>
    <row r="6658" spans="2:4" x14ac:dyDescent="0.25">
      <c r="B6658" s="416" t="s">
        <v>8834</v>
      </c>
      <c r="C6658" s="416" t="s">
        <v>8817</v>
      </c>
      <c r="D6658" s="417">
        <v>1531.8</v>
      </c>
    </row>
    <row r="6659" spans="2:4" x14ac:dyDescent="0.25">
      <c r="B6659" s="416" t="s">
        <v>8835</v>
      </c>
      <c r="C6659" s="416" t="s">
        <v>8817</v>
      </c>
      <c r="D6659" s="417">
        <v>1531.8</v>
      </c>
    </row>
    <row r="6660" spans="2:4" x14ac:dyDescent="0.25">
      <c r="B6660" s="416" t="s">
        <v>8836</v>
      </c>
      <c r="C6660" s="416" t="s">
        <v>8817</v>
      </c>
      <c r="D6660" s="417">
        <v>1531.8</v>
      </c>
    </row>
    <row r="6661" spans="2:4" x14ac:dyDescent="0.25">
      <c r="B6661" s="416" t="s">
        <v>8837</v>
      </c>
      <c r="C6661" s="416" t="s">
        <v>8817</v>
      </c>
      <c r="D6661" s="417">
        <v>1531.8</v>
      </c>
    </row>
    <row r="6662" spans="2:4" x14ac:dyDescent="0.25">
      <c r="B6662" s="416" t="s">
        <v>8838</v>
      </c>
      <c r="C6662" s="416" t="s">
        <v>8817</v>
      </c>
      <c r="D6662" s="417">
        <v>1531.8</v>
      </c>
    </row>
    <row r="6663" spans="2:4" x14ac:dyDescent="0.25">
      <c r="B6663" s="416" t="s">
        <v>8839</v>
      </c>
      <c r="C6663" s="416" t="s">
        <v>8817</v>
      </c>
      <c r="D6663" s="417">
        <v>1531.8</v>
      </c>
    </row>
    <row r="6664" spans="2:4" x14ac:dyDescent="0.25">
      <c r="B6664" s="416" t="s">
        <v>8840</v>
      </c>
      <c r="C6664" s="416" t="s">
        <v>8817</v>
      </c>
      <c r="D6664" s="417">
        <v>1531.8</v>
      </c>
    </row>
    <row r="6665" spans="2:4" x14ac:dyDescent="0.25">
      <c r="B6665" s="416" t="s">
        <v>8841</v>
      </c>
      <c r="C6665" s="416" t="s">
        <v>8817</v>
      </c>
      <c r="D6665" s="417">
        <v>1531.8</v>
      </c>
    </row>
    <row r="6666" spans="2:4" x14ac:dyDescent="0.25">
      <c r="B6666" s="416" t="s">
        <v>8842</v>
      </c>
      <c r="C6666" s="416" t="s">
        <v>8817</v>
      </c>
      <c r="D6666" s="417">
        <v>1531.8</v>
      </c>
    </row>
    <row r="6667" spans="2:4" x14ac:dyDescent="0.25">
      <c r="B6667" s="416" t="s">
        <v>8843</v>
      </c>
      <c r="C6667" s="416" t="s">
        <v>8817</v>
      </c>
      <c r="D6667" s="417">
        <v>1531.8</v>
      </c>
    </row>
    <row r="6668" spans="2:4" x14ac:dyDescent="0.25">
      <c r="B6668" s="416" t="s">
        <v>8844</v>
      </c>
      <c r="C6668" s="416" t="s">
        <v>8817</v>
      </c>
      <c r="D6668" s="417">
        <v>1531.8</v>
      </c>
    </row>
    <row r="6669" spans="2:4" x14ac:dyDescent="0.25">
      <c r="B6669" s="416" t="s">
        <v>8845</v>
      </c>
      <c r="C6669" s="416" t="s">
        <v>8817</v>
      </c>
      <c r="D6669" s="417">
        <v>1531.8</v>
      </c>
    </row>
    <row r="6670" spans="2:4" x14ac:dyDescent="0.25">
      <c r="B6670" s="416" t="s">
        <v>8846</v>
      </c>
      <c r="C6670" s="416" t="s">
        <v>8817</v>
      </c>
      <c r="D6670" s="417">
        <v>1531.8</v>
      </c>
    </row>
    <row r="6671" spans="2:4" x14ac:dyDescent="0.25">
      <c r="B6671" s="416" t="s">
        <v>8847</v>
      </c>
      <c r="C6671" s="416" t="s">
        <v>8817</v>
      </c>
      <c r="D6671" s="417">
        <v>1531.8</v>
      </c>
    </row>
    <row r="6672" spans="2:4" x14ac:dyDescent="0.25">
      <c r="B6672" s="416" t="s">
        <v>8848</v>
      </c>
      <c r="C6672" s="416" t="s">
        <v>8817</v>
      </c>
      <c r="D6672" s="417">
        <v>1531.8</v>
      </c>
    </row>
    <row r="6673" spans="2:4" x14ac:dyDescent="0.25">
      <c r="B6673" s="416" t="s">
        <v>8849</v>
      </c>
      <c r="C6673" s="416" t="s">
        <v>8850</v>
      </c>
      <c r="D6673" s="417">
        <v>19435</v>
      </c>
    </row>
    <row r="6674" spans="2:4" x14ac:dyDescent="0.25">
      <c r="B6674" s="416" t="s">
        <v>8851</v>
      </c>
      <c r="C6674" s="416" t="s">
        <v>8852</v>
      </c>
      <c r="D6674" s="416">
        <v>264.5</v>
      </c>
    </row>
    <row r="6675" spans="2:4" x14ac:dyDescent="0.25">
      <c r="B6675" s="416" t="s">
        <v>8853</v>
      </c>
      <c r="C6675" s="416" t="s">
        <v>8854</v>
      </c>
      <c r="D6675" s="416">
        <v>893.2</v>
      </c>
    </row>
    <row r="6676" spans="2:4" x14ac:dyDescent="0.25">
      <c r="B6676" s="416" t="s">
        <v>8855</v>
      </c>
      <c r="C6676" s="416" t="s">
        <v>8854</v>
      </c>
      <c r="D6676" s="416">
        <v>893.2</v>
      </c>
    </row>
    <row r="6677" spans="2:4" x14ac:dyDescent="0.25">
      <c r="B6677" s="416" t="s">
        <v>8856</v>
      </c>
      <c r="C6677" s="416" t="s">
        <v>8854</v>
      </c>
      <c r="D6677" s="416">
        <v>893.2</v>
      </c>
    </row>
    <row r="6678" spans="2:4" x14ac:dyDescent="0.25">
      <c r="B6678" s="416" t="s">
        <v>8857</v>
      </c>
      <c r="C6678" s="416" t="s">
        <v>8854</v>
      </c>
      <c r="D6678" s="416">
        <v>893.2</v>
      </c>
    </row>
    <row r="6679" spans="2:4" x14ac:dyDescent="0.25">
      <c r="B6679" s="416" t="s">
        <v>8858</v>
      </c>
      <c r="C6679" s="416" t="s">
        <v>8854</v>
      </c>
      <c r="D6679" s="416">
        <v>893.2</v>
      </c>
    </row>
    <row r="6680" spans="2:4" x14ac:dyDescent="0.25">
      <c r="B6680" s="416" t="s">
        <v>8859</v>
      </c>
      <c r="C6680" s="416" t="s">
        <v>8854</v>
      </c>
      <c r="D6680" s="416">
        <v>893.2</v>
      </c>
    </row>
    <row r="6681" spans="2:4" x14ac:dyDescent="0.25">
      <c r="B6681" s="416" t="s">
        <v>8860</v>
      </c>
      <c r="C6681" s="416" t="s">
        <v>8854</v>
      </c>
      <c r="D6681" s="416">
        <v>893.2</v>
      </c>
    </row>
    <row r="6682" spans="2:4" x14ac:dyDescent="0.25">
      <c r="B6682" s="416" t="s">
        <v>8861</v>
      </c>
      <c r="C6682" s="416" t="s">
        <v>8854</v>
      </c>
      <c r="D6682" s="416">
        <v>893.2</v>
      </c>
    </row>
    <row r="6683" spans="2:4" x14ac:dyDescent="0.25">
      <c r="B6683" s="416" t="s">
        <v>8862</v>
      </c>
      <c r="C6683" s="416" t="s">
        <v>8854</v>
      </c>
      <c r="D6683" s="416">
        <v>893.2</v>
      </c>
    </row>
    <row r="6684" spans="2:4" x14ac:dyDescent="0.25">
      <c r="B6684" s="416" t="s">
        <v>8863</v>
      </c>
      <c r="C6684" s="416" t="s">
        <v>8854</v>
      </c>
      <c r="D6684" s="416">
        <v>893.2</v>
      </c>
    </row>
    <row r="6685" spans="2:4" x14ac:dyDescent="0.25">
      <c r="B6685" s="416" t="s">
        <v>8864</v>
      </c>
      <c r="C6685" s="416" t="s">
        <v>8854</v>
      </c>
      <c r="D6685" s="416">
        <v>893.2</v>
      </c>
    </row>
    <row r="6686" spans="2:4" x14ac:dyDescent="0.25">
      <c r="B6686" s="416" t="s">
        <v>8865</v>
      </c>
      <c r="C6686" s="416" t="s">
        <v>8854</v>
      </c>
      <c r="D6686" s="416">
        <v>893.2</v>
      </c>
    </row>
    <row r="6687" spans="2:4" x14ac:dyDescent="0.25">
      <c r="B6687" s="416" t="s">
        <v>8866</v>
      </c>
      <c r="C6687" s="416" t="s">
        <v>8854</v>
      </c>
      <c r="D6687" s="416">
        <v>893.2</v>
      </c>
    </row>
    <row r="6688" spans="2:4" x14ac:dyDescent="0.25">
      <c r="B6688" s="416" t="s">
        <v>8867</v>
      </c>
      <c r="C6688" s="416" t="s">
        <v>8854</v>
      </c>
      <c r="D6688" s="416">
        <v>893.2</v>
      </c>
    </row>
    <row r="6689" spans="2:4" x14ac:dyDescent="0.25">
      <c r="B6689" s="416" t="s">
        <v>8868</v>
      </c>
      <c r="C6689" s="416" t="s">
        <v>8854</v>
      </c>
      <c r="D6689" s="416">
        <v>893.2</v>
      </c>
    </row>
    <row r="6690" spans="2:4" x14ac:dyDescent="0.25">
      <c r="B6690" s="416" t="s">
        <v>8869</v>
      </c>
      <c r="C6690" s="416" t="s">
        <v>8854</v>
      </c>
      <c r="D6690" s="416">
        <v>893.2</v>
      </c>
    </row>
    <row r="6691" spans="2:4" x14ac:dyDescent="0.25">
      <c r="B6691" s="416" t="s">
        <v>8870</v>
      </c>
      <c r="C6691" s="416" t="s">
        <v>8854</v>
      </c>
      <c r="D6691" s="416">
        <v>893.2</v>
      </c>
    </row>
    <row r="6692" spans="2:4" x14ac:dyDescent="0.25">
      <c r="B6692" s="416" t="s">
        <v>8871</v>
      </c>
      <c r="C6692" s="416" t="s">
        <v>8854</v>
      </c>
      <c r="D6692" s="416">
        <v>893.2</v>
      </c>
    </row>
    <row r="6693" spans="2:4" x14ac:dyDescent="0.25">
      <c r="B6693" s="416" t="s">
        <v>8872</v>
      </c>
      <c r="C6693" s="416" t="s">
        <v>8854</v>
      </c>
      <c r="D6693" s="416">
        <v>893.2</v>
      </c>
    </row>
    <row r="6694" spans="2:4" x14ac:dyDescent="0.25">
      <c r="B6694" s="416" t="s">
        <v>8873</v>
      </c>
      <c r="C6694" s="416" t="s">
        <v>8854</v>
      </c>
      <c r="D6694" s="416">
        <v>893.2</v>
      </c>
    </row>
    <row r="6695" spans="2:4" x14ac:dyDescent="0.25">
      <c r="B6695" s="416" t="s">
        <v>8874</v>
      </c>
      <c r="C6695" s="416" t="s">
        <v>8854</v>
      </c>
      <c r="D6695" s="416">
        <v>893.2</v>
      </c>
    </row>
    <row r="6696" spans="2:4" x14ac:dyDescent="0.25">
      <c r="B6696" s="416" t="s">
        <v>8875</v>
      </c>
      <c r="C6696" s="416" t="s">
        <v>8854</v>
      </c>
      <c r="D6696" s="416">
        <v>893.2</v>
      </c>
    </row>
    <row r="6697" spans="2:4" x14ac:dyDescent="0.25">
      <c r="B6697" s="416" t="s">
        <v>8876</v>
      </c>
      <c r="C6697" s="416" t="s">
        <v>8854</v>
      </c>
      <c r="D6697" s="416">
        <v>893.2</v>
      </c>
    </row>
    <row r="6698" spans="2:4" x14ac:dyDescent="0.25">
      <c r="B6698" s="416" t="s">
        <v>8877</v>
      </c>
      <c r="C6698" s="416" t="s">
        <v>8854</v>
      </c>
      <c r="D6698" s="416">
        <v>893.2</v>
      </c>
    </row>
    <row r="6699" spans="2:4" x14ac:dyDescent="0.25">
      <c r="B6699" s="416" t="s">
        <v>8878</v>
      </c>
      <c r="C6699" s="416" t="s">
        <v>8854</v>
      </c>
      <c r="D6699" s="416">
        <v>893.2</v>
      </c>
    </row>
    <row r="6700" spans="2:4" x14ac:dyDescent="0.25">
      <c r="B6700" s="416" t="s">
        <v>8879</v>
      </c>
      <c r="C6700" s="416" t="s">
        <v>8854</v>
      </c>
      <c r="D6700" s="416">
        <v>893.2</v>
      </c>
    </row>
    <row r="6701" spans="2:4" x14ac:dyDescent="0.25">
      <c r="B6701" s="416" t="s">
        <v>8880</v>
      </c>
      <c r="C6701" s="416" t="s">
        <v>8854</v>
      </c>
      <c r="D6701" s="416">
        <v>893.2</v>
      </c>
    </row>
    <row r="6702" spans="2:4" x14ac:dyDescent="0.25">
      <c r="B6702" s="416" t="s">
        <v>8881</v>
      </c>
      <c r="C6702" s="416" t="s">
        <v>8854</v>
      </c>
      <c r="D6702" s="416">
        <v>893.2</v>
      </c>
    </row>
    <row r="6703" spans="2:4" x14ac:dyDescent="0.25">
      <c r="B6703" s="416" t="s">
        <v>8882</v>
      </c>
      <c r="C6703" s="416" t="s">
        <v>8854</v>
      </c>
      <c r="D6703" s="416">
        <v>893.2</v>
      </c>
    </row>
    <row r="6704" spans="2:4" x14ac:dyDescent="0.25">
      <c r="B6704" s="416" t="s">
        <v>8883</v>
      </c>
      <c r="C6704" s="416" t="s">
        <v>8854</v>
      </c>
      <c r="D6704" s="416">
        <v>893.2</v>
      </c>
    </row>
    <row r="6705" spans="2:4" x14ac:dyDescent="0.25">
      <c r="B6705" s="416" t="s">
        <v>8884</v>
      </c>
      <c r="C6705" s="416" t="s">
        <v>8854</v>
      </c>
      <c r="D6705" s="416">
        <v>893.2</v>
      </c>
    </row>
    <row r="6706" spans="2:4" x14ac:dyDescent="0.25">
      <c r="B6706" s="416" t="s">
        <v>8885</v>
      </c>
      <c r="C6706" s="416" t="s">
        <v>8854</v>
      </c>
      <c r="D6706" s="416">
        <v>893.2</v>
      </c>
    </row>
    <row r="6707" spans="2:4" x14ac:dyDescent="0.25">
      <c r="B6707" s="416" t="s">
        <v>8886</v>
      </c>
      <c r="C6707" s="416" t="s">
        <v>8854</v>
      </c>
      <c r="D6707" s="416">
        <v>893.2</v>
      </c>
    </row>
    <row r="6708" spans="2:4" x14ac:dyDescent="0.25">
      <c r="B6708" s="416" t="s">
        <v>8887</v>
      </c>
      <c r="C6708" s="416" t="s">
        <v>8854</v>
      </c>
      <c r="D6708" s="416">
        <v>893.2</v>
      </c>
    </row>
    <row r="6709" spans="2:4" x14ac:dyDescent="0.25">
      <c r="B6709" s="416" t="s">
        <v>8888</v>
      </c>
      <c r="C6709" s="416" t="s">
        <v>8854</v>
      </c>
      <c r="D6709" s="416">
        <v>893.2</v>
      </c>
    </row>
    <row r="6710" spans="2:4" x14ac:dyDescent="0.25">
      <c r="B6710" s="416" t="s">
        <v>8889</v>
      </c>
      <c r="C6710" s="416" t="s">
        <v>8854</v>
      </c>
      <c r="D6710" s="416">
        <v>893.2</v>
      </c>
    </row>
    <row r="6711" spans="2:4" x14ac:dyDescent="0.25">
      <c r="B6711" s="416" t="s">
        <v>8890</v>
      </c>
      <c r="C6711" s="416" t="s">
        <v>8854</v>
      </c>
      <c r="D6711" s="416">
        <v>893.2</v>
      </c>
    </row>
    <row r="6712" spans="2:4" x14ac:dyDescent="0.25">
      <c r="B6712" s="416" t="s">
        <v>8891</v>
      </c>
      <c r="C6712" s="416" t="s">
        <v>8854</v>
      </c>
      <c r="D6712" s="416">
        <v>893.2</v>
      </c>
    </row>
    <row r="6713" spans="2:4" x14ac:dyDescent="0.25">
      <c r="B6713" s="416" t="s">
        <v>8892</v>
      </c>
      <c r="C6713" s="416" t="s">
        <v>8854</v>
      </c>
      <c r="D6713" s="416">
        <v>893.2</v>
      </c>
    </row>
    <row r="6714" spans="2:4" x14ac:dyDescent="0.25">
      <c r="B6714" s="416" t="s">
        <v>8893</v>
      </c>
      <c r="C6714" s="416" t="s">
        <v>8854</v>
      </c>
      <c r="D6714" s="416">
        <v>893.2</v>
      </c>
    </row>
    <row r="6715" spans="2:4" x14ac:dyDescent="0.25">
      <c r="B6715" s="416" t="s">
        <v>8894</v>
      </c>
      <c r="C6715" s="416" t="s">
        <v>8854</v>
      </c>
      <c r="D6715" s="416">
        <v>893.2</v>
      </c>
    </row>
    <row r="6716" spans="2:4" x14ac:dyDescent="0.25">
      <c r="B6716" s="416" t="s">
        <v>8895</v>
      </c>
      <c r="C6716" s="416" t="s">
        <v>8854</v>
      </c>
      <c r="D6716" s="416">
        <v>893.2</v>
      </c>
    </row>
    <row r="6717" spans="2:4" x14ac:dyDescent="0.25">
      <c r="B6717" s="416" t="s">
        <v>8896</v>
      </c>
      <c r="C6717" s="416" t="s">
        <v>8854</v>
      </c>
      <c r="D6717" s="416">
        <v>893.2</v>
      </c>
    </row>
    <row r="6718" spans="2:4" x14ac:dyDescent="0.25">
      <c r="B6718" s="416" t="s">
        <v>8897</v>
      </c>
      <c r="C6718" s="416" t="s">
        <v>8854</v>
      </c>
      <c r="D6718" s="416">
        <v>893.2</v>
      </c>
    </row>
    <row r="6719" spans="2:4" x14ac:dyDescent="0.25">
      <c r="B6719" s="416" t="s">
        <v>8898</v>
      </c>
      <c r="C6719" s="416" t="s">
        <v>8854</v>
      </c>
      <c r="D6719" s="416">
        <v>893.2</v>
      </c>
    </row>
    <row r="6720" spans="2:4" x14ac:dyDescent="0.25">
      <c r="B6720" s="416" t="s">
        <v>8899</v>
      </c>
      <c r="C6720" s="416" t="s">
        <v>8854</v>
      </c>
      <c r="D6720" s="416">
        <v>893.2</v>
      </c>
    </row>
    <row r="6721" spans="2:4" x14ac:dyDescent="0.25">
      <c r="B6721" s="416" t="s">
        <v>8900</v>
      </c>
      <c r="C6721" s="416" t="s">
        <v>8901</v>
      </c>
      <c r="D6721" s="416">
        <v>893.2</v>
      </c>
    </row>
    <row r="6722" spans="2:4" x14ac:dyDescent="0.25">
      <c r="B6722" s="416" t="s">
        <v>8902</v>
      </c>
      <c r="C6722" s="416" t="s">
        <v>8901</v>
      </c>
      <c r="D6722" s="416">
        <v>893.2</v>
      </c>
    </row>
    <row r="6723" spans="2:4" x14ac:dyDescent="0.25">
      <c r="B6723" s="416" t="s">
        <v>8903</v>
      </c>
      <c r="C6723" s="416" t="s">
        <v>8901</v>
      </c>
      <c r="D6723" s="416">
        <v>893.2</v>
      </c>
    </row>
    <row r="6724" spans="2:4" x14ac:dyDescent="0.25">
      <c r="B6724" s="416" t="s">
        <v>8904</v>
      </c>
      <c r="C6724" s="416" t="s">
        <v>8905</v>
      </c>
      <c r="D6724" s="417">
        <v>1055.5999999999999</v>
      </c>
    </row>
    <row r="6725" spans="2:4" x14ac:dyDescent="0.25">
      <c r="B6725" s="416" t="s">
        <v>8906</v>
      </c>
      <c r="C6725" s="416" t="s">
        <v>8907</v>
      </c>
      <c r="D6725" s="417">
        <v>1380</v>
      </c>
    </row>
    <row r="6726" spans="2:4" x14ac:dyDescent="0.25">
      <c r="B6726" s="416" t="s">
        <v>8908</v>
      </c>
      <c r="C6726" s="416" t="s">
        <v>8907</v>
      </c>
      <c r="D6726" s="417">
        <v>1380</v>
      </c>
    </row>
    <row r="6727" spans="2:4" x14ac:dyDescent="0.25">
      <c r="B6727" s="416" t="s">
        <v>8909</v>
      </c>
      <c r="C6727" s="416" t="s">
        <v>8907</v>
      </c>
      <c r="D6727" s="417">
        <v>1380</v>
      </c>
    </row>
    <row r="6728" spans="2:4" x14ac:dyDescent="0.25">
      <c r="B6728" s="416" t="s">
        <v>8910</v>
      </c>
      <c r="C6728" s="416" t="s">
        <v>8907</v>
      </c>
      <c r="D6728" s="417">
        <v>1380</v>
      </c>
    </row>
    <row r="6729" spans="2:4" x14ac:dyDescent="0.25">
      <c r="B6729" s="416" t="s">
        <v>8911</v>
      </c>
      <c r="C6729" s="416" t="s">
        <v>8907</v>
      </c>
      <c r="D6729" s="417">
        <v>1380</v>
      </c>
    </row>
    <row r="6730" spans="2:4" x14ac:dyDescent="0.25">
      <c r="B6730" s="416" t="s">
        <v>8912</v>
      </c>
      <c r="C6730" s="416" t="s">
        <v>8907</v>
      </c>
      <c r="D6730" s="417">
        <v>1380</v>
      </c>
    </row>
    <row r="6731" spans="2:4" x14ac:dyDescent="0.25">
      <c r="B6731" s="416" t="s">
        <v>8913</v>
      </c>
      <c r="C6731" s="416" t="s">
        <v>8914</v>
      </c>
      <c r="D6731" s="417">
        <v>1380</v>
      </c>
    </row>
    <row r="6732" spans="2:4" x14ac:dyDescent="0.25">
      <c r="B6732" s="416" t="s">
        <v>8915</v>
      </c>
      <c r="C6732" s="416" t="s">
        <v>8916</v>
      </c>
      <c r="D6732" s="417">
        <v>19193.5</v>
      </c>
    </row>
    <row r="6733" spans="2:4" x14ac:dyDescent="0.25">
      <c r="B6733" s="416" t="s">
        <v>8917</v>
      </c>
      <c r="C6733" s="416" t="s">
        <v>8918</v>
      </c>
      <c r="D6733" s="417">
        <v>19193.5</v>
      </c>
    </row>
    <row r="6734" spans="2:4" x14ac:dyDescent="0.25">
      <c r="B6734" s="416" t="s">
        <v>8919</v>
      </c>
      <c r="C6734" s="416" t="s">
        <v>8918</v>
      </c>
      <c r="D6734" s="417">
        <v>19193.5</v>
      </c>
    </row>
    <row r="6735" spans="2:4" x14ac:dyDescent="0.25">
      <c r="B6735" s="416" t="s">
        <v>8920</v>
      </c>
      <c r="C6735" s="416" t="s">
        <v>8921</v>
      </c>
      <c r="D6735" s="417">
        <v>19193.5</v>
      </c>
    </row>
    <row r="6736" spans="2:4" x14ac:dyDescent="0.25">
      <c r="B6736" s="416" t="s">
        <v>8922</v>
      </c>
      <c r="C6736" s="416" t="s">
        <v>8921</v>
      </c>
      <c r="D6736" s="417">
        <v>19193.5</v>
      </c>
    </row>
    <row r="6737" spans="2:4" x14ac:dyDescent="0.25">
      <c r="B6737" s="416" t="s">
        <v>8923</v>
      </c>
      <c r="C6737" s="416" t="s">
        <v>8921</v>
      </c>
      <c r="D6737" s="417">
        <v>19193.5</v>
      </c>
    </row>
    <row r="6738" spans="2:4" x14ac:dyDescent="0.25">
      <c r="B6738" s="416" t="s">
        <v>8924</v>
      </c>
      <c r="C6738" s="416" t="s">
        <v>8921</v>
      </c>
      <c r="D6738" s="417">
        <v>19193.5</v>
      </c>
    </row>
    <row r="6739" spans="2:4" x14ac:dyDescent="0.25">
      <c r="B6739" s="416" t="s">
        <v>8925</v>
      </c>
      <c r="C6739" s="416" t="s">
        <v>8921</v>
      </c>
      <c r="D6739" s="417">
        <v>19193.5</v>
      </c>
    </row>
    <row r="6740" spans="2:4" x14ac:dyDescent="0.25">
      <c r="B6740" s="416" t="s">
        <v>8926</v>
      </c>
      <c r="C6740" s="416" t="s">
        <v>8921</v>
      </c>
      <c r="D6740" s="417">
        <v>19193.5</v>
      </c>
    </row>
    <row r="6741" spans="2:4" x14ac:dyDescent="0.25">
      <c r="B6741" s="416" t="s">
        <v>8927</v>
      </c>
      <c r="C6741" s="416" t="s">
        <v>8921</v>
      </c>
      <c r="D6741" s="417">
        <v>19193.5</v>
      </c>
    </row>
    <row r="6742" spans="2:4" x14ac:dyDescent="0.25">
      <c r="B6742" s="416" t="s">
        <v>8928</v>
      </c>
      <c r="C6742" s="416" t="s">
        <v>8929</v>
      </c>
      <c r="D6742" s="417">
        <v>19193.5</v>
      </c>
    </row>
    <row r="6743" spans="2:4" x14ac:dyDescent="0.25">
      <c r="B6743" s="416" t="s">
        <v>8930</v>
      </c>
      <c r="C6743" s="416" t="s">
        <v>8931</v>
      </c>
      <c r="D6743" s="417">
        <v>8455.9500000000007</v>
      </c>
    </row>
    <row r="6744" spans="2:4" x14ac:dyDescent="0.25">
      <c r="B6744" s="416" t="s">
        <v>8932</v>
      </c>
      <c r="C6744" s="416" t="s">
        <v>8933</v>
      </c>
      <c r="D6744" s="417">
        <v>5722.4</v>
      </c>
    </row>
    <row r="6745" spans="2:4" x14ac:dyDescent="0.25">
      <c r="B6745" s="416" t="s">
        <v>8934</v>
      </c>
      <c r="C6745" s="416" t="s">
        <v>8935</v>
      </c>
      <c r="D6745" s="417">
        <v>1610</v>
      </c>
    </row>
    <row r="6746" spans="2:4" x14ac:dyDescent="0.25">
      <c r="B6746" s="416" t="s">
        <v>8936</v>
      </c>
      <c r="C6746" s="416" t="s">
        <v>8935</v>
      </c>
      <c r="D6746" s="417">
        <v>1610</v>
      </c>
    </row>
    <row r="6747" spans="2:4" x14ac:dyDescent="0.25">
      <c r="B6747" s="416" t="s">
        <v>8937</v>
      </c>
      <c r="C6747" s="416" t="s">
        <v>8938</v>
      </c>
      <c r="D6747" s="417">
        <v>1850.01</v>
      </c>
    </row>
    <row r="6748" spans="2:4" x14ac:dyDescent="0.25">
      <c r="B6748" s="416" t="s">
        <v>8939</v>
      </c>
      <c r="C6748" s="416" t="s">
        <v>8940</v>
      </c>
      <c r="D6748" s="416">
        <v>666.85</v>
      </c>
    </row>
    <row r="6749" spans="2:4" x14ac:dyDescent="0.25">
      <c r="B6749" s="416" t="s">
        <v>8941</v>
      </c>
      <c r="C6749" s="416" t="s">
        <v>8940</v>
      </c>
      <c r="D6749" s="416">
        <v>666.85</v>
      </c>
    </row>
    <row r="6750" spans="2:4" x14ac:dyDescent="0.25">
      <c r="B6750" s="416" t="s">
        <v>8942</v>
      </c>
      <c r="C6750" s="416" t="s">
        <v>8943</v>
      </c>
      <c r="D6750" s="416">
        <v>506</v>
      </c>
    </row>
    <row r="6751" spans="2:4" x14ac:dyDescent="0.25">
      <c r="B6751" s="416" t="s">
        <v>8944</v>
      </c>
      <c r="C6751" s="416" t="s">
        <v>8945</v>
      </c>
      <c r="D6751" s="417">
        <v>8209.85</v>
      </c>
    </row>
    <row r="6752" spans="2:4" x14ac:dyDescent="0.25">
      <c r="B6752" s="416" t="s">
        <v>8946</v>
      </c>
      <c r="C6752" s="416" t="s">
        <v>8945</v>
      </c>
      <c r="D6752" s="417">
        <v>8209.85</v>
      </c>
    </row>
    <row r="6753" spans="2:4" x14ac:dyDescent="0.25">
      <c r="B6753" s="416" t="s">
        <v>8947</v>
      </c>
      <c r="C6753" s="416" t="s">
        <v>8945</v>
      </c>
      <c r="D6753" s="417">
        <v>8209.85</v>
      </c>
    </row>
    <row r="6754" spans="2:4" x14ac:dyDescent="0.25">
      <c r="B6754" s="416" t="s">
        <v>8948</v>
      </c>
      <c r="C6754" s="416" t="s">
        <v>8945</v>
      </c>
      <c r="D6754" s="417">
        <v>8209.85</v>
      </c>
    </row>
    <row r="6755" spans="2:4" x14ac:dyDescent="0.25">
      <c r="B6755" s="416" t="s">
        <v>8949</v>
      </c>
      <c r="C6755" s="416" t="s">
        <v>8950</v>
      </c>
      <c r="D6755" s="417">
        <v>1032.4000000000001</v>
      </c>
    </row>
    <row r="6756" spans="2:4" x14ac:dyDescent="0.25">
      <c r="B6756" s="416" t="s">
        <v>8951</v>
      </c>
      <c r="C6756" s="416" t="s">
        <v>8950</v>
      </c>
      <c r="D6756" s="417">
        <v>1032.4000000000001</v>
      </c>
    </row>
    <row r="6757" spans="2:4" x14ac:dyDescent="0.25">
      <c r="B6757" s="416" t="s">
        <v>8952</v>
      </c>
      <c r="C6757" s="416" t="s">
        <v>8953</v>
      </c>
      <c r="D6757" s="416">
        <v>652.5</v>
      </c>
    </row>
    <row r="6758" spans="2:4" x14ac:dyDescent="0.25">
      <c r="B6758" s="416" t="s">
        <v>8954</v>
      </c>
      <c r="C6758" s="416" t="s">
        <v>8953</v>
      </c>
      <c r="D6758" s="416">
        <v>652.5</v>
      </c>
    </row>
    <row r="6759" spans="2:4" x14ac:dyDescent="0.25">
      <c r="B6759" s="416" t="s">
        <v>8955</v>
      </c>
      <c r="C6759" s="416" t="s">
        <v>8956</v>
      </c>
      <c r="D6759" s="417">
        <v>1610</v>
      </c>
    </row>
    <row r="6760" spans="2:4" x14ac:dyDescent="0.25">
      <c r="B6760" s="416" t="s">
        <v>8957</v>
      </c>
      <c r="C6760" s="416" t="s">
        <v>8956</v>
      </c>
      <c r="D6760" s="417">
        <v>1610</v>
      </c>
    </row>
    <row r="6761" spans="2:4" x14ac:dyDescent="0.25">
      <c r="B6761" s="416" t="s">
        <v>8958</v>
      </c>
      <c r="C6761" s="416" t="s">
        <v>8959</v>
      </c>
      <c r="D6761" s="416">
        <v>368</v>
      </c>
    </row>
    <row r="6762" spans="2:4" x14ac:dyDescent="0.25">
      <c r="B6762" s="416" t="s">
        <v>8960</v>
      </c>
      <c r="C6762" s="416" t="s">
        <v>8961</v>
      </c>
      <c r="D6762" s="417">
        <v>1903</v>
      </c>
    </row>
    <row r="6763" spans="2:4" x14ac:dyDescent="0.25">
      <c r="B6763" s="416" t="s">
        <v>8962</v>
      </c>
      <c r="C6763" s="416" t="s">
        <v>8961</v>
      </c>
      <c r="D6763" s="416">
        <v>369.15</v>
      </c>
    </row>
    <row r="6764" spans="2:4" x14ac:dyDescent="0.25">
      <c r="B6764" s="416" t="s">
        <v>8963</v>
      </c>
      <c r="C6764" s="416" t="s">
        <v>8961</v>
      </c>
      <c r="D6764" s="416">
        <v>369.15</v>
      </c>
    </row>
    <row r="6765" spans="2:4" x14ac:dyDescent="0.25">
      <c r="B6765" s="416" t="s">
        <v>8964</v>
      </c>
      <c r="C6765" s="416" t="s">
        <v>8961</v>
      </c>
      <c r="D6765" s="416">
        <v>369.15</v>
      </c>
    </row>
    <row r="6766" spans="2:4" x14ac:dyDescent="0.25">
      <c r="B6766" s="416" t="s">
        <v>8965</v>
      </c>
      <c r="C6766" s="416" t="s">
        <v>8961</v>
      </c>
      <c r="D6766" s="416">
        <v>369.15</v>
      </c>
    </row>
    <row r="6767" spans="2:4" x14ac:dyDescent="0.25">
      <c r="B6767" s="416" t="s">
        <v>8966</v>
      </c>
      <c r="C6767" s="416" t="s">
        <v>8961</v>
      </c>
      <c r="D6767" s="416">
        <v>666.85</v>
      </c>
    </row>
    <row r="6768" spans="2:4" x14ac:dyDescent="0.25">
      <c r="B6768" s="416" t="s">
        <v>8967</v>
      </c>
      <c r="C6768" s="416" t="s">
        <v>8961</v>
      </c>
      <c r="D6768" s="416">
        <v>666.85</v>
      </c>
    </row>
    <row r="6769" spans="2:4" x14ac:dyDescent="0.25">
      <c r="B6769" s="416" t="s">
        <v>8968</v>
      </c>
      <c r="C6769" s="416" t="s">
        <v>8961</v>
      </c>
      <c r="D6769" s="416">
        <v>666.85</v>
      </c>
    </row>
    <row r="6770" spans="2:4" x14ac:dyDescent="0.25">
      <c r="B6770" s="416" t="s">
        <v>8969</v>
      </c>
      <c r="C6770" s="416" t="s">
        <v>8961</v>
      </c>
      <c r="D6770" s="416">
        <v>666.85</v>
      </c>
    </row>
    <row r="6771" spans="2:4" x14ac:dyDescent="0.25">
      <c r="B6771" s="416" t="s">
        <v>8970</v>
      </c>
      <c r="C6771" s="416" t="s">
        <v>8961</v>
      </c>
      <c r="D6771" s="416">
        <v>666.85</v>
      </c>
    </row>
    <row r="6772" spans="2:4" x14ac:dyDescent="0.25">
      <c r="B6772" s="416" t="s">
        <v>8971</v>
      </c>
      <c r="C6772" s="416" t="s">
        <v>8961</v>
      </c>
      <c r="D6772" s="416">
        <v>666.85</v>
      </c>
    </row>
    <row r="6773" spans="2:4" x14ac:dyDescent="0.25">
      <c r="B6773" s="416" t="s">
        <v>8972</v>
      </c>
      <c r="C6773" s="416" t="s">
        <v>8961</v>
      </c>
      <c r="D6773" s="416">
        <v>666.85</v>
      </c>
    </row>
    <row r="6774" spans="2:4" x14ac:dyDescent="0.25">
      <c r="B6774" s="416" t="s">
        <v>8973</v>
      </c>
      <c r="C6774" s="416" t="s">
        <v>8961</v>
      </c>
      <c r="D6774" s="416">
        <v>666.85</v>
      </c>
    </row>
    <row r="6775" spans="2:4" x14ac:dyDescent="0.25">
      <c r="B6775" s="416" t="s">
        <v>8974</v>
      </c>
      <c r="C6775" s="416" t="s">
        <v>8961</v>
      </c>
      <c r="D6775" s="416">
        <v>666.85</v>
      </c>
    </row>
    <row r="6776" spans="2:4" x14ac:dyDescent="0.25">
      <c r="B6776" s="416" t="s">
        <v>8975</v>
      </c>
      <c r="C6776" s="416" t="s">
        <v>8961</v>
      </c>
      <c r="D6776" s="416">
        <v>666.85</v>
      </c>
    </row>
    <row r="6777" spans="2:4" x14ac:dyDescent="0.25">
      <c r="B6777" s="416" t="s">
        <v>8976</v>
      </c>
      <c r="C6777" s="416" t="s">
        <v>8961</v>
      </c>
      <c r="D6777" s="416">
        <v>666.85</v>
      </c>
    </row>
    <row r="6778" spans="2:4" x14ac:dyDescent="0.25">
      <c r="B6778" s="416" t="s">
        <v>8977</v>
      </c>
      <c r="C6778" s="416" t="s">
        <v>8961</v>
      </c>
      <c r="D6778" s="416">
        <v>666.85</v>
      </c>
    </row>
    <row r="6779" spans="2:4" x14ac:dyDescent="0.25">
      <c r="B6779" s="416" t="s">
        <v>8978</v>
      </c>
      <c r="C6779" s="416" t="s">
        <v>8961</v>
      </c>
      <c r="D6779" s="416">
        <v>666.85</v>
      </c>
    </row>
    <row r="6780" spans="2:4" x14ac:dyDescent="0.25">
      <c r="B6780" s="416" t="s">
        <v>8979</v>
      </c>
      <c r="C6780" s="416" t="s">
        <v>8961</v>
      </c>
      <c r="D6780" s="416">
        <v>666.85</v>
      </c>
    </row>
    <row r="6781" spans="2:4" x14ac:dyDescent="0.25">
      <c r="B6781" s="416" t="s">
        <v>8980</v>
      </c>
      <c r="C6781" s="416" t="s">
        <v>8961</v>
      </c>
      <c r="D6781" s="416">
        <v>666.85</v>
      </c>
    </row>
    <row r="6782" spans="2:4" x14ac:dyDescent="0.25">
      <c r="B6782" s="416" t="s">
        <v>8981</v>
      </c>
      <c r="C6782" s="416" t="s">
        <v>8961</v>
      </c>
      <c r="D6782" s="416">
        <v>369.15</v>
      </c>
    </row>
    <row r="6783" spans="2:4" x14ac:dyDescent="0.25">
      <c r="B6783" s="416" t="s">
        <v>8982</v>
      </c>
      <c r="C6783" s="416" t="s">
        <v>8961</v>
      </c>
      <c r="D6783" s="416">
        <v>369.15</v>
      </c>
    </row>
    <row r="6784" spans="2:4" x14ac:dyDescent="0.25">
      <c r="B6784" s="416" t="s">
        <v>8983</v>
      </c>
      <c r="C6784" s="416" t="s">
        <v>8961</v>
      </c>
      <c r="D6784" s="416">
        <v>369.15</v>
      </c>
    </row>
    <row r="6785" spans="2:4" x14ac:dyDescent="0.25">
      <c r="B6785" s="416" t="s">
        <v>8984</v>
      </c>
      <c r="C6785" s="416" t="s">
        <v>8961</v>
      </c>
      <c r="D6785" s="416">
        <v>369.15</v>
      </c>
    </row>
    <row r="6786" spans="2:4" x14ac:dyDescent="0.25">
      <c r="B6786" s="416" t="s">
        <v>8985</v>
      </c>
      <c r="C6786" s="416" t="s">
        <v>8961</v>
      </c>
      <c r="D6786" s="416">
        <v>369.15</v>
      </c>
    </row>
    <row r="6787" spans="2:4" x14ac:dyDescent="0.25">
      <c r="B6787" s="416" t="s">
        <v>8986</v>
      </c>
      <c r="C6787" s="416" t="s">
        <v>8961</v>
      </c>
      <c r="D6787" s="416">
        <v>369.15</v>
      </c>
    </row>
    <row r="6788" spans="2:4" x14ac:dyDescent="0.25">
      <c r="B6788" s="416" t="s">
        <v>8987</v>
      </c>
      <c r="C6788" s="416" t="s">
        <v>8961</v>
      </c>
      <c r="D6788" s="416">
        <v>369.15</v>
      </c>
    </row>
    <row r="6789" spans="2:4" x14ac:dyDescent="0.25">
      <c r="B6789" s="416" t="s">
        <v>8988</v>
      </c>
      <c r="C6789" s="416" t="s">
        <v>8961</v>
      </c>
      <c r="D6789" s="416">
        <v>666.84</v>
      </c>
    </row>
    <row r="6790" spans="2:4" x14ac:dyDescent="0.25">
      <c r="B6790" s="416" t="s">
        <v>8989</v>
      </c>
      <c r="C6790" s="416" t="s">
        <v>8961</v>
      </c>
      <c r="D6790" s="416">
        <v>666.85</v>
      </c>
    </row>
    <row r="6791" spans="2:4" x14ac:dyDescent="0.25">
      <c r="B6791" s="416" t="s">
        <v>8990</v>
      </c>
      <c r="C6791" s="416" t="s">
        <v>8961</v>
      </c>
      <c r="D6791" s="416">
        <v>666.85</v>
      </c>
    </row>
    <row r="6792" spans="2:4" x14ac:dyDescent="0.25">
      <c r="B6792" s="416" t="s">
        <v>8991</v>
      </c>
      <c r="C6792" s="416" t="s">
        <v>8961</v>
      </c>
      <c r="D6792" s="416">
        <v>666.85</v>
      </c>
    </row>
    <row r="6793" spans="2:4" x14ac:dyDescent="0.25">
      <c r="B6793" s="416" t="s">
        <v>8992</v>
      </c>
      <c r="C6793" s="416" t="s">
        <v>8961</v>
      </c>
      <c r="D6793" s="416">
        <v>666.85</v>
      </c>
    </row>
    <row r="6794" spans="2:4" x14ac:dyDescent="0.25">
      <c r="B6794" s="416" t="s">
        <v>8993</v>
      </c>
      <c r="C6794" s="416" t="s">
        <v>8961</v>
      </c>
      <c r="D6794" s="416">
        <v>666.85</v>
      </c>
    </row>
    <row r="6795" spans="2:4" x14ac:dyDescent="0.25">
      <c r="B6795" s="416" t="s">
        <v>8994</v>
      </c>
      <c r="C6795" s="416" t="s">
        <v>8961</v>
      </c>
      <c r="D6795" s="416">
        <v>666.85</v>
      </c>
    </row>
    <row r="6796" spans="2:4" x14ac:dyDescent="0.25">
      <c r="B6796" s="416" t="s">
        <v>8995</v>
      </c>
      <c r="C6796" s="416" t="s">
        <v>8961</v>
      </c>
      <c r="D6796" s="416">
        <v>666.85</v>
      </c>
    </row>
    <row r="6797" spans="2:4" x14ac:dyDescent="0.25">
      <c r="B6797" s="416" t="s">
        <v>8996</v>
      </c>
      <c r="C6797" s="416" t="s">
        <v>8961</v>
      </c>
      <c r="D6797" s="416">
        <v>369.15</v>
      </c>
    </row>
    <row r="6798" spans="2:4" x14ac:dyDescent="0.25">
      <c r="B6798" s="416" t="s">
        <v>8997</v>
      </c>
      <c r="C6798" s="416" t="s">
        <v>8961</v>
      </c>
      <c r="D6798" s="416">
        <v>369.15</v>
      </c>
    </row>
    <row r="6799" spans="2:4" x14ac:dyDescent="0.25">
      <c r="B6799" s="416" t="s">
        <v>8998</v>
      </c>
      <c r="C6799" s="416" t="s">
        <v>8961</v>
      </c>
      <c r="D6799" s="416">
        <v>369.15</v>
      </c>
    </row>
    <row r="6800" spans="2:4" x14ac:dyDescent="0.25">
      <c r="B6800" s="416" t="s">
        <v>8999</v>
      </c>
      <c r="C6800" s="416" t="s">
        <v>8961</v>
      </c>
      <c r="D6800" s="416">
        <v>666.84</v>
      </c>
    </row>
    <row r="6801" spans="2:4" x14ac:dyDescent="0.25">
      <c r="B6801" s="416" t="s">
        <v>9000</v>
      </c>
      <c r="C6801" s="416" t="s">
        <v>8961</v>
      </c>
      <c r="D6801" s="416">
        <v>666.84</v>
      </c>
    </row>
    <row r="6802" spans="2:4" x14ac:dyDescent="0.25">
      <c r="B6802" s="416" t="s">
        <v>9001</v>
      </c>
      <c r="C6802" s="416" t="s">
        <v>8961</v>
      </c>
      <c r="D6802" s="416">
        <v>666.84</v>
      </c>
    </row>
    <row r="6803" spans="2:4" x14ac:dyDescent="0.25">
      <c r="B6803" s="416" t="s">
        <v>9002</v>
      </c>
      <c r="C6803" s="416" t="s">
        <v>8961</v>
      </c>
      <c r="D6803" s="416">
        <v>666.84</v>
      </c>
    </row>
    <row r="6804" spans="2:4" x14ac:dyDescent="0.25">
      <c r="B6804" s="416" t="s">
        <v>9003</v>
      </c>
      <c r="C6804" s="416" t="s">
        <v>8961</v>
      </c>
      <c r="D6804" s="416">
        <v>369.15</v>
      </c>
    </row>
    <row r="6805" spans="2:4" x14ac:dyDescent="0.25">
      <c r="B6805" s="416" t="s">
        <v>9004</v>
      </c>
      <c r="C6805" s="416" t="s">
        <v>8961</v>
      </c>
      <c r="D6805" s="417">
        <v>1903</v>
      </c>
    </row>
    <row r="6806" spans="2:4" x14ac:dyDescent="0.25">
      <c r="B6806" s="416" t="s">
        <v>9005</v>
      </c>
      <c r="C6806" s="416" t="s">
        <v>8961</v>
      </c>
      <c r="D6806" s="416">
        <v>666.84</v>
      </c>
    </row>
    <row r="6807" spans="2:4" x14ac:dyDescent="0.25">
      <c r="B6807" s="416" t="s">
        <v>9006</v>
      </c>
      <c r="C6807" s="416" t="s">
        <v>8961</v>
      </c>
      <c r="D6807" s="416">
        <v>368</v>
      </c>
    </row>
    <row r="6808" spans="2:4" x14ac:dyDescent="0.25">
      <c r="B6808" s="416" t="s">
        <v>9007</v>
      </c>
      <c r="C6808" s="416" t="s">
        <v>8961</v>
      </c>
      <c r="D6808" s="416">
        <v>369.15</v>
      </c>
    </row>
    <row r="6809" spans="2:4" x14ac:dyDescent="0.25">
      <c r="B6809" s="416" t="s">
        <v>9008</v>
      </c>
      <c r="C6809" s="416" t="s">
        <v>8961</v>
      </c>
      <c r="D6809" s="416">
        <v>666.84</v>
      </c>
    </row>
    <row r="6810" spans="2:4" x14ac:dyDescent="0.25">
      <c r="B6810" s="416" t="s">
        <v>9009</v>
      </c>
      <c r="C6810" s="416" t="s">
        <v>8961</v>
      </c>
      <c r="D6810" s="416">
        <v>666.84</v>
      </c>
    </row>
    <row r="6811" spans="2:4" x14ac:dyDescent="0.25">
      <c r="B6811" s="416" t="s">
        <v>9010</v>
      </c>
      <c r="C6811" s="416" t="s">
        <v>8961</v>
      </c>
      <c r="D6811" s="416">
        <v>666.85</v>
      </c>
    </row>
    <row r="6812" spans="2:4" x14ac:dyDescent="0.25">
      <c r="B6812" s="416" t="s">
        <v>9011</v>
      </c>
      <c r="C6812" s="416" t="s">
        <v>8961</v>
      </c>
      <c r="D6812" s="417">
        <v>1903</v>
      </c>
    </row>
    <row r="6813" spans="2:4" x14ac:dyDescent="0.25">
      <c r="B6813" s="416" t="s">
        <v>9012</v>
      </c>
      <c r="C6813" s="416" t="s">
        <v>8961</v>
      </c>
      <c r="D6813" s="417">
        <v>1495</v>
      </c>
    </row>
    <row r="6814" spans="2:4" x14ac:dyDescent="0.25">
      <c r="B6814" s="416" t="s">
        <v>9013</v>
      </c>
      <c r="C6814" s="416" t="s">
        <v>8961</v>
      </c>
      <c r="D6814" s="416">
        <v>369.15</v>
      </c>
    </row>
    <row r="6815" spans="2:4" x14ac:dyDescent="0.25">
      <c r="B6815" s="416" t="s">
        <v>9014</v>
      </c>
      <c r="C6815" s="416" t="s">
        <v>8961</v>
      </c>
      <c r="D6815" s="416">
        <v>369.15</v>
      </c>
    </row>
    <row r="6816" spans="2:4" x14ac:dyDescent="0.25">
      <c r="B6816" s="416" t="s">
        <v>9015</v>
      </c>
      <c r="C6816" s="416" t="s">
        <v>8961</v>
      </c>
      <c r="D6816" s="417">
        <v>6826.6</v>
      </c>
    </row>
    <row r="6817" spans="2:4" x14ac:dyDescent="0.25">
      <c r="B6817" s="416" t="s">
        <v>9016</v>
      </c>
      <c r="C6817" s="416" t="s">
        <v>8961</v>
      </c>
      <c r="D6817" s="417">
        <v>6826.6</v>
      </c>
    </row>
    <row r="6818" spans="2:4" x14ac:dyDescent="0.25">
      <c r="B6818" s="416" t="s">
        <v>9017</v>
      </c>
      <c r="C6818" s="416" t="s">
        <v>8961</v>
      </c>
      <c r="D6818" s="417">
        <v>6826.6</v>
      </c>
    </row>
    <row r="6819" spans="2:4" x14ac:dyDescent="0.25">
      <c r="B6819" s="416" t="s">
        <v>9018</v>
      </c>
      <c r="C6819" s="416" t="s">
        <v>8961</v>
      </c>
      <c r="D6819" s="417">
        <v>6826.6</v>
      </c>
    </row>
    <row r="6820" spans="2:4" x14ac:dyDescent="0.25">
      <c r="B6820" s="416" t="s">
        <v>9019</v>
      </c>
      <c r="C6820" s="416" t="s">
        <v>8961</v>
      </c>
      <c r="D6820" s="417">
        <v>6826.6</v>
      </c>
    </row>
    <row r="6821" spans="2:4" x14ac:dyDescent="0.25">
      <c r="B6821" s="416" t="s">
        <v>9020</v>
      </c>
      <c r="C6821" s="416" t="s">
        <v>8961</v>
      </c>
      <c r="D6821" s="417">
        <v>6826.6</v>
      </c>
    </row>
    <row r="6822" spans="2:4" x14ac:dyDescent="0.25">
      <c r="B6822" s="416" t="s">
        <v>9021</v>
      </c>
      <c r="C6822" s="416" t="s">
        <v>8961</v>
      </c>
      <c r="D6822" s="417">
        <v>6826.6</v>
      </c>
    </row>
    <row r="6823" spans="2:4" x14ac:dyDescent="0.25">
      <c r="B6823" s="416" t="s">
        <v>9022</v>
      </c>
      <c r="C6823" s="416" t="s">
        <v>8961</v>
      </c>
      <c r="D6823" s="417">
        <v>6826.6</v>
      </c>
    </row>
    <row r="6824" spans="2:4" x14ac:dyDescent="0.25">
      <c r="B6824" s="416" t="s">
        <v>9023</v>
      </c>
      <c r="C6824" s="416" t="s">
        <v>8961</v>
      </c>
      <c r="D6824" s="417">
        <v>6826.6</v>
      </c>
    </row>
    <row r="6825" spans="2:4" x14ac:dyDescent="0.25">
      <c r="B6825" s="416" t="s">
        <v>9024</v>
      </c>
      <c r="C6825" s="416" t="s">
        <v>8961</v>
      </c>
      <c r="D6825" s="417">
        <v>6826.6</v>
      </c>
    </row>
    <row r="6826" spans="2:4" x14ac:dyDescent="0.25">
      <c r="B6826" s="416" t="s">
        <v>9025</v>
      </c>
      <c r="C6826" s="416" t="s">
        <v>8961</v>
      </c>
      <c r="D6826" s="417">
        <v>6826.6</v>
      </c>
    </row>
    <row r="6827" spans="2:4" x14ac:dyDescent="0.25">
      <c r="B6827" s="416" t="s">
        <v>9026</v>
      </c>
      <c r="C6827" s="416" t="s">
        <v>8961</v>
      </c>
      <c r="D6827" s="417">
        <v>6826.6</v>
      </c>
    </row>
    <row r="6828" spans="2:4" x14ac:dyDescent="0.25">
      <c r="B6828" s="416" t="s">
        <v>9027</v>
      </c>
      <c r="C6828" s="416" t="s">
        <v>8961</v>
      </c>
      <c r="D6828" s="417">
        <v>6826.6</v>
      </c>
    </row>
    <row r="6829" spans="2:4" x14ac:dyDescent="0.25">
      <c r="B6829" s="416" t="s">
        <v>9028</v>
      </c>
      <c r="C6829" s="416" t="s">
        <v>8961</v>
      </c>
      <c r="D6829" s="416">
        <v>666.84</v>
      </c>
    </row>
    <row r="6830" spans="2:4" x14ac:dyDescent="0.25">
      <c r="B6830" s="416" t="s">
        <v>9029</v>
      </c>
      <c r="C6830" s="416" t="s">
        <v>8961</v>
      </c>
      <c r="D6830" s="417">
        <v>6826.6</v>
      </c>
    </row>
    <row r="6831" spans="2:4" x14ac:dyDescent="0.25">
      <c r="B6831" s="416" t="s">
        <v>9030</v>
      </c>
      <c r="C6831" s="416" t="s">
        <v>8961</v>
      </c>
      <c r="D6831" s="417">
        <v>6826.6</v>
      </c>
    </row>
    <row r="6832" spans="2:4" x14ac:dyDescent="0.25">
      <c r="B6832" s="416" t="s">
        <v>9031</v>
      </c>
      <c r="C6832" s="416" t="s">
        <v>8961</v>
      </c>
      <c r="D6832" s="417">
        <v>6826.6</v>
      </c>
    </row>
    <row r="6833" spans="2:4" x14ac:dyDescent="0.25">
      <c r="B6833" s="416" t="s">
        <v>9032</v>
      </c>
      <c r="C6833" s="416" t="s">
        <v>8961</v>
      </c>
      <c r="D6833" s="417">
        <v>6826.6</v>
      </c>
    </row>
    <row r="6834" spans="2:4" x14ac:dyDescent="0.25">
      <c r="B6834" s="416" t="s">
        <v>9033</v>
      </c>
      <c r="C6834" s="416" t="s">
        <v>8961</v>
      </c>
      <c r="D6834" s="416">
        <v>666.84</v>
      </c>
    </row>
    <row r="6835" spans="2:4" x14ac:dyDescent="0.25">
      <c r="B6835" s="416" t="s">
        <v>9034</v>
      </c>
      <c r="C6835" s="416" t="s">
        <v>8961</v>
      </c>
      <c r="D6835" s="416">
        <v>403.65</v>
      </c>
    </row>
    <row r="6836" spans="2:4" x14ac:dyDescent="0.25">
      <c r="B6836" s="416" t="s">
        <v>9035</v>
      </c>
      <c r="C6836" s="416" t="s">
        <v>8961</v>
      </c>
      <c r="D6836" s="416">
        <v>369.15</v>
      </c>
    </row>
    <row r="6837" spans="2:4" x14ac:dyDescent="0.25">
      <c r="B6837" s="416" t="s">
        <v>9036</v>
      </c>
      <c r="C6837" s="416" t="s">
        <v>8961</v>
      </c>
      <c r="D6837" s="416">
        <v>369.15</v>
      </c>
    </row>
    <row r="6838" spans="2:4" x14ac:dyDescent="0.25">
      <c r="B6838" s="416" t="s">
        <v>9037</v>
      </c>
      <c r="C6838" s="416" t="s">
        <v>8961</v>
      </c>
      <c r="D6838" s="416">
        <v>369.15</v>
      </c>
    </row>
    <row r="6839" spans="2:4" x14ac:dyDescent="0.25">
      <c r="B6839" s="416" t="s">
        <v>9038</v>
      </c>
      <c r="C6839" s="416" t="s">
        <v>8961</v>
      </c>
      <c r="D6839" s="416">
        <v>690</v>
      </c>
    </row>
    <row r="6840" spans="2:4" x14ac:dyDescent="0.25">
      <c r="B6840" s="416" t="s">
        <v>9039</v>
      </c>
      <c r="C6840" s="416" t="s">
        <v>8961</v>
      </c>
      <c r="D6840" s="416">
        <v>690</v>
      </c>
    </row>
    <row r="6841" spans="2:4" x14ac:dyDescent="0.25">
      <c r="B6841" s="416" t="s">
        <v>9040</v>
      </c>
      <c r="C6841" s="416" t="s">
        <v>8961</v>
      </c>
      <c r="D6841" s="416">
        <v>690</v>
      </c>
    </row>
    <row r="6842" spans="2:4" x14ac:dyDescent="0.25">
      <c r="B6842" s="416" t="s">
        <v>9041</v>
      </c>
      <c r="C6842" s="416" t="s">
        <v>8961</v>
      </c>
      <c r="D6842" s="416">
        <v>369.15</v>
      </c>
    </row>
    <row r="6843" spans="2:4" x14ac:dyDescent="0.25">
      <c r="B6843" s="416" t="s">
        <v>9042</v>
      </c>
      <c r="C6843" s="416" t="s">
        <v>8961</v>
      </c>
      <c r="D6843" s="416">
        <v>369.15</v>
      </c>
    </row>
    <row r="6844" spans="2:4" x14ac:dyDescent="0.25">
      <c r="B6844" s="416" t="s">
        <v>9043</v>
      </c>
      <c r="C6844" s="416" t="s">
        <v>8961</v>
      </c>
      <c r="D6844" s="416">
        <v>369.15</v>
      </c>
    </row>
    <row r="6845" spans="2:4" x14ac:dyDescent="0.25">
      <c r="B6845" s="416" t="s">
        <v>9044</v>
      </c>
      <c r="C6845" s="416" t="s">
        <v>8961</v>
      </c>
      <c r="D6845" s="416">
        <v>369.15</v>
      </c>
    </row>
    <row r="6846" spans="2:4" x14ac:dyDescent="0.25">
      <c r="B6846" s="416" t="s">
        <v>9045</v>
      </c>
      <c r="C6846" s="416" t="s">
        <v>8961</v>
      </c>
      <c r="D6846" s="416">
        <v>369.15</v>
      </c>
    </row>
    <row r="6847" spans="2:4" x14ac:dyDescent="0.25">
      <c r="B6847" s="416" t="s">
        <v>9046</v>
      </c>
      <c r="C6847" s="416" t="s">
        <v>8961</v>
      </c>
      <c r="D6847" s="416">
        <v>369.15</v>
      </c>
    </row>
    <row r="6848" spans="2:4" x14ac:dyDescent="0.25">
      <c r="B6848" s="416" t="s">
        <v>9047</v>
      </c>
      <c r="C6848" s="416" t="s">
        <v>8961</v>
      </c>
      <c r="D6848" s="416">
        <v>666.84</v>
      </c>
    </row>
    <row r="6849" spans="2:4" x14ac:dyDescent="0.25">
      <c r="B6849" s="416" t="s">
        <v>9048</v>
      </c>
      <c r="C6849" s="416" t="s">
        <v>8961</v>
      </c>
      <c r="D6849" s="416">
        <v>690</v>
      </c>
    </row>
    <row r="6850" spans="2:4" x14ac:dyDescent="0.25">
      <c r="B6850" s="416" t="s">
        <v>9049</v>
      </c>
      <c r="C6850" s="416" t="s">
        <v>8961</v>
      </c>
      <c r="D6850" s="416">
        <v>666.84</v>
      </c>
    </row>
    <row r="6851" spans="2:4" x14ac:dyDescent="0.25">
      <c r="B6851" s="416" t="s">
        <v>9050</v>
      </c>
      <c r="C6851" s="416" t="s">
        <v>8961</v>
      </c>
      <c r="D6851" s="416">
        <v>666.84</v>
      </c>
    </row>
    <row r="6852" spans="2:4" x14ac:dyDescent="0.25">
      <c r="B6852" s="416" t="s">
        <v>9051</v>
      </c>
      <c r="C6852" s="416" t="s">
        <v>8961</v>
      </c>
      <c r="D6852" s="416">
        <v>666.84</v>
      </c>
    </row>
    <row r="6853" spans="2:4" x14ac:dyDescent="0.25">
      <c r="B6853" s="416" t="s">
        <v>9052</v>
      </c>
      <c r="C6853" s="416" t="s">
        <v>8961</v>
      </c>
      <c r="D6853" s="416">
        <v>369.15</v>
      </c>
    </row>
    <row r="6854" spans="2:4" x14ac:dyDescent="0.25">
      <c r="B6854" s="416" t="s">
        <v>9053</v>
      </c>
      <c r="C6854" s="416" t="s">
        <v>8961</v>
      </c>
      <c r="D6854" s="416">
        <v>690</v>
      </c>
    </row>
    <row r="6855" spans="2:4" x14ac:dyDescent="0.25">
      <c r="B6855" s="416" t="s">
        <v>9054</v>
      </c>
      <c r="C6855" s="416" t="s">
        <v>8961</v>
      </c>
      <c r="D6855" s="416">
        <v>690</v>
      </c>
    </row>
    <row r="6856" spans="2:4" x14ac:dyDescent="0.25">
      <c r="B6856" s="416" t="s">
        <v>9055</v>
      </c>
      <c r="C6856" s="416" t="s">
        <v>8961</v>
      </c>
      <c r="D6856" s="416">
        <v>369.15</v>
      </c>
    </row>
    <row r="6857" spans="2:4" x14ac:dyDescent="0.25">
      <c r="B6857" s="416" t="s">
        <v>9056</v>
      </c>
      <c r="C6857" s="416" t="s">
        <v>8961</v>
      </c>
      <c r="D6857" s="416">
        <v>666.84</v>
      </c>
    </row>
    <row r="6858" spans="2:4" x14ac:dyDescent="0.25">
      <c r="B6858" s="416" t="s">
        <v>9057</v>
      </c>
      <c r="C6858" s="416" t="s">
        <v>8961</v>
      </c>
      <c r="D6858" s="416">
        <v>666.85</v>
      </c>
    </row>
    <row r="6859" spans="2:4" x14ac:dyDescent="0.25">
      <c r="B6859" s="416" t="s">
        <v>9058</v>
      </c>
      <c r="C6859" s="416" t="s">
        <v>8961</v>
      </c>
      <c r="D6859" s="416">
        <v>369.15</v>
      </c>
    </row>
    <row r="6860" spans="2:4" x14ac:dyDescent="0.25">
      <c r="B6860" s="416" t="s">
        <v>9059</v>
      </c>
      <c r="C6860" s="416" t="s">
        <v>8961</v>
      </c>
      <c r="D6860" s="416">
        <v>369.15</v>
      </c>
    </row>
    <row r="6861" spans="2:4" x14ac:dyDescent="0.25">
      <c r="B6861" s="416" t="s">
        <v>9060</v>
      </c>
      <c r="C6861" s="416" t="s">
        <v>8961</v>
      </c>
      <c r="D6861" s="416">
        <v>369.15</v>
      </c>
    </row>
    <row r="6862" spans="2:4" x14ac:dyDescent="0.25">
      <c r="B6862" s="416" t="s">
        <v>9061</v>
      </c>
      <c r="C6862" s="416" t="s">
        <v>8961</v>
      </c>
      <c r="D6862" s="416">
        <v>690</v>
      </c>
    </row>
    <row r="6863" spans="2:4" x14ac:dyDescent="0.25">
      <c r="B6863" s="416" t="s">
        <v>9062</v>
      </c>
      <c r="C6863" s="416" t="s">
        <v>8961</v>
      </c>
      <c r="D6863" s="416">
        <v>369.15</v>
      </c>
    </row>
    <row r="6864" spans="2:4" x14ac:dyDescent="0.25">
      <c r="B6864" s="416" t="s">
        <v>9063</v>
      </c>
      <c r="C6864" s="416" t="s">
        <v>8961</v>
      </c>
      <c r="D6864" s="416">
        <v>369.15</v>
      </c>
    </row>
    <row r="6865" spans="2:4" x14ac:dyDescent="0.25">
      <c r="B6865" s="416" t="s">
        <v>9064</v>
      </c>
      <c r="C6865" s="416" t="s">
        <v>8961</v>
      </c>
      <c r="D6865" s="416">
        <v>369.15</v>
      </c>
    </row>
    <row r="6866" spans="2:4" x14ac:dyDescent="0.25">
      <c r="B6866" s="416" t="s">
        <v>9065</v>
      </c>
      <c r="C6866" s="416" t="s">
        <v>8961</v>
      </c>
      <c r="D6866" s="416">
        <v>369.15</v>
      </c>
    </row>
    <row r="6867" spans="2:4" x14ac:dyDescent="0.25">
      <c r="B6867" s="416" t="s">
        <v>9066</v>
      </c>
      <c r="C6867" s="416" t="s">
        <v>8961</v>
      </c>
      <c r="D6867" s="416">
        <v>369.15</v>
      </c>
    </row>
    <row r="6868" spans="2:4" x14ac:dyDescent="0.25">
      <c r="B6868" s="416" t="s">
        <v>9067</v>
      </c>
      <c r="C6868" s="416" t="s">
        <v>8961</v>
      </c>
      <c r="D6868" s="416">
        <v>369.15</v>
      </c>
    </row>
    <row r="6869" spans="2:4" x14ac:dyDescent="0.25">
      <c r="B6869" s="416" t="s">
        <v>9068</v>
      </c>
      <c r="C6869" s="416" t="s">
        <v>8961</v>
      </c>
      <c r="D6869" s="416">
        <v>369.15</v>
      </c>
    </row>
    <row r="6870" spans="2:4" x14ac:dyDescent="0.25">
      <c r="B6870" s="416" t="s">
        <v>9069</v>
      </c>
      <c r="C6870" s="416" t="s">
        <v>8961</v>
      </c>
      <c r="D6870" s="416">
        <v>369.15</v>
      </c>
    </row>
    <row r="6871" spans="2:4" x14ac:dyDescent="0.25">
      <c r="B6871" s="416" t="s">
        <v>9070</v>
      </c>
      <c r="C6871" s="416" t="s">
        <v>8961</v>
      </c>
      <c r="D6871" s="416">
        <v>369.15</v>
      </c>
    </row>
    <row r="6872" spans="2:4" x14ac:dyDescent="0.25">
      <c r="B6872" s="416" t="s">
        <v>9071</v>
      </c>
      <c r="C6872" s="416" t="s">
        <v>8961</v>
      </c>
      <c r="D6872" s="416">
        <v>369.15</v>
      </c>
    </row>
    <row r="6873" spans="2:4" x14ac:dyDescent="0.25">
      <c r="B6873" s="416" t="s">
        <v>9072</v>
      </c>
      <c r="C6873" s="416" t="s">
        <v>8961</v>
      </c>
      <c r="D6873" s="416">
        <v>369.15</v>
      </c>
    </row>
    <row r="6874" spans="2:4" x14ac:dyDescent="0.25">
      <c r="B6874" s="416" t="s">
        <v>9073</v>
      </c>
      <c r="C6874" s="416" t="s">
        <v>8961</v>
      </c>
      <c r="D6874" s="416">
        <v>369.15</v>
      </c>
    </row>
    <row r="6875" spans="2:4" x14ac:dyDescent="0.25">
      <c r="B6875" s="416" t="s">
        <v>9074</v>
      </c>
      <c r="C6875" s="416" t="s">
        <v>8961</v>
      </c>
      <c r="D6875" s="416">
        <v>666.85</v>
      </c>
    </row>
    <row r="6876" spans="2:4" x14ac:dyDescent="0.25">
      <c r="B6876" s="416" t="s">
        <v>9075</v>
      </c>
      <c r="C6876" s="416" t="s">
        <v>8961</v>
      </c>
      <c r="D6876" s="416">
        <v>690</v>
      </c>
    </row>
    <row r="6877" spans="2:4" x14ac:dyDescent="0.25">
      <c r="B6877" s="416" t="s">
        <v>9076</v>
      </c>
      <c r="C6877" s="416" t="s">
        <v>8961</v>
      </c>
      <c r="D6877" s="416">
        <v>369.15</v>
      </c>
    </row>
    <row r="6878" spans="2:4" x14ac:dyDescent="0.25">
      <c r="B6878" s="416" t="s">
        <v>9077</v>
      </c>
      <c r="C6878" s="416" t="s">
        <v>8961</v>
      </c>
      <c r="D6878" s="417">
        <v>1599.99</v>
      </c>
    </row>
    <row r="6879" spans="2:4" x14ac:dyDescent="0.25">
      <c r="B6879" s="416" t="s">
        <v>9078</v>
      </c>
      <c r="C6879" s="416" t="s">
        <v>8961</v>
      </c>
      <c r="D6879" s="417">
        <v>1903</v>
      </c>
    </row>
    <row r="6880" spans="2:4" x14ac:dyDescent="0.25">
      <c r="B6880" s="416" t="s">
        <v>9079</v>
      </c>
      <c r="C6880" s="416" t="s">
        <v>8961</v>
      </c>
      <c r="D6880" s="417">
        <v>1495</v>
      </c>
    </row>
    <row r="6881" spans="2:4" x14ac:dyDescent="0.25">
      <c r="B6881" s="416" t="s">
        <v>9080</v>
      </c>
      <c r="C6881" s="416" t="s">
        <v>8961</v>
      </c>
      <c r="D6881" s="417">
        <v>1495</v>
      </c>
    </row>
    <row r="6882" spans="2:4" x14ac:dyDescent="0.25">
      <c r="B6882" s="416" t="s">
        <v>9081</v>
      </c>
      <c r="C6882" s="416" t="s">
        <v>8961</v>
      </c>
      <c r="D6882" s="417">
        <v>1495</v>
      </c>
    </row>
    <row r="6883" spans="2:4" x14ac:dyDescent="0.25">
      <c r="B6883" s="416" t="s">
        <v>9082</v>
      </c>
      <c r="C6883" s="416" t="s">
        <v>8961</v>
      </c>
      <c r="D6883" s="417">
        <v>1495</v>
      </c>
    </row>
    <row r="6884" spans="2:4" x14ac:dyDescent="0.25">
      <c r="B6884" s="416" t="s">
        <v>9083</v>
      </c>
      <c r="C6884" s="416" t="s">
        <v>8961</v>
      </c>
      <c r="D6884" s="417">
        <v>1495</v>
      </c>
    </row>
    <row r="6885" spans="2:4" x14ac:dyDescent="0.25">
      <c r="B6885" s="416" t="s">
        <v>9084</v>
      </c>
      <c r="C6885" s="416" t="s">
        <v>8961</v>
      </c>
      <c r="D6885" s="417">
        <v>1495</v>
      </c>
    </row>
    <row r="6886" spans="2:4" x14ac:dyDescent="0.25">
      <c r="B6886" s="416" t="s">
        <v>9085</v>
      </c>
      <c r="C6886" s="416" t="s">
        <v>8961</v>
      </c>
      <c r="D6886" s="417">
        <v>1495</v>
      </c>
    </row>
    <row r="6887" spans="2:4" x14ac:dyDescent="0.25">
      <c r="B6887" s="416" t="s">
        <v>9086</v>
      </c>
      <c r="C6887" s="416" t="s">
        <v>8961</v>
      </c>
      <c r="D6887" s="417">
        <v>1495</v>
      </c>
    </row>
    <row r="6888" spans="2:4" x14ac:dyDescent="0.25">
      <c r="B6888" s="416" t="s">
        <v>9087</v>
      </c>
      <c r="C6888" s="416" t="s">
        <v>8961</v>
      </c>
      <c r="D6888" s="417">
        <v>1495</v>
      </c>
    </row>
    <row r="6889" spans="2:4" x14ac:dyDescent="0.25">
      <c r="B6889" s="416" t="s">
        <v>9088</v>
      </c>
      <c r="C6889" s="416" t="s">
        <v>8961</v>
      </c>
      <c r="D6889" s="417">
        <v>1495</v>
      </c>
    </row>
    <row r="6890" spans="2:4" x14ac:dyDescent="0.25">
      <c r="B6890" s="416" t="s">
        <v>9089</v>
      </c>
      <c r="C6890" s="416" t="s">
        <v>8961</v>
      </c>
      <c r="D6890" s="417">
        <v>1495</v>
      </c>
    </row>
    <row r="6891" spans="2:4" x14ac:dyDescent="0.25">
      <c r="B6891" s="416" t="s">
        <v>9090</v>
      </c>
      <c r="C6891" s="416" t="s">
        <v>8961</v>
      </c>
      <c r="D6891" s="417">
        <v>1495</v>
      </c>
    </row>
    <row r="6892" spans="2:4" x14ac:dyDescent="0.25">
      <c r="B6892" s="416" t="s">
        <v>9091</v>
      </c>
      <c r="C6892" s="416" t="s">
        <v>8961</v>
      </c>
      <c r="D6892" s="417">
        <v>1495</v>
      </c>
    </row>
    <row r="6893" spans="2:4" x14ac:dyDescent="0.25">
      <c r="B6893" s="416" t="s">
        <v>9092</v>
      </c>
      <c r="C6893" s="416" t="s">
        <v>8961</v>
      </c>
      <c r="D6893" s="417">
        <v>1495</v>
      </c>
    </row>
    <row r="6894" spans="2:4" x14ac:dyDescent="0.25">
      <c r="B6894" s="416" t="s">
        <v>9093</v>
      </c>
      <c r="C6894" s="416" t="s">
        <v>8961</v>
      </c>
      <c r="D6894" s="417">
        <v>1495</v>
      </c>
    </row>
    <row r="6895" spans="2:4" x14ac:dyDescent="0.25">
      <c r="B6895" s="416" t="s">
        <v>9094</v>
      </c>
      <c r="C6895" s="416" t="s">
        <v>8961</v>
      </c>
      <c r="D6895" s="417">
        <v>1495</v>
      </c>
    </row>
    <row r="6896" spans="2:4" x14ac:dyDescent="0.25">
      <c r="B6896" s="416" t="s">
        <v>9095</v>
      </c>
      <c r="C6896" s="416" t="s">
        <v>8961</v>
      </c>
      <c r="D6896" s="417">
        <v>1495</v>
      </c>
    </row>
    <row r="6897" spans="2:4" x14ac:dyDescent="0.25">
      <c r="B6897" s="416" t="s">
        <v>9096</v>
      </c>
      <c r="C6897" s="416" t="s">
        <v>8961</v>
      </c>
      <c r="D6897" s="417">
        <v>1495</v>
      </c>
    </row>
    <row r="6898" spans="2:4" x14ac:dyDescent="0.25">
      <c r="B6898" s="416" t="s">
        <v>9097</v>
      </c>
      <c r="C6898" s="416" t="s">
        <v>8961</v>
      </c>
      <c r="D6898" s="417">
        <v>1495</v>
      </c>
    </row>
    <row r="6899" spans="2:4" x14ac:dyDescent="0.25">
      <c r="B6899" s="416" t="s">
        <v>9098</v>
      </c>
      <c r="C6899" s="416" t="s">
        <v>8961</v>
      </c>
      <c r="D6899" s="417">
        <v>1495</v>
      </c>
    </row>
    <row r="6900" spans="2:4" x14ac:dyDescent="0.25">
      <c r="B6900" s="416" t="s">
        <v>9099</v>
      </c>
      <c r="C6900" s="416" t="s">
        <v>8961</v>
      </c>
      <c r="D6900" s="417">
        <v>1495</v>
      </c>
    </row>
    <row r="6901" spans="2:4" x14ac:dyDescent="0.25">
      <c r="B6901" s="416" t="s">
        <v>9100</v>
      </c>
      <c r="C6901" s="416" t="s">
        <v>8961</v>
      </c>
      <c r="D6901" s="417">
        <v>1495</v>
      </c>
    </row>
    <row r="6902" spans="2:4" x14ac:dyDescent="0.25">
      <c r="B6902" s="416" t="s">
        <v>9101</v>
      </c>
      <c r="C6902" s="416" t="s">
        <v>8961</v>
      </c>
      <c r="D6902" s="417">
        <v>1495</v>
      </c>
    </row>
    <row r="6903" spans="2:4" x14ac:dyDescent="0.25">
      <c r="B6903" s="416" t="s">
        <v>9102</v>
      </c>
      <c r="C6903" s="416" t="s">
        <v>8961</v>
      </c>
      <c r="D6903" s="417">
        <v>1495</v>
      </c>
    </row>
    <row r="6904" spans="2:4" x14ac:dyDescent="0.25">
      <c r="B6904" s="416" t="s">
        <v>9103</v>
      </c>
      <c r="C6904" s="416" t="s">
        <v>8961</v>
      </c>
      <c r="D6904" s="417">
        <v>1495</v>
      </c>
    </row>
    <row r="6905" spans="2:4" x14ac:dyDescent="0.25">
      <c r="B6905" s="416" t="s">
        <v>9104</v>
      </c>
      <c r="C6905" s="416" t="s">
        <v>8961</v>
      </c>
      <c r="D6905" s="417">
        <v>1495</v>
      </c>
    </row>
    <row r="6906" spans="2:4" x14ac:dyDescent="0.25">
      <c r="B6906" s="416" t="s">
        <v>9105</v>
      </c>
      <c r="C6906" s="416" t="s">
        <v>8961</v>
      </c>
      <c r="D6906" s="417">
        <v>1495</v>
      </c>
    </row>
    <row r="6907" spans="2:4" x14ac:dyDescent="0.25">
      <c r="B6907" s="416" t="s">
        <v>9106</v>
      </c>
      <c r="C6907" s="416" t="s">
        <v>8961</v>
      </c>
      <c r="D6907" s="417">
        <v>1495</v>
      </c>
    </row>
    <row r="6908" spans="2:4" x14ac:dyDescent="0.25">
      <c r="B6908" s="416" t="s">
        <v>9107</v>
      </c>
      <c r="C6908" s="416" t="s">
        <v>8961</v>
      </c>
      <c r="D6908" s="417">
        <v>1495</v>
      </c>
    </row>
    <row r="6909" spans="2:4" x14ac:dyDescent="0.25">
      <c r="B6909" s="416" t="s">
        <v>9108</v>
      </c>
      <c r="C6909" s="416" t="s">
        <v>8961</v>
      </c>
      <c r="D6909" s="417">
        <v>1495</v>
      </c>
    </row>
    <row r="6910" spans="2:4" x14ac:dyDescent="0.25">
      <c r="B6910" s="416" t="s">
        <v>9109</v>
      </c>
      <c r="C6910" s="416" t="s">
        <v>8961</v>
      </c>
      <c r="D6910" s="417">
        <v>1495</v>
      </c>
    </row>
    <row r="6911" spans="2:4" x14ac:dyDescent="0.25">
      <c r="B6911" s="416" t="s">
        <v>9110</v>
      </c>
      <c r="C6911" s="416" t="s">
        <v>8961</v>
      </c>
      <c r="D6911" s="417">
        <v>1495</v>
      </c>
    </row>
    <row r="6912" spans="2:4" x14ac:dyDescent="0.25">
      <c r="B6912" s="416" t="s">
        <v>9111</v>
      </c>
      <c r="C6912" s="416" t="s">
        <v>8961</v>
      </c>
      <c r="D6912" s="416">
        <v>666.85</v>
      </c>
    </row>
    <row r="6913" spans="2:4" x14ac:dyDescent="0.25">
      <c r="B6913" s="416" t="s">
        <v>9112</v>
      </c>
      <c r="C6913" s="416" t="s">
        <v>8961</v>
      </c>
      <c r="D6913" s="416">
        <v>666.84</v>
      </c>
    </row>
    <row r="6914" spans="2:4" x14ac:dyDescent="0.25">
      <c r="B6914" s="416" t="s">
        <v>9113</v>
      </c>
      <c r="C6914" s="416" t="s">
        <v>8961</v>
      </c>
      <c r="D6914" s="416">
        <v>666.84</v>
      </c>
    </row>
    <row r="6915" spans="2:4" x14ac:dyDescent="0.25">
      <c r="B6915" s="416" t="s">
        <v>9114</v>
      </c>
      <c r="C6915" s="416" t="s">
        <v>8961</v>
      </c>
      <c r="D6915" s="416">
        <v>666.84</v>
      </c>
    </row>
    <row r="6916" spans="2:4" x14ac:dyDescent="0.25">
      <c r="B6916" s="416" t="s">
        <v>9115</v>
      </c>
      <c r="C6916" s="416" t="s">
        <v>8961</v>
      </c>
      <c r="D6916" s="417">
        <v>8808.42</v>
      </c>
    </row>
    <row r="6917" spans="2:4" x14ac:dyDescent="0.25">
      <c r="B6917" s="416" t="s">
        <v>9116</v>
      </c>
      <c r="C6917" s="416" t="s">
        <v>8961</v>
      </c>
      <c r="D6917" s="417">
        <v>8808.42</v>
      </c>
    </row>
    <row r="6918" spans="2:4" x14ac:dyDescent="0.25">
      <c r="B6918" s="416" t="s">
        <v>9117</v>
      </c>
      <c r="C6918" s="416" t="s">
        <v>8961</v>
      </c>
      <c r="D6918" s="417">
        <v>8808.42</v>
      </c>
    </row>
    <row r="6919" spans="2:4" x14ac:dyDescent="0.25">
      <c r="B6919" s="416" t="s">
        <v>9118</v>
      </c>
      <c r="C6919" s="416" t="s">
        <v>8961</v>
      </c>
      <c r="D6919" s="417">
        <v>8808.42</v>
      </c>
    </row>
    <row r="6920" spans="2:4" x14ac:dyDescent="0.25">
      <c r="B6920" s="416" t="s">
        <v>9119</v>
      </c>
      <c r="C6920" s="416" t="s">
        <v>8961</v>
      </c>
      <c r="D6920" s="417">
        <v>8808.42</v>
      </c>
    </row>
    <row r="6921" spans="2:4" x14ac:dyDescent="0.25">
      <c r="B6921" s="416" t="s">
        <v>9120</v>
      </c>
      <c r="C6921" s="416" t="s">
        <v>8961</v>
      </c>
      <c r="D6921" s="417">
        <v>8808.42</v>
      </c>
    </row>
    <row r="6922" spans="2:4" x14ac:dyDescent="0.25">
      <c r="B6922" s="416" t="s">
        <v>9121</v>
      </c>
      <c r="C6922" s="416" t="s">
        <v>8961</v>
      </c>
      <c r="D6922" s="417">
        <v>8808.42</v>
      </c>
    </row>
    <row r="6923" spans="2:4" x14ac:dyDescent="0.25">
      <c r="B6923" s="416" t="s">
        <v>9122</v>
      </c>
      <c r="C6923" s="416" t="s">
        <v>8961</v>
      </c>
      <c r="D6923" s="417">
        <v>8808.42</v>
      </c>
    </row>
    <row r="6924" spans="2:4" x14ac:dyDescent="0.25">
      <c r="B6924" s="416" t="s">
        <v>9123</v>
      </c>
      <c r="C6924" s="416" t="s">
        <v>8961</v>
      </c>
      <c r="D6924" s="417">
        <v>8808.42</v>
      </c>
    </row>
    <row r="6925" spans="2:4" x14ac:dyDescent="0.25">
      <c r="B6925" s="416" t="s">
        <v>9124</v>
      </c>
      <c r="C6925" s="416" t="s">
        <v>8961</v>
      </c>
      <c r="D6925" s="417">
        <v>8808.42</v>
      </c>
    </row>
    <row r="6926" spans="2:4" x14ac:dyDescent="0.25">
      <c r="B6926" s="416" t="s">
        <v>9125</v>
      </c>
      <c r="C6926" s="416" t="s">
        <v>8961</v>
      </c>
      <c r="D6926" s="417">
        <v>8808.42</v>
      </c>
    </row>
    <row r="6927" spans="2:4" x14ac:dyDescent="0.25">
      <c r="B6927" s="416" t="s">
        <v>9126</v>
      </c>
      <c r="C6927" s="416" t="s">
        <v>8961</v>
      </c>
      <c r="D6927" s="417">
        <v>8808.42</v>
      </c>
    </row>
    <row r="6928" spans="2:4" x14ac:dyDescent="0.25">
      <c r="B6928" s="416" t="s">
        <v>9127</v>
      </c>
      <c r="C6928" s="416" t="s">
        <v>8961</v>
      </c>
      <c r="D6928" s="417">
        <v>8808.42</v>
      </c>
    </row>
    <row r="6929" spans="2:4" x14ac:dyDescent="0.25">
      <c r="B6929" s="416" t="s">
        <v>9128</v>
      </c>
      <c r="C6929" s="416" t="s">
        <v>8961</v>
      </c>
      <c r="D6929" s="417">
        <v>8808.42</v>
      </c>
    </row>
    <row r="6930" spans="2:4" x14ac:dyDescent="0.25">
      <c r="B6930" s="416" t="s">
        <v>9129</v>
      </c>
      <c r="C6930" s="416" t="s">
        <v>8961</v>
      </c>
      <c r="D6930" s="417">
        <v>8808.42</v>
      </c>
    </row>
    <row r="6931" spans="2:4" x14ac:dyDescent="0.25">
      <c r="B6931" s="416" t="s">
        <v>9130</v>
      </c>
      <c r="C6931" s="416" t="s">
        <v>8961</v>
      </c>
      <c r="D6931" s="417">
        <v>8808.42</v>
      </c>
    </row>
    <row r="6932" spans="2:4" x14ac:dyDescent="0.25">
      <c r="B6932" s="416" t="s">
        <v>9131</v>
      </c>
      <c r="C6932" s="416" t="s">
        <v>8961</v>
      </c>
      <c r="D6932" s="417">
        <v>8808.42</v>
      </c>
    </row>
    <row r="6933" spans="2:4" x14ac:dyDescent="0.25">
      <c r="B6933" s="416" t="s">
        <v>9132</v>
      </c>
      <c r="C6933" s="416" t="s">
        <v>8961</v>
      </c>
      <c r="D6933" s="417">
        <v>8808.42</v>
      </c>
    </row>
    <row r="6934" spans="2:4" x14ac:dyDescent="0.25">
      <c r="B6934" s="416" t="s">
        <v>9133</v>
      </c>
      <c r="C6934" s="416" t="s">
        <v>8961</v>
      </c>
      <c r="D6934" s="417">
        <v>8808.42</v>
      </c>
    </row>
    <row r="6935" spans="2:4" x14ac:dyDescent="0.25">
      <c r="B6935" s="416" t="s">
        <v>9134</v>
      </c>
      <c r="C6935" s="416" t="s">
        <v>8961</v>
      </c>
      <c r="D6935" s="417">
        <v>8808.42</v>
      </c>
    </row>
    <row r="6936" spans="2:4" x14ac:dyDescent="0.25">
      <c r="B6936" s="416" t="s">
        <v>9135</v>
      </c>
      <c r="C6936" s="416" t="s">
        <v>8961</v>
      </c>
      <c r="D6936" s="417">
        <v>8808.42</v>
      </c>
    </row>
    <row r="6937" spans="2:4" x14ac:dyDescent="0.25">
      <c r="B6937" s="416" t="s">
        <v>9136</v>
      </c>
      <c r="C6937" s="416" t="s">
        <v>8961</v>
      </c>
      <c r="D6937" s="417">
        <v>8808.42</v>
      </c>
    </row>
    <row r="6938" spans="2:4" x14ac:dyDescent="0.25">
      <c r="B6938" s="416" t="s">
        <v>9137</v>
      </c>
      <c r="C6938" s="416" t="s">
        <v>8961</v>
      </c>
      <c r="D6938" s="417">
        <v>8808.42</v>
      </c>
    </row>
    <row r="6939" spans="2:4" x14ac:dyDescent="0.25">
      <c r="B6939" s="416" t="s">
        <v>9138</v>
      </c>
      <c r="C6939" s="416" t="s">
        <v>8961</v>
      </c>
      <c r="D6939" s="417">
        <v>8808.42</v>
      </c>
    </row>
    <row r="6940" spans="2:4" x14ac:dyDescent="0.25">
      <c r="B6940" s="416" t="s">
        <v>9139</v>
      </c>
      <c r="C6940" s="416" t="s">
        <v>8961</v>
      </c>
      <c r="D6940" s="417">
        <v>8808.42</v>
      </c>
    </row>
    <row r="6941" spans="2:4" x14ac:dyDescent="0.25">
      <c r="B6941" s="416" t="s">
        <v>9140</v>
      </c>
      <c r="C6941" s="416" t="s">
        <v>8961</v>
      </c>
      <c r="D6941" s="417">
        <v>8808.42</v>
      </c>
    </row>
    <row r="6942" spans="2:4" x14ac:dyDescent="0.25">
      <c r="B6942" s="416" t="s">
        <v>9141</v>
      </c>
      <c r="C6942" s="416" t="s">
        <v>8961</v>
      </c>
      <c r="D6942" s="417">
        <v>8808.42</v>
      </c>
    </row>
    <row r="6943" spans="2:4" x14ac:dyDescent="0.25">
      <c r="B6943" s="416" t="s">
        <v>9142</v>
      </c>
      <c r="C6943" s="416" t="s">
        <v>8961</v>
      </c>
      <c r="D6943" s="417">
        <v>8808.42</v>
      </c>
    </row>
    <row r="6944" spans="2:4" x14ac:dyDescent="0.25">
      <c r="B6944" s="416" t="s">
        <v>9143</v>
      </c>
      <c r="C6944" s="416" t="s">
        <v>8961</v>
      </c>
      <c r="D6944" s="417">
        <v>8808.42</v>
      </c>
    </row>
    <row r="6945" spans="2:4" x14ac:dyDescent="0.25">
      <c r="B6945" s="416" t="s">
        <v>9144</v>
      </c>
      <c r="C6945" s="416" t="s">
        <v>8961</v>
      </c>
      <c r="D6945" s="417">
        <v>8808.42</v>
      </c>
    </row>
    <row r="6946" spans="2:4" x14ac:dyDescent="0.25">
      <c r="B6946" s="416" t="s">
        <v>9145</v>
      </c>
      <c r="C6946" s="416" t="s">
        <v>8961</v>
      </c>
      <c r="D6946" s="417">
        <v>8808.42</v>
      </c>
    </row>
    <row r="6947" spans="2:4" x14ac:dyDescent="0.25">
      <c r="B6947" s="416" t="s">
        <v>9146</v>
      </c>
      <c r="C6947" s="416" t="s">
        <v>8961</v>
      </c>
      <c r="D6947" s="417">
        <v>8808.42</v>
      </c>
    </row>
    <row r="6948" spans="2:4" x14ac:dyDescent="0.25">
      <c r="B6948" s="416" t="s">
        <v>9147</v>
      </c>
      <c r="C6948" s="416" t="s">
        <v>8961</v>
      </c>
      <c r="D6948" s="417">
        <v>8808.42</v>
      </c>
    </row>
    <row r="6949" spans="2:4" x14ac:dyDescent="0.25">
      <c r="B6949" s="416" t="s">
        <v>9148</v>
      </c>
      <c r="C6949" s="416" t="s">
        <v>8961</v>
      </c>
      <c r="D6949" s="417">
        <v>8808.42</v>
      </c>
    </row>
    <row r="6950" spans="2:4" x14ac:dyDescent="0.25">
      <c r="B6950" s="416" t="s">
        <v>9149</v>
      </c>
      <c r="C6950" s="416" t="s">
        <v>8961</v>
      </c>
      <c r="D6950" s="417">
        <v>6298.2</v>
      </c>
    </row>
    <row r="6951" spans="2:4" x14ac:dyDescent="0.25">
      <c r="B6951" s="416" t="s">
        <v>9150</v>
      </c>
      <c r="C6951" s="416" t="s">
        <v>9151</v>
      </c>
      <c r="D6951" s="416">
        <v>862.5</v>
      </c>
    </row>
    <row r="6952" spans="2:4" x14ac:dyDescent="0.25">
      <c r="B6952" s="416" t="s">
        <v>9152</v>
      </c>
      <c r="C6952" s="416" t="s">
        <v>9153</v>
      </c>
      <c r="D6952" s="417">
        <v>1113.53</v>
      </c>
    </row>
    <row r="6953" spans="2:4" x14ac:dyDescent="0.25">
      <c r="B6953" s="416" t="s">
        <v>9154</v>
      </c>
      <c r="C6953" s="416" t="s">
        <v>9155</v>
      </c>
      <c r="D6953" s="416">
        <v>862.5</v>
      </c>
    </row>
    <row r="6954" spans="2:4" x14ac:dyDescent="0.25">
      <c r="B6954" s="416" t="s">
        <v>9156</v>
      </c>
      <c r="C6954" s="416" t="s">
        <v>9155</v>
      </c>
      <c r="D6954" s="416">
        <v>862.5</v>
      </c>
    </row>
    <row r="6955" spans="2:4" x14ac:dyDescent="0.25">
      <c r="B6955" s="416" t="s">
        <v>9157</v>
      </c>
      <c r="C6955" s="416" t="s">
        <v>9155</v>
      </c>
      <c r="D6955" s="416">
        <v>862.5</v>
      </c>
    </row>
    <row r="6956" spans="2:4" x14ac:dyDescent="0.25">
      <c r="B6956" s="416" t="s">
        <v>9158</v>
      </c>
      <c r="C6956" s="416" t="s">
        <v>9155</v>
      </c>
      <c r="D6956" s="416">
        <v>862.5</v>
      </c>
    </row>
    <row r="6957" spans="2:4" x14ac:dyDescent="0.25">
      <c r="B6957" s="416" t="s">
        <v>9159</v>
      </c>
      <c r="C6957" s="416" t="s">
        <v>9155</v>
      </c>
      <c r="D6957" s="416">
        <v>862.5</v>
      </c>
    </row>
    <row r="6958" spans="2:4" x14ac:dyDescent="0.25">
      <c r="B6958" s="416" t="s">
        <v>9160</v>
      </c>
      <c r="C6958" s="416" t="s">
        <v>9155</v>
      </c>
      <c r="D6958" s="416">
        <v>862.5</v>
      </c>
    </row>
    <row r="6959" spans="2:4" x14ac:dyDescent="0.25">
      <c r="B6959" s="416" t="s">
        <v>9161</v>
      </c>
      <c r="C6959" s="416" t="s">
        <v>9155</v>
      </c>
      <c r="D6959" s="416">
        <v>862.5</v>
      </c>
    </row>
    <row r="6960" spans="2:4" x14ac:dyDescent="0.25">
      <c r="B6960" s="416" t="s">
        <v>9162</v>
      </c>
      <c r="C6960" s="416" t="s">
        <v>9155</v>
      </c>
      <c r="D6960" s="416">
        <v>862.5</v>
      </c>
    </row>
    <row r="6961" spans="2:4" x14ac:dyDescent="0.25">
      <c r="B6961" s="416" t="s">
        <v>9163</v>
      </c>
      <c r="C6961" s="416" t="s">
        <v>9155</v>
      </c>
      <c r="D6961" s="416">
        <v>862.5</v>
      </c>
    </row>
    <row r="6962" spans="2:4" x14ac:dyDescent="0.25">
      <c r="B6962" s="416" t="s">
        <v>9164</v>
      </c>
      <c r="C6962" s="416" t="s">
        <v>9155</v>
      </c>
      <c r="D6962" s="416">
        <v>862.5</v>
      </c>
    </row>
    <row r="6963" spans="2:4" x14ac:dyDescent="0.25">
      <c r="B6963" s="416" t="s">
        <v>9165</v>
      </c>
      <c r="C6963" s="416" t="s">
        <v>9155</v>
      </c>
      <c r="D6963" s="416">
        <v>862.5</v>
      </c>
    </row>
    <row r="6964" spans="2:4" x14ac:dyDescent="0.25">
      <c r="B6964" s="416" t="s">
        <v>9166</v>
      </c>
      <c r="C6964" s="416" t="s">
        <v>9155</v>
      </c>
      <c r="D6964" s="416">
        <v>862.5</v>
      </c>
    </row>
    <row r="6965" spans="2:4" x14ac:dyDescent="0.25">
      <c r="B6965" s="416" t="s">
        <v>9167</v>
      </c>
      <c r="C6965" s="416" t="s">
        <v>9155</v>
      </c>
      <c r="D6965" s="416">
        <v>862.5</v>
      </c>
    </row>
    <row r="6966" spans="2:4" x14ac:dyDescent="0.25">
      <c r="B6966" s="416" t="s">
        <v>9168</v>
      </c>
      <c r="C6966" s="416" t="s">
        <v>9155</v>
      </c>
      <c r="D6966" s="416">
        <v>862.5</v>
      </c>
    </row>
    <row r="6967" spans="2:4" x14ac:dyDescent="0.25">
      <c r="B6967" s="416" t="s">
        <v>9169</v>
      </c>
      <c r="C6967" s="416" t="s">
        <v>9155</v>
      </c>
      <c r="D6967" s="416">
        <v>862.5</v>
      </c>
    </row>
    <row r="6968" spans="2:4" x14ac:dyDescent="0.25">
      <c r="B6968" s="416" t="s">
        <v>9170</v>
      </c>
      <c r="C6968" s="416" t="s">
        <v>9155</v>
      </c>
      <c r="D6968" s="416">
        <v>862.5</v>
      </c>
    </row>
    <row r="6969" spans="2:4" x14ac:dyDescent="0.25">
      <c r="B6969" s="416" t="s">
        <v>9171</v>
      </c>
      <c r="C6969" s="416" t="s">
        <v>9155</v>
      </c>
      <c r="D6969" s="416">
        <v>862.5</v>
      </c>
    </row>
    <row r="6970" spans="2:4" x14ac:dyDescent="0.25">
      <c r="B6970" s="416" t="s">
        <v>9172</v>
      </c>
      <c r="C6970" s="416" t="s">
        <v>9155</v>
      </c>
      <c r="D6970" s="416">
        <v>862.5</v>
      </c>
    </row>
    <row r="6971" spans="2:4" x14ac:dyDescent="0.25">
      <c r="B6971" s="416" t="s">
        <v>9173</v>
      </c>
      <c r="C6971" s="416" t="s">
        <v>9155</v>
      </c>
      <c r="D6971" s="416">
        <v>862.5</v>
      </c>
    </row>
    <row r="6972" spans="2:4" x14ac:dyDescent="0.25">
      <c r="B6972" s="416" t="s">
        <v>9174</v>
      </c>
      <c r="C6972" s="416" t="s">
        <v>9155</v>
      </c>
      <c r="D6972" s="416">
        <v>862.5</v>
      </c>
    </row>
    <row r="6973" spans="2:4" x14ac:dyDescent="0.25">
      <c r="B6973" s="416" t="s">
        <v>9175</v>
      </c>
      <c r="C6973" s="416" t="s">
        <v>9155</v>
      </c>
      <c r="D6973" s="416">
        <v>862.5</v>
      </c>
    </row>
    <row r="6974" spans="2:4" x14ac:dyDescent="0.25">
      <c r="B6974" s="416" t="s">
        <v>9176</v>
      </c>
      <c r="C6974" s="416" t="s">
        <v>9155</v>
      </c>
      <c r="D6974" s="416">
        <v>862.5</v>
      </c>
    </row>
    <row r="6975" spans="2:4" x14ac:dyDescent="0.25">
      <c r="B6975" s="416" t="s">
        <v>9177</v>
      </c>
      <c r="C6975" s="416" t="s">
        <v>9155</v>
      </c>
      <c r="D6975" s="416">
        <v>862.5</v>
      </c>
    </row>
    <row r="6976" spans="2:4" x14ac:dyDescent="0.25">
      <c r="B6976" s="416" t="s">
        <v>9178</v>
      </c>
      <c r="C6976" s="416" t="s">
        <v>9155</v>
      </c>
      <c r="D6976" s="416">
        <v>862.5</v>
      </c>
    </row>
    <row r="6977" spans="2:4" x14ac:dyDescent="0.25">
      <c r="B6977" s="416" t="s">
        <v>9179</v>
      </c>
      <c r="C6977" s="416" t="s">
        <v>9155</v>
      </c>
      <c r="D6977" s="416">
        <v>862.5</v>
      </c>
    </row>
    <row r="6978" spans="2:4" x14ac:dyDescent="0.25">
      <c r="B6978" s="416" t="s">
        <v>9180</v>
      </c>
      <c r="C6978" s="416" t="s">
        <v>9181</v>
      </c>
      <c r="D6978" s="416">
        <v>368</v>
      </c>
    </row>
    <row r="6979" spans="2:4" x14ac:dyDescent="0.25">
      <c r="B6979" s="416" t="s">
        <v>9182</v>
      </c>
      <c r="C6979" s="416" t="s">
        <v>9181</v>
      </c>
      <c r="D6979" s="416">
        <v>368</v>
      </c>
    </row>
    <row r="6980" spans="2:4" x14ac:dyDescent="0.25">
      <c r="B6980" s="416" t="s">
        <v>9183</v>
      </c>
      <c r="C6980" s="416" t="s">
        <v>9181</v>
      </c>
      <c r="D6980" s="416">
        <v>368</v>
      </c>
    </row>
    <row r="6981" spans="2:4" x14ac:dyDescent="0.25">
      <c r="B6981" s="416" t="s">
        <v>9184</v>
      </c>
      <c r="C6981" s="416" t="s">
        <v>9181</v>
      </c>
      <c r="D6981" s="416">
        <v>368</v>
      </c>
    </row>
    <row r="6982" spans="2:4" x14ac:dyDescent="0.25">
      <c r="B6982" s="416" t="s">
        <v>9185</v>
      </c>
      <c r="C6982" s="416" t="s">
        <v>9181</v>
      </c>
      <c r="D6982" s="416">
        <v>368</v>
      </c>
    </row>
    <row r="6983" spans="2:4" x14ac:dyDescent="0.25">
      <c r="B6983" s="416" t="s">
        <v>9186</v>
      </c>
      <c r="C6983" s="416" t="s">
        <v>9181</v>
      </c>
      <c r="D6983" s="416">
        <v>368</v>
      </c>
    </row>
    <row r="6984" spans="2:4" x14ac:dyDescent="0.25">
      <c r="B6984" s="416" t="s">
        <v>9187</v>
      </c>
      <c r="C6984" s="416" t="s">
        <v>9181</v>
      </c>
      <c r="D6984" s="416">
        <v>368</v>
      </c>
    </row>
    <row r="6985" spans="2:4" x14ac:dyDescent="0.25">
      <c r="B6985" s="416" t="s">
        <v>9188</v>
      </c>
      <c r="C6985" s="416" t="s">
        <v>9181</v>
      </c>
      <c r="D6985" s="416">
        <v>368</v>
      </c>
    </row>
    <row r="6986" spans="2:4" x14ac:dyDescent="0.25">
      <c r="B6986" s="416" t="s">
        <v>9189</v>
      </c>
      <c r="C6986" s="416" t="s">
        <v>9181</v>
      </c>
      <c r="D6986" s="416">
        <v>368</v>
      </c>
    </row>
    <row r="6987" spans="2:4" x14ac:dyDescent="0.25">
      <c r="B6987" s="416" t="s">
        <v>9190</v>
      </c>
      <c r="C6987" s="416" t="s">
        <v>9181</v>
      </c>
      <c r="D6987" s="416">
        <v>368</v>
      </c>
    </row>
    <row r="6988" spans="2:4" x14ac:dyDescent="0.25">
      <c r="B6988" s="416" t="s">
        <v>9191</v>
      </c>
      <c r="C6988" s="416" t="s">
        <v>9181</v>
      </c>
      <c r="D6988" s="416">
        <v>368</v>
      </c>
    </row>
    <row r="6989" spans="2:4" x14ac:dyDescent="0.25">
      <c r="B6989" s="416" t="s">
        <v>9192</v>
      </c>
      <c r="C6989" s="416" t="s">
        <v>9181</v>
      </c>
      <c r="D6989" s="416">
        <v>368</v>
      </c>
    </row>
    <row r="6990" spans="2:4" x14ac:dyDescent="0.25">
      <c r="B6990" s="416" t="s">
        <v>9193</v>
      </c>
      <c r="C6990" s="416" t="s">
        <v>9181</v>
      </c>
      <c r="D6990" s="416">
        <v>368</v>
      </c>
    </row>
    <row r="6991" spans="2:4" x14ac:dyDescent="0.25">
      <c r="B6991" s="416" t="s">
        <v>9194</v>
      </c>
      <c r="C6991" s="416" t="s">
        <v>9181</v>
      </c>
      <c r="D6991" s="416">
        <v>368</v>
      </c>
    </row>
    <row r="6992" spans="2:4" x14ac:dyDescent="0.25">
      <c r="B6992" s="416" t="s">
        <v>9195</v>
      </c>
      <c r="C6992" s="416" t="s">
        <v>9181</v>
      </c>
      <c r="D6992" s="416">
        <v>368</v>
      </c>
    </row>
    <row r="6993" spans="2:4" x14ac:dyDescent="0.25">
      <c r="B6993" s="416" t="s">
        <v>9196</v>
      </c>
      <c r="C6993" s="416" t="s">
        <v>9181</v>
      </c>
      <c r="D6993" s="416">
        <v>368</v>
      </c>
    </row>
    <row r="6994" spans="2:4" x14ac:dyDescent="0.25">
      <c r="B6994" s="416" t="s">
        <v>9197</v>
      </c>
      <c r="C6994" s="416" t="s">
        <v>9181</v>
      </c>
      <c r="D6994" s="416">
        <v>368</v>
      </c>
    </row>
    <row r="6995" spans="2:4" x14ac:dyDescent="0.25">
      <c r="B6995" s="416" t="s">
        <v>9198</v>
      </c>
      <c r="C6995" s="416" t="s">
        <v>9181</v>
      </c>
      <c r="D6995" s="416">
        <v>368</v>
      </c>
    </row>
    <row r="6996" spans="2:4" x14ac:dyDescent="0.25">
      <c r="B6996" s="416" t="s">
        <v>9199</v>
      </c>
      <c r="C6996" s="416" t="s">
        <v>9181</v>
      </c>
      <c r="D6996" s="416">
        <v>368</v>
      </c>
    </row>
    <row r="6997" spans="2:4" x14ac:dyDescent="0.25">
      <c r="B6997" s="416" t="s">
        <v>9200</v>
      </c>
      <c r="C6997" s="416" t="s">
        <v>9181</v>
      </c>
      <c r="D6997" s="416">
        <v>368</v>
      </c>
    </row>
    <row r="6998" spans="2:4" x14ac:dyDescent="0.25">
      <c r="B6998" s="416" t="s">
        <v>9201</v>
      </c>
      <c r="C6998" s="416" t="s">
        <v>9181</v>
      </c>
      <c r="D6998" s="416">
        <v>368</v>
      </c>
    </row>
    <row r="6999" spans="2:4" x14ac:dyDescent="0.25">
      <c r="B6999" s="416" t="s">
        <v>9202</v>
      </c>
      <c r="C6999" s="416" t="s">
        <v>9181</v>
      </c>
      <c r="D6999" s="416">
        <v>368</v>
      </c>
    </row>
    <row r="7000" spans="2:4" x14ac:dyDescent="0.25">
      <c r="B7000" s="416" t="s">
        <v>9203</v>
      </c>
      <c r="C7000" s="416" t="s">
        <v>9181</v>
      </c>
      <c r="D7000" s="416">
        <v>368</v>
      </c>
    </row>
    <row r="7001" spans="2:4" x14ac:dyDescent="0.25">
      <c r="B7001" s="416" t="s">
        <v>9204</v>
      </c>
      <c r="C7001" s="416" t="s">
        <v>9181</v>
      </c>
      <c r="D7001" s="416">
        <v>368</v>
      </c>
    </row>
    <row r="7002" spans="2:4" x14ac:dyDescent="0.25">
      <c r="B7002" s="416" t="s">
        <v>9205</v>
      </c>
      <c r="C7002" s="416" t="s">
        <v>9181</v>
      </c>
      <c r="D7002" s="416">
        <v>368</v>
      </c>
    </row>
    <row r="7003" spans="2:4" x14ac:dyDescent="0.25">
      <c r="B7003" s="416" t="s">
        <v>9206</v>
      </c>
      <c r="C7003" s="416" t="s">
        <v>9181</v>
      </c>
      <c r="D7003" s="416">
        <v>368</v>
      </c>
    </row>
    <row r="7004" spans="2:4" x14ac:dyDescent="0.25">
      <c r="B7004" s="416" t="s">
        <v>9207</v>
      </c>
      <c r="C7004" s="416" t="s">
        <v>9181</v>
      </c>
      <c r="D7004" s="416">
        <v>368</v>
      </c>
    </row>
    <row r="7005" spans="2:4" x14ac:dyDescent="0.25">
      <c r="B7005" s="416" t="s">
        <v>9208</v>
      </c>
      <c r="C7005" s="416" t="s">
        <v>9181</v>
      </c>
      <c r="D7005" s="416">
        <v>368</v>
      </c>
    </row>
    <row r="7006" spans="2:4" x14ac:dyDescent="0.25">
      <c r="B7006" s="416" t="s">
        <v>9209</v>
      </c>
      <c r="C7006" s="416" t="s">
        <v>9181</v>
      </c>
      <c r="D7006" s="416">
        <v>368</v>
      </c>
    </row>
    <row r="7007" spans="2:4" x14ac:dyDescent="0.25">
      <c r="B7007" s="416" t="s">
        <v>9210</v>
      </c>
      <c r="C7007" s="416" t="s">
        <v>9181</v>
      </c>
      <c r="D7007" s="416">
        <v>368</v>
      </c>
    </row>
    <row r="7008" spans="2:4" x14ac:dyDescent="0.25">
      <c r="B7008" s="416" t="s">
        <v>9211</v>
      </c>
      <c r="C7008" s="416" t="s">
        <v>9181</v>
      </c>
      <c r="D7008" s="416">
        <v>368</v>
      </c>
    </row>
    <row r="7009" spans="2:4" x14ac:dyDescent="0.25">
      <c r="B7009" s="416" t="s">
        <v>9212</v>
      </c>
      <c r="C7009" s="416" t="s">
        <v>9181</v>
      </c>
      <c r="D7009" s="416">
        <v>368</v>
      </c>
    </row>
    <row r="7010" spans="2:4" x14ac:dyDescent="0.25">
      <c r="B7010" s="416" t="s">
        <v>9213</v>
      </c>
      <c r="C7010" s="416" t="s">
        <v>9181</v>
      </c>
      <c r="D7010" s="416">
        <v>368</v>
      </c>
    </row>
    <row r="7011" spans="2:4" x14ac:dyDescent="0.25">
      <c r="B7011" s="416" t="s">
        <v>9214</v>
      </c>
      <c r="C7011" s="416" t="s">
        <v>9181</v>
      </c>
      <c r="D7011" s="416">
        <v>368</v>
      </c>
    </row>
    <row r="7012" spans="2:4" x14ac:dyDescent="0.25">
      <c r="B7012" s="416" t="s">
        <v>9215</v>
      </c>
      <c r="C7012" s="416" t="s">
        <v>9216</v>
      </c>
      <c r="D7012" s="416">
        <v>369.15</v>
      </c>
    </row>
    <row r="7013" spans="2:4" x14ac:dyDescent="0.25">
      <c r="B7013" s="416" t="s">
        <v>9217</v>
      </c>
      <c r="C7013" s="416" t="s">
        <v>9216</v>
      </c>
      <c r="D7013" s="416">
        <v>369.15</v>
      </c>
    </row>
    <row r="7014" spans="2:4" x14ac:dyDescent="0.25">
      <c r="B7014" s="416" t="s">
        <v>9218</v>
      </c>
      <c r="C7014" s="416" t="s">
        <v>9219</v>
      </c>
      <c r="D7014" s="416">
        <v>264.5</v>
      </c>
    </row>
    <row r="7015" spans="2:4" x14ac:dyDescent="0.25">
      <c r="B7015" s="416" t="s">
        <v>9220</v>
      </c>
      <c r="C7015" s="416" t="s">
        <v>9219</v>
      </c>
      <c r="D7015" s="416">
        <v>391</v>
      </c>
    </row>
    <row r="7016" spans="2:4" x14ac:dyDescent="0.25">
      <c r="B7016" s="416" t="s">
        <v>9221</v>
      </c>
      <c r="C7016" s="416" t="s">
        <v>9219</v>
      </c>
      <c r="D7016" s="416">
        <v>391</v>
      </c>
    </row>
    <row r="7017" spans="2:4" x14ac:dyDescent="0.25">
      <c r="B7017" s="416" t="s">
        <v>9222</v>
      </c>
      <c r="C7017" s="416" t="s">
        <v>9219</v>
      </c>
      <c r="D7017" s="416">
        <v>264.5</v>
      </c>
    </row>
    <row r="7018" spans="2:4" x14ac:dyDescent="0.25">
      <c r="B7018" s="416" t="s">
        <v>9223</v>
      </c>
      <c r="C7018" s="416" t="s">
        <v>9219</v>
      </c>
      <c r="D7018" s="416">
        <v>391</v>
      </c>
    </row>
    <row r="7019" spans="2:4" x14ac:dyDescent="0.25">
      <c r="B7019" s="416" t="s">
        <v>9224</v>
      </c>
      <c r="C7019" s="416" t="s">
        <v>9219</v>
      </c>
      <c r="D7019" s="416">
        <v>264.5</v>
      </c>
    </row>
    <row r="7020" spans="2:4" x14ac:dyDescent="0.25">
      <c r="B7020" s="416" t="s">
        <v>9225</v>
      </c>
      <c r="C7020" s="416" t="s">
        <v>9219</v>
      </c>
      <c r="D7020" s="416">
        <v>391</v>
      </c>
    </row>
    <row r="7021" spans="2:4" x14ac:dyDescent="0.25">
      <c r="B7021" s="416" t="s">
        <v>9226</v>
      </c>
      <c r="C7021" s="416" t="s">
        <v>9219</v>
      </c>
      <c r="D7021" s="416">
        <v>747.5</v>
      </c>
    </row>
    <row r="7022" spans="2:4" x14ac:dyDescent="0.25">
      <c r="B7022" s="416" t="s">
        <v>9227</v>
      </c>
      <c r="C7022" s="416" t="s">
        <v>9219</v>
      </c>
      <c r="D7022" s="416">
        <v>391</v>
      </c>
    </row>
    <row r="7023" spans="2:4" x14ac:dyDescent="0.25">
      <c r="B7023" s="416" t="s">
        <v>9228</v>
      </c>
      <c r="C7023" s="416" t="s">
        <v>9219</v>
      </c>
      <c r="D7023" s="416">
        <v>690</v>
      </c>
    </row>
    <row r="7024" spans="2:4" x14ac:dyDescent="0.25">
      <c r="B7024" s="416" t="s">
        <v>9229</v>
      </c>
      <c r="C7024" s="416" t="s">
        <v>9219</v>
      </c>
      <c r="D7024" s="416">
        <v>747.5</v>
      </c>
    </row>
    <row r="7025" spans="2:4" x14ac:dyDescent="0.25">
      <c r="B7025" s="416" t="s">
        <v>9230</v>
      </c>
      <c r="C7025" s="416" t="s">
        <v>9219</v>
      </c>
      <c r="D7025" s="416">
        <v>747.5</v>
      </c>
    </row>
    <row r="7026" spans="2:4" x14ac:dyDescent="0.25">
      <c r="B7026" s="416" t="s">
        <v>9231</v>
      </c>
      <c r="C7026" s="416" t="s">
        <v>9219</v>
      </c>
      <c r="D7026" s="416">
        <v>391</v>
      </c>
    </row>
    <row r="7027" spans="2:4" x14ac:dyDescent="0.25">
      <c r="B7027" s="416" t="s">
        <v>9232</v>
      </c>
      <c r="C7027" s="416" t="s">
        <v>9219</v>
      </c>
      <c r="D7027" s="416">
        <v>368</v>
      </c>
    </row>
    <row r="7028" spans="2:4" x14ac:dyDescent="0.25">
      <c r="B7028" s="416" t="s">
        <v>9233</v>
      </c>
      <c r="C7028" s="416" t="s">
        <v>9219</v>
      </c>
      <c r="D7028" s="416">
        <v>264.5</v>
      </c>
    </row>
    <row r="7029" spans="2:4" x14ac:dyDescent="0.25">
      <c r="B7029" s="416" t="s">
        <v>9234</v>
      </c>
      <c r="C7029" s="416" t="s">
        <v>9219</v>
      </c>
      <c r="D7029" s="416">
        <v>258.55</v>
      </c>
    </row>
    <row r="7030" spans="2:4" x14ac:dyDescent="0.25">
      <c r="B7030" s="416" t="s">
        <v>9235</v>
      </c>
      <c r="C7030" s="416" t="s">
        <v>9219</v>
      </c>
      <c r="D7030" s="416">
        <v>402.5</v>
      </c>
    </row>
    <row r="7031" spans="2:4" x14ac:dyDescent="0.25">
      <c r="B7031" s="416" t="s">
        <v>9236</v>
      </c>
      <c r="C7031" s="416" t="s">
        <v>9219</v>
      </c>
      <c r="D7031" s="416">
        <v>391</v>
      </c>
    </row>
    <row r="7032" spans="2:4" x14ac:dyDescent="0.25">
      <c r="B7032" s="416" t="s">
        <v>9237</v>
      </c>
      <c r="C7032" s="416" t="s">
        <v>9219</v>
      </c>
      <c r="D7032" s="416">
        <v>264.5</v>
      </c>
    </row>
    <row r="7033" spans="2:4" x14ac:dyDescent="0.25">
      <c r="B7033" s="416" t="s">
        <v>9238</v>
      </c>
      <c r="C7033" s="416" t="s">
        <v>9219</v>
      </c>
      <c r="D7033" s="416">
        <v>264.5</v>
      </c>
    </row>
    <row r="7034" spans="2:4" x14ac:dyDescent="0.25">
      <c r="B7034" s="416" t="s">
        <v>9239</v>
      </c>
      <c r="C7034" s="416" t="s">
        <v>9219</v>
      </c>
      <c r="D7034" s="416">
        <v>264.5</v>
      </c>
    </row>
    <row r="7035" spans="2:4" x14ac:dyDescent="0.25">
      <c r="B7035" s="416" t="s">
        <v>9240</v>
      </c>
      <c r="C7035" s="416" t="s">
        <v>9219</v>
      </c>
      <c r="D7035" s="416">
        <v>264.5</v>
      </c>
    </row>
    <row r="7036" spans="2:4" x14ac:dyDescent="0.25">
      <c r="B7036" s="416" t="s">
        <v>9241</v>
      </c>
      <c r="C7036" s="416" t="s">
        <v>9219</v>
      </c>
      <c r="D7036" s="416">
        <v>264.5</v>
      </c>
    </row>
    <row r="7037" spans="2:4" x14ac:dyDescent="0.25">
      <c r="B7037" s="416" t="s">
        <v>9242</v>
      </c>
      <c r="C7037" s="416" t="s">
        <v>9219</v>
      </c>
      <c r="D7037" s="416">
        <v>264.5</v>
      </c>
    </row>
    <row r="7038" spans="2:4" x14ac:dyDescent="0.25">
      <c r="B7038" s="416" t="s">
        <v>9243</v>
      </c>
      <c r="C7038" s="416" t="s">
        <v>9219</v>
      </c>
      <c r="D7038" s="416">
        <v>649.99</v>
      </c>
    </row>
    <row r="7039" spans="2:4" x14ac:dyDescent="0.25">
      <c r="B7039" s="416" t="s">
        <v>9244</v>
      </c>
      <c r="C7039" s="416" t="s">
        <v>9219</v>
      </c>
      <c r="D7039" s="416">
        <v>747.5</v>
      </c>
    </row>
    <row r="7040" spans="2:4" x14ac:dyDescent="0.25">
      <c r="B7040" s="416" t="s">
        <v>9245</v>
      </c>
      <c r="C7040" s="416" t="s">
        <v>9219</v>
      </c>
      <c r="D7040" s="416">
        <v>264.5</v>
      </c>
    </row>
    <row r="7041" spans="2:4" x14ac:dyDescent="0.25">
      <c r="B7041" s="416" t="s">
        <v>9246</v>
      </c>
      <c r="C7041" s="416" t="s">
        <v>9219</v>
      </c>
      <c r="D7041" s="416">
        <v>666.85</v>
      </c>
    </row>
    <row r="7042" spans="2:4" x14ac:dyDescent="0.25">
      <c r="B7042" s="416" t="s">
        <v>9247</v>
      </c>
      <c r="C7042" s="416" t="s">
        <v>9219</v>
      </c>
      <c r="D7042" s="416">
        <v>264.5</v>
      </c>
    </row>
    <row r="7043" spans="2:4" x14ac:dyDescent="0.25">
      <c r="B7043" s="416" t="s">
        <v>9248</v>
      </c>
      <c r="C7043" s="416" t="s">
        <v>9219</v>
      </c>
      <c r="D7043" s="416">
        <v>747.5</v>
      </c>
    </row>
    <row r="7044" spans="2:4" x14ac:dyDescent="0.25">
      <c r="B7044" s="416" t="s">
        <v>9249</v>
      </c>
      <c r="C7044" s="416" t="s">
        <v>9219</v>
      </c>
      <c r="D7044" s="416">
        <v>368</v>
      </c>
    </row>
    <row r="7045" spans="2:4" x14ac:dyDescent="0.25">
      <c r="B7045" s="416" t="s">
        <v>9250</v>
      </c>
      <c r="C7045" s="416" t="s">
        <v>9219</v>
      </c>
      <c r="D7045" s="416">
        <v>264.5</v>
      </c>
    </row>
    <row r="7046" spans="2:4" x14ac:dyDescent="0.25">
      <c r="B7046" s="416" t="s">
        <v>9251</v>
      </c>
      <c r="C7046" s="416" t="s">
        <v>9219</v>
      </c>
      <c r="D7046" s="416">
        <v>264.5</v>
      </c>
    </row>
    <row r="7047" spans="2:4" x14ac:dyDescent="0.25">
      <c r="B7047" s="416" t="s">
        <v>9252</v>
      </c>
      <c r="C7047" s="416" t="s">
        <v>9253</v>
      </c>
      <c r="D7047" s="416">
        <v>433.91</v>
      </c>
    </row>
    <row r="7048" spans="2:4" x14ac:dyDescent="0.25">
      <c r="B7048" s="416" t="s">
        <v>9254</v>
      </c>
      <c r="C7048" s="416" t="s">
        <v>9255</v>
      </c>
      <c r="D7048" s="417">
        <v>12405.04</v>
      </c>
    </row>
    <row r="7049" spans="2:4" x14ac:dyDescent="0.25">
      <c r="B7049" s="416" t="s">
        <v>9256</v>
      </c>
      <c r="C7049" s="416" t="s">
        <v>9255</v>
      </c>
      <c r="D7049" s="417">
        <v>12405.04</v>
      </c>
    </row>
    <row r="7050" spans="2:4" x14ac:dyDescent="0.25">
      <c r="B7050" s="416" t="s">
        <v>9257</v>
      </c>
      <c r="C7050" s="416" t="s">
        <v>9255</v>
      </c>
      <c r="D7050" s="417">
        <v>3536.25</v>
      </c>
    </row>
    <row r="7051" spans="2:4" x14ac:dyDescent="0.25">
      <c r="B7051" s="416" t="s">
        <v>9258</v>
      </c>
      <c r="C7051" s="416" t="s">
        <v>9255</v>
      </c>
      <c r="D7051" s="417">
        <v>2037.72</v>
      </c>
    </row>
    <row r="7052" spans="2:4" x14ac:dyDescent="0.25">
      <c r="B7052" s="416" t="s">
        <v>9259</v>
      </c>
      <c r="C7052" s="416" t="s">
        <v>9255</v>
      </c>
      <c r="D7052" s="417">
        <v>2037.72</v>
      </c>
    </row>
    <row r="7053" spans="2:4" x14ac:dyDescent="0.25">
      <c r="B7053" s="416" t="s">
        <v>9260</v>
      </c>
      <c r="C7053" s="416" t="s">
        <v>9255</v>
      </c>
      <c r="D7053" s="417">
        <v>2037.72</v>
      </c>
    </row>
    <row r="7054" spans="2:4" x14ac:dyDescent="0.25">
      <c r="B7054" s="416" t="s">
        <v>9261</v>
      </c>
      <c r="C7054" s="416" t="s">
        <v>9255</v>
      </c>
      <c r="D7054" s="417">
        <v>2037.72</v>
      </c>
    </row>
    <row r="7055" spans="2:4" x14ac:dyDescent="0.25">
      <c r="B7055" s="416" t="s">
        <v>9262</v>
      </c>
      <c r="C7055" s="416" t="s">
        <v>9255</v>
      </c>
      <c r="D7055" s="417">
        <v>2037.72</v>
      </c>
    </row>
    <row r="7056" spans="2:4" x14ac:dyDescent="0.25">
      <c r="B7056" s="416" t="s">
        <v>9263</v>
      </c>
      <c r="C7056" s="416" t="s">
        <v>9255</v>
      </c>
      <c r="D7056" s="417">
        <v>12405.04</v>
      </c>
    </row>
    <row r="7057" spans="2:4" x14ac:dyDescent="0.25">
      <c r="B7057" s="416" t="s">
        <v>9264</v>
      </c>
      <c r="C7057" s="416" t="s">
        <v>9255</v>
      </c>
      <c r="D7057" s="417">
        <v>12405.04</v>
      </c>
    </row>
    <row r="7058" spans="2:4" x14ac:dyDescent="0.25">
      <c r="B7058" s="416" t="s">
        <v>9265</v>
      </c>
      <c r="C7058" s="416" t="s">
        <v>9255</v>
      </c>
      <c r="D7058" s="417">
        <v>12405.04</v>
      </c>
    </row>
    <row r="7059" spans="2:4" x14ac:dyDescent="0.25">
      <c r="B7059" s="416" t="s">
        <v>9266</v>
      </c>
      <c r="C7059" s="416" t="s">
        <v>9267</v>
      </c>
      <c r="D7059" s="417">
        <v>36598</v>
      </c>
    </row>
    <row r="7060" spans="2:4" x14ac:dyDescent="0.25">
      <c r="B7060" s="416" t="s">
        <v>9268</v>
      </c>
      <c r="C7060" s="416" t="s">
        <v>9267</v>
      </c>
      <c r="D7060" s="417">
        <v>1740</v>
      </c>
    </row>
    <row r="7061" spans="2:4" x14ac:dyDescent="0.25">
      <c r="B7061" s="416" t="s">
        <v>9269</v>
      </c>
      <c r="C7061" s="416" t="s">
        <v>9267</v>
      </c>
      <c r="D7061" s="417">
        <v>1740</v>
      </c>
    </row>
    <row r="7062" spans="2:4" x14ac:dyDescent="0.25">
      <c r="B7062" s="416" t="s">
        <v>9270</v>
      </c>
      <c r="C7062" s="416" t="s">
        <v>9267</v>
      </c>
      <c r="D7062" s="417">
        <v>1740</v>
      </c>
    </row>
    <row r="7063" spans="2:4" x14ac:dyDescent="0.25">
      <c r="B7063" s="416" t="s">
        <v>9271</v>
      </c>
      <c r="C7063" s="416" t="s">
        <v>9267</v>
      </c>
      <c r="D7063" s="417">
        <v>1740</v>
      </c>
    </row>
    <row r="7064" spans="2:4" x14ac:dyDescent="0.25">
      <c r="B7064" s="416" t="s">
        <v>9272</v>
      </c>
      <c r="C7064" s="416" t="s">
        <v>9267</v>
      </c>
      <c r="D7064" s="417">
        <v>1740</v>
      </c>
    </row>
    <row r="7065" spans="2:4" x14ac:dyDescent="0.25">
      <c r="B7065" s="416" t="s">
        <v>9273</v>
      </c>
      <c r="C7065" s="416" t="s">
        <v>9267</v>
      </c>
      <c r="D7065" s="417">
        <v>1740</v>
      </c>
    </row>
    <row r="7066" spans="2:4" x14ac:dyDescent="0.25">
      <c r="B7066" s="416" t="s">
        <v>9274</v>
      </c>
      <c r="C7066" s="416" t="s">
        <v>9267</v>
      </c>
      <c r="D7066" s="417">
        <v>1740</v>
      </c>
    </row>
    <row r="7067" spans="2:4" x14ac:dyDescent="0.25">
      <c r="B7067" s="416" t="s">
        <v>9275</v>
      </c>
      <c r="C7067" s="416" t="s">
        <v>9267</v>
      </c>
      <c r="D7067" s="417">
        <v>1740</v>
      </c>
    </row>
    <row r="7068" spans="2:4" x14ac:dyDescent="0.25">
      <c r="B7068" s="416" t="s">
        <v>9276</v>
      </c>
      <c r="C7068" s="416" t="s">
        <v>9267</v>
      </c>
      <c r="D7068" s="417">
        <v>1740</v>
      </c>
    </row>
    <row r="7069" spans="2:4" x14ac:dyDescent="0.25">
      <c r="B7069" s="416" t="s">
        <v>9277</v>
      </c>
      <c r="C7069" s="416" t="s">
        <v>9267</v>
      </c>
      <c r="D7069" s="417">
        <v>1740</v>
      </c>
    </row>
    <row r="7070" spans="2:4" x14ac:dyDescent="0.25">
      <c r="B7070" s="416" t="s">
        <v>9278</v>
      </c>
      <c r="C7070" s="416" t="s">
        <v>9267</v>
      </c>
      <c r="D7070" s="417">
        <v>1740</v>
      </c>
    </row>
    <row r="7071" spans="2:4" x14ac:dyDescent="0.25">
      <c r="B7071" s="416" t="s">
        <v>9279</v>
      </c>
      <c r="C7071" s="416" t="s">
        <v>9267</v>
      </c>
      <c r="D7071" s="417">
        <v>1740</v>
      </c>
    </row>
    <row r="7072" spans="2:4" x14ac:dyDescent="0.25">
      <c r="B7072" s="416" t="s">
        <v>9280</v>
      </c>
      <c r="C7072" s="416" t="s">
        <v>9267</v>
      </c>
      <c r="D7072" s="417">
        <v>1740</v>
      </c>
    </row>
    <row r="7073" spans="2:4" x14ac:dyDescent="0.25">
      <c r="B7073" s="416" t="s">
        <v>9281</v>
      </c>
      <c r="C7073" s="416" t="s">
        <v>9267</v>
      </c>
      <c r="D7073" s="417">
        <v>1740</v>
      </c>
    </row>
    <row r="7074" spans="2:4" x14ac:dyDescent="0.25">
      <c r="B7074" s="416" t="s">
        <v>9282</v>
      </c>
      <c r="C7074" s="416" t="s">
        <v>9267</v>
      </c>
      <c r="D7074" s="417">
        <v>1740</v>
      </c>
    </row>
    <row r="7075" spans="2:4" x14ac:dyDescent="0.25">
      <c r="B7075" s="416" t="s">
        <v>9283</v>
      </c>
      <c r="C7075" s="416" t="s">
        <v>9267</v>
      </c>
      <c r="D7075" s="417">
        <v>1740</v>
      </c>
    </row>
    <row r="7076" spans="2:4" x14ac:dyDescent="0.25">
      <c r="B7076" s="416" t="s">
        <v>9284</v>
      </c>
      <c r="C7076" s="416" t="s">
        <v>9267</v>
      </c>
      <c r="D7076" s="417">
        <v>1740</v>
      </c>
    </row>
    <row r="7077" spans="2:4" x14ac:dyDescent="0.25">
      <c r="B7077" s="416" t="s">
        <v>9285</v>
      </c>
      <c r="C7077" s="416" t="s">
        <v>9267</v>
      </c>
      <c r="D7077" s="417">
        <v>36598</v>
      </c>
    </row>
    <row r="7078" spans="2:4" x14ac:dyDescent="0.25">
      <c r="B7078" s="416" t="s">
        <v>9286</v>
      </c>
      <c r="C7078" s="416" t="s">
        <v>9267</v>
      </c>
      <c r="D7078" s="417">
        <v>36598</v>
      </c>
    </row>
    <row r="7079" spans="2:4" x14ac:dyDescent="0.25">
      <c r="B7079" s="416" t="s">
        <v>9287</v>
      </c>
      <c r="C7079" s="416" t="s">
        <v>9267</v>
      </c>
      <c r="D7079" s="417">
        <v>36598</v>
      </c>
    </row>
    <row r="7080" spans="2:4" x14ac:dyDescent="0.25">
      <c r="B7080" s="416" t="s">
        <v>9288</v>
      </c>
      <c r="C7080" s="416" t="s">
        <v>9267</v>
      </c>
      <c r="D7080" s="417">
        <v>36598</v>
      </c>
    </row>
    <row r="7081" spans="2:4" x14ac:dyDescent="0.25">
      <c r="B7081" s="416" t="s">
        <v>9289</v>
      </c>
      <c r="C7081" s="416" t="s">
        <v>9290</v>
      </c>
      <c r="D7081" s="416">
        <v>275</v>
      </c>
    </row>
    <row r="7082" spans="2:4" x14ac:dyDescent="0.25">
      <c r="B7082" s="416" t="s">
        <v>9291</v>
      </c>
      <c r="C7082" s="416" t="s">
        <v>9290</v>
      </c>
      <c r="D7082" s="416">
        <v>402.5</v>
      </c>
    </row>
    <row r="7083" spans="2:4" x14ac:dyDescent="0.25">
      <c r="B7083" s="416" t="s">
        <v>9292</v>
      </c>
      <c r="C7083" s="416" t="s">
        <v>9290</v>
      </c>
      <c r="D7083" s="416">
        <v>402.5</v>
      </c>
    </row>
    <row r="7084" spans="2:4" x14ac:dyDescent="0.25">
      <c r="B7084" s="416" t="s">
        <v>9293</v>
      </c>
      <c r="C7084" s="416" t="s">
        <v>9290</v>
      </c>
      <c r="D7084" s="416">
        <v>317.99</v>
      </c>
    </row>
    <row r="7085" spans="2:4" x14ac:dyDescent="0.25">
      <c r="B7085" s="416" t="s">
        <v>9294</v>
      </c>
      <c r="C7085" s="416" t="s">
        <v>9290</v>
      </c>
      <c r="D7085" s="416">
        <v>402.5</v>
      </c>
    </row>
    <row r="7086" spans="2:4" x14ac:dyDescent="0.25">
      <c r="B7086" s="416" t="s">
        <v>9295</v>
      </c>
      <c r="C7086" s="416" t="s">
        <v>9290</v>
      </c>
      <c r="D7086" s="416">
        <v>402.5</v>
      </c>
    </row>
    <row r="7087" spans="2:4" x14ac:dyDescent="0.25">
      <c r="B7087" s="416" t="s">
        <v>9296</v>
      </c>
      <c r="C7087" s="416" t="s">
        <v>9290</v>
      </c>
      <c r="D7087" s="416">
        <v>275</v>
      </c>
    </row>
    <row r="7088" spans="2:4" x14ac:dyDescent="0.25">
      <c r="B7088" s="416" t="s">
        <v>9297</v>
      </c>
      <c r="C7088" s="416" t="s">
        <v>9290</v>
      </c>
      <c r="D7088" s="416">
        <v>275</v>
      </c>
    </row>
    <row r="7089" spans="2:4" x14ac:dyDescent="0.25">
      <c r="B7089" s="416" t="s">
        <v>9298</v>
      </c>
      <c r="C7089" s="416" t="s">
        <v>9290</v>
      </c>
      <c r="D7089" s="416">
        <v>402.5</v>
      </c>
    </row>
    <row r="7090" spans="2:4" x14ac:dyDescent="0.25">
      <c r="B7090" s="416" t="s">
        <v>9299</v>
      </c>
      <c r="C7090" s="416" t="s">
        <v>9290</v>
      </c>
      <c r="D7090" s="416">
        <v>333.5</v>
      </c>
    </row>
    <row r="7091" spans="2:4" x14ac:dyDescent="0.25">
      <c r="B7091" s="416" t="s">
        <v>9300</v>
      </c>
      <c r="C7091" s="416" t="s">
        <v>9290</v>
      </c>
      <c r="D7091" s="416">
        <v>317.99</v>
      </c>
    </row>
    <row r="7092" spans="2:4" x14ac:dyDescent="0.25">
      <c r="B7092" s="416" t="s">
        <v>9301</v>
      </c>
      <c r="C7092" s="416" t="s">
        <v>9290</v>
      </c>
      <c r="D7092" s="416">
        <v>402.5</v>
      </c>
    </row>
    <row r="7093" spans="2:4" x14ac:dyDescent="0.25">
      <c r="B7093" s="416" t="s">
        <v>9302</v>
      </c>
      <c r="C7093" s="416" t="s">
        <v>9290</v>
      </c>
      <c r="D7093" s="416">
        <v>275</v>
      </c>
    </row>
    <row r="7094" spans="2:4" x14ac:dyDescent="0.25">
      <c r="B7094" s="416" t="s">
        <v>9303</v>
      </c>
      <c r="C7094" s="416" t="s">
        <v>9290</v>
      </c>
      <c r="D7094" s="416">
        <v>275</v>
      </c>
    </row>
    <row r="7095" spans="2:4" x14ac:dyDescent="0.25">
      <c r="B7095" s="416" t="s">
        <v>9304</v>
      </c>
      <c r="C7095" s="416" t="s">
        <v>9290</v>
      </c>
      <c r="D7095" s="416">
        <v>369.15</v>
      </c>
    </row>
    <row r="7096" spans="2:4" x14ac:dyDescent="0.25">
      <c r="B7096" s="416" t="s">
        <v>9305</v>
      </c>
      <c r="C7096" s="416" t="s">
        <v>9290</v>
      </c>
      <c r="D7096" s="416">
        <v>402.5</v>
      </c>
    </row>
    <row r="7097" spans="2:4" x14ac:dyDescent="0.25">
      <c r="B7097" s="416" t="s">
        <v>9306</v>
      </c>
      <c r="C7097" s="416" t="s">
        <v>9290</v>
      </c>
      <c r="D7097" s="416">
        <v>317.99</v>
      </c>
    </row>
    <row r="7098" spans="2:4" x14ac:dyDescent="0.25">
      <c r="B7098" s="416" t="s">
        <v>9307</v>
      </c>
      <c r="C7098" s="416" t="s">
        <v>9290</v>
      </c>
      <c r="D7098" s="416">
        <v>402.5</v>
      </c>
    </row>
    <row r="7099" spans="2:4" x14ac:dyDescent="0.25">
      <c r="B7099" s="416" t="s">
        <v>9308</v>
      </c>
      <c r="C7099" s="416" t="s">
        <v>9290</v>
      </c>
      <c r="D7099" s="416">
        <v>275</v>
      </c>
    </row>
    <row r="7100" spans="2:4" x14ac:dyDescent="0.25">
      <c r="B7100" s="416" t="s">
        <v>9309</v>
      </c>
      <c r="C7100" s="416" t="s">
        <v>9290</v>
      </c>
      <c r="D7100" s="416">
        <v>368</v>
      </c>
    </row>
    <row r="7101" spans="2:4" x14ac:dyDescent="0.25">
      <c r="B7101" s="416" t="s">
        <v>9310</v>
      </c>
      <c r="C7101" s="416" t="s">
        <v>9290</v>
      </c>
      <c r="D7101" s="416">
        <v>368</v>
      </c>
    </row>
    <row r="7102" spans="2:4" x14ac:dyDescent="0.25">
      <c r="B7102" s="416" t="s">
        <v>9311</v>
      </c>
      <c r="C7102" s="416" t="s">
        <v>9290</v>
      </c>
      <c r="D7102" s="417">
        <v>1023.5</v>
      </c>
    </row>
    <row r="7103" spans="2:4" x14ac:dyDescent="0.25">
      <c r="B7103" s="416" t="s">
        <v>9312</v>
      </c>
      <c r="C7103" s="416" t="s">
        <v>9290</v>
      </c>
      <c r="D7103" s="416">
        <v>368</v>
      </c>
    </row>
    <row r="7104" spans="2:4" x14ac:dyDescent="0.25">
      <c r="B7104" s="416" t="s">
        <v>9313</v>
      </c>
      <c r="C7104" s="416" t="s">
        <v>9290</v>
      </c>
      <c r="D7104" s="416">
        <v>317.99</v>
      </c>
    </row>
    <row r="7105" spans="2:4" x14ac:dyDescent="0.25">
      <c r="B7105" s="416" t="s">
        <v>9314</v>
      </c>
      <c r="C7105" s="416" t="s">
        <v>9290</v>
      </c>
      <c r="D7105" s="417">
        <v>1023.5</v>
      </c>
    </row>
    <row r="7106" spans="2:4" x14ac:dyDescent="0.25">
      <c r="B7106" s="416" t="s">
        <v>9315</v>
      </c>
      <c r="C7106" s="416" t="s">
        <v>9290</v>
      </c>
      <c r="D7106" s="416">
        <v>368</v>
      </c>
    </row>
    <row r="7107" spans="2:4" x14ac:dyDescent="0.25">
      <c r="B7107" s="416" t="s">
        <v>9316</v>
      </c>
      <c r="C7107" s="416" t="s">
        <v>9290</v>
      </c>
      <c r="D7107" s="416">
        <v>368</v>
      </c>
    </row>
    <row r="7108" spans="2:4" x14ac:dyDescent="0.25">
      <c r="B7108" s="416" t="s">
        <v>9317</v>
      </c>
      <c r="C7108" s="416" t="s">
        <v>9290</v>
      </c>
      <c r="D7108" s="416">
        <v>275</v>
      </c>
    </row>
    <row r="7109" spans="2:4" x14ac:dyDescent="0.25">
      <c r="B7109" s="416" t="s">
        <v>9318</v>
      </c>
      <c r="C7109" s="416" t="s">
        <v>9290</v>
      </c>
      <c r="D7109" s="416">
        <v>368</v>
      </c>
    </row>
    <row r="7110" spans="2:4" x14ac:dyDescent="0.25">
      <c r="B7110" s="416" t="s">
        <v>9319</v>
      </c>
      <c r="C7110" s="416" t="s">
        <v>9290</v>
      </c>
      <c r="D7110" s="417">
        <v>1023.5</v>
      </c>
    </row>
    <row r="7111" spans="2:4" x14ac:dyDescent="0.25">
      <c r="B7111" s="416" t="s">
        <v>9320</v>
      </c>
      <c r="C7111" s="416" t="s">
        <v>9290</v>
      </c>
      <c r="D7111" s="416">
        <v>317.99</v>
      </c>
    </row>
    <row r="7112" spans="2:4" x14ac:dyDescent="0.25">
      <c r="B7112" s="416" t="s">
        <v>9321</v>
      </c>
      <c r="C7112" s="416" t="s">
        <v>9290</v>
      </c>
      <c r="D7112" s="416">
        <v>368</v>
      </c>
    </row>
    <row r="7113" spans="2:4" x14ac:dyDescent="0.25">
      <c r="B7113" s="416" t="s">
        <v>9322</v>
      </c>
      <c r="C7113" s="416" t="s">
        <v>9290</v>
      </c>
      <c r="D7113" s="417">
        <v>1023.5</v>
      </c>
    </row>
    <row r="7114" spans="2:4" x14ac:dyDescent="0.25">
      <c r="B7114" s="416" t="s">
        <v>9323</v>
      </c>
      <c r="C7114" s="416" t="s">
        <v>9290</v>
      </c>
      <c r="D7114" s="416">
        <v>368</v>
      </c>
    </row>
    <row r="7115" spans="2:4" x14ac:dyDescent="0.25">
      <c r="B7115" s="416" t="s">
        <v>9324</v>
      </c>
      <c r="C7115" s="416" t="s">
        <v>9290</v>
      </c>
      <c r="D7115" s="416">
        <v>275</v>
      </c>
    </row>
    <row r="7116" spans="2:4" x14ac:dyDescent="0.25">
      <c r="B7116" s="416" t="s">
        <v>9325</v>
      </c>
      <c r="C7116" s="416" t="s">
        <v>9290</v>
      </c>
      <c r="D7116" s="417">
        <v>1023.5</v>
      </c>
    </row>
    <row r="7117" spans="2:4" x14ac:dyDescent="0.25">
      <c r="B7117" s="416" t="s">
        <v>9326</v>
      </c>
      <c r="C7117" s="416" t="s">
        <v>9290</v>
      </c>
      <c r="D7117" s="416">
        <v>317.99</v>
      </c>
    </row>
    <row r="7118" spans="2:4" x14ac:dyDescent="0.25">
      <c r="B7118" s="416" t="s">
        <v>9327</v>
      </c>
      <c r="C7118" s="416" t="s">
        <v>9290</v>
      </c>
      <c r="D7118" s="416">
        <v>368</v>
      </c>
    </row>
    <row r="7119" spans="2:4" x14ac:dyDescent="0.25">
      <c r="B7119" s="416" t="s">
        <v>9328</v>
      </c>
      <c r="C7119" s="416" t="s">
        <v>9290</v>
      </c>
      <c r="D7119" s="416">
        <v>368</v>
      </c>
    </row>
    <row r="7120" spans="2:4" x14ac:dyDescent="0.25">
      <c r="B7120" s="416" t="s">
        <v>9329</v>
      </c>
      <c r="C7120" s="416" t="s">
        <v>9290</v>
      </c>
      <c r="D7120" s="416">
        <v>368</v>
      </c>
    </row>
    <row r="7121" spans="2:4" x14ac:dyDescent="0.25">
      <c r="B7121" s="416" t="s">
        <v>9330</v>
      </c>
      <c r="C7121" s="416" t="s">
        <v>9290</v>
      </c>
      <c r="D7121" s="416">
        <v>368</v>
      </c>
    </row>
    <row r="7122" spans="2:4" x14ac:dyDescent="0.25">
      <c r="B7122" s="416" t="s">
        <v>9331</v>
      </c>
      <c r="C7122" s="416" t="s">
        <v>9290</v>
      </c>
      <c r="D7122" s="416">
        <v>368</v>
      </c>
    </row>
    <row r="7123" spans="2:4" x14ac:dyDescent="0.25">
      <c r="B7123" s="416" t="s">
        <v>9332</v>
      </c>
      <c r="C7123" s="416" t="s">
        <v>9290</v>
      </c>
      <c r="D7123" s="416">
        <v>368</v>
      </c>
    </row>
    <row r="7124" spans="2:4" x14ac:dyDescent="0.25">
      <c r="B7124" s="416" t="s">
        <v>9333</v>
      </c>
      <c r="C7124" s="416" t="s">
        <v>9290</v>
      </c>
      <c r="D7124" s="416">
        <v>317.99</v>
      </c>
    </row>
    <row r="7125" spans="2:4" x14ac:dyDescent="0.25">
      <c r="B7125" s="416" t="s">
        <v>9334</v>
      </c>
      <c r="C7125" s="416" t="s">
        <v>9290</v>
      </c>
      <c r="D7125" s="416">
        <v>317.99</v>
      </c>
    </row>
    <row r="7126" spans="2:4" x14ac:dyDescent="0.25">
      <c r="B7126" s="416" t="s">
        <v>9335</v>
      </c>
      <c r="C7126" s="416" t="s">
        <v>9290</v>
      </c>
      <c r="D7126" s="416">
        <v>317.99</v>
      </c>
    </row>
    <row r="7127" spans="2:4" x14ac:dyDescent="0.25">
      <c r="B7127" s="416" t="s">
        <v>9336</v>
      </c>
      <c r="C7127" s="416" t="s">
        <v>9290</v>
      </c>
      <c r="D7127" s="416">
        <v>275</v>
      </c>
    </row>
    <row r="7128" spans="2:4" x14ac:dyDescent="0.25">
      <c r="B7128" s="416" t="s">
        <v>9337</v>
      </c>
      <c r="C7128" s="416" t="s">
        <v>9290</v>
      </c>
      <c r="D7128" s="416">
        <v>317.99</v>
      </c>
    </row>
    <row r="7129" spans="2:4" x14ac:dyDescent="0.25">
      <c r="B7129" s="416" t="s">
        <v>9338</v>
      </c>
      <c r="C7129" s="416" t="s">
        <v>9290</v>
      </c>
      <c r="D7129" s="417">
        <v>1023.5</v>
      </c>
    </row>
    <row r="7130" spans="2:4" x14ac:dyDescent="0.25">
      <c r="B7130" s="416" t="s">
        <v>9339</v>
      </c>
      <c r="C7130" s="416" t="s">
        <v>9290</v>
      </c>
      <c r="D7130" s="416">
        <v>402.5</v>
      </c>
    </row>
    <row r="7131" spans="2:4" x14ac:dyDescent="0.25">
      <c r="B7131" s="416" t="s">
        <v>9340</v>
      </c>
      <c r="C7131" s="416" t="s">
        <v>9290</v>
      </c>
      <c r="D7131" s="416">
        <v>368</v>
      </c>
    </row>
    <row r="7132" spans="2:4" x14ac:dyDescent="0.25">
      <c r="B7132" s="416" t="s">
        <v>9341</v>
      </c>
      <c r="C7132" s="416" t="s">
        <v>9290</v>
      </c>
      <c r="D7132" s="416">
        <v>319.7</v>
      </c>
    </row>
    <row r="7133" spans="2:4" x14ac:dyDescent="0.25">
      <c r="B7133" s="416" t="s">
        <v>9342</v>
      </c>
      <c r="C7133" s="416" t="s">
        <v>9290</v>
      </c>
      <c r="D7133" s="416">
        <v>275</v>
      </c>
    </row>
    <row r="7134" spans="2:4" x14ac:dyDescent="0.25">
      <c r="B7134" s="416" t="s">
        <v>9343</v>
      </c>
      <c r="C7134" s="416" t="s">
        <v>9290</v>
      </c>
      <c r="D7134" s="416">
        <v>275</v>
      </c>
    </row>
    <row r="7135" spans="2:4" x14ac:dyDescent="0.25">
      <c r="B7135" s="416" t="s">
        <v>9344</v>
      </c>
      <c r="C7135" s="416" t="s">
        <v>9290</v>
      </c>
      <c r="D7135" s="416">
        <v>402.5</v>
      </c>
    </row>
    <row r="7136" spans="2:4" x14ac:dyDescent="0.25">
      <c r="B7136" s="416" t="s">
        <v>9345</v>
      </c>
      <c r="C7136" s="416" t="s">
        <v>9290</v>
      </c>
      <c r="D7136" s="416">
        <v>368</v>
      </c>
    </row>
    <row r="7137" spans="2:4" x14ac:dyDescent="0.25">
      <c r="B7137" s="416" t="s">
        <v>9346</v>
      </c>
      <c r="C7137" s="416" t="s">
        <v>9290</v>
      </c>
      <c r="D7137" s="416">
        <v>345</v>
      </c>
    </row>
    <row r="7138" spans="2:4" x14ac:dyDescent="0.25">
      <c r="B7138" s="416" t="s">
        <v>9347</v>
      </c>
      <c r="C7138" s="416" t="s">
        <v>9290</v>
      </c>
      <c r="D7138" s="416">
        <v>368</v>
      </c>
    </row>
    <row r="7139" spans="2:4" x14ac:dyDescent="0.25">
      <c r="B7139" s="416" t="s">
        <v>9348</v>
      </c>
      <c r="C7139" s="416" t="s">
        <v>9290</v>
      </c>
      <c r="D7139" s="416">
        <v>345</v>
      </c>
    </row>
    <row r="7140" spans="2:4" x14ac:dyDescent="0.25">
      <c r="B7140" s="416" t="s">
        <v>9349</v>
      </c>
      <c r="C7140" s="416" t="s">
        <v>9290</v>
      </c>
      <c r="D7140" s="416">
        <v>319.7</v>
      </c>
    </row>
    <row r="7141" spans="2:4" x14ac:dyDescent="0.25">
      <c r="B7141" s="416" t="s">
        <v>9350</v>
      </c>
      <c r="C7141" s="416" t="s">
        <v>9290</v>
      </c>
      <c r="D7141" s="416">
        <v>275</v>
      </c>
    </row>
    <row r="7142" spans="2:4" x14ac:dyDescent="0.25">
      <c r="B7142" s="416" t="s">
        <v>9351</v>
      </c>
      <c r="C7142" s="416" t="s">
        <v>9290</v>
      </c>
      <c r="D7142" s="416">
        <v>275</v>
      </c>
    </row>
    <row r="7143" spans="2:4" x14ac:dyDescent="0.25">
      <c r="B7143" s="416" t="s">
        <v>9352</v>
      </c>
      <c r="C7143" s="416" t="s">
        <v>9290</v>
      </c>
      <c r="D7143" s="416">
        <v>402.5</v>
      </c>
    </row>
    <row r="7144" spans="2:4" x14ac:dyDescent="0.25">
      <c r="B7144" s="416" t="s">
        <v>9353</v>
      </c>
      <c r="C7144" s="416" t="s">
        <v>9290</v>
      </c>
      <c r="D7144" s="416">
        <v>275</v>
      </c>
    </row>
    <row r="7145" spans="2:4" x14ac:dyDescent="0.25">
      <c r="B7145" s="416" t="s">
        <v>9354</v>
      </c>
      <c r="C7145" s="416" t="s">
        <v>9355</v>
      </c>
      <c r="D7145" s="417">
        <v>1495</v>
      </c>
    </row>
    <row r="7146" spans="2:4" x14ac:dyDescent="0.25">
      <c r="B7146" s="416" t="s">
        <v>9356</v>
      </c>
      <c r="C7146" s="416" t="s">
        <v>9357</v>
      </c>
      <c r="D7146" s="417">
        <v>3047.5</v>
      </c>
    </row>
    <row r="7147" spans="2:4" x14ac:dyDescent="0.25">
      <c r="B7147" s="416" t="s">
        <v>9358</v>
      </c>
      <c r="C7147" s="416" t="s">
        <v>9359</v>
      </c>
      <c r="D7147" s="416">
        <v>747.5</v>
      </c>
    </row>
    <row r="7148" spans="2:4" x14ac:dyDescent="0.25">
      <c r="B7148" s="416" t="s">
        <v>9360</v>
      </c>
      <c r="C7148" s="416" t="s">
        <v>9361</v>
      </c>
      <c r="D7148" s="417">
        <v>3047.5</v>
      </c>
    </row>
    <row r="7149" spans="2:4" x14ac:dyDescent="0.25">
      <c r="B7149" s="416" t="s">
        <v>9362</v>
      </c>
      <c r="C7149" s="416" t="s">
        <v>9363</v>
      </c>
      <c r="D7149" s="416">
        <v>10.35</v>
      </c>
    </row>
    <row r="7150" spans="2:4" x14ac:dyDescent="0.25">
      <c r="B7150" s="416" t="s">
        <v>9364</v>
      </c>
      <c r="C7150" s="416" t="s">
        <v>9365</v>
      </c>
      <c r="D7150" s="416">
        <v>368</v>
      </c>
    </row>
    <row r="7151" spans="2:4" x14ac:dyDescent="0.25">
      <c r="B7151" s="416" t="s">
        <v>9366</v>
      </c>
      <c r="C7151" s="416" t="s">
        <v>9367</v>
      </c>
      <c r="D7151" s="416">
        <v>275</v>
      </c>
    </row>
    <row r="7152" spans="2:4" x14ac:dyDescent="0.25">
      <c r="B7152" s="416" t="s">
        <v>9368</v>
      </c>
      <c r="C7152" s="416" t="s">
        <v>9367</v>
      </c>
      <c r="D7152" s="416">
        <v>275</v>
      </c>
    </row>
    <row r="7153" spans="2:4" x14ac:dyDescent="0.25">
      <c r="B7153" s="416" t="s">
        <v>9369</v>
      </c>
      <c r="C7153" s="416" t="s">
        <v>9367</v>
      </c>
      <c r="D7153" s="416">
        <v>210.83</v>
      </c>
    </row>
    <row r="7154" spans="2:4" x14ac:dyDescent="0.25">
      <c r="B7154" s="416" t="s">
        <v>9370</v>
      </c>
      <c r="C7154" s="416" t="s">
        <v>9367</v>
      </c>
      <c r="D7154" s="416">
        <v>275</v>
      </c>
    </row>
    <row r="7155" spans="2:4" x14ac:dyDescent="0.25">
      <c r="B7155" s="416" t="s">
        <v>9371</v>
      </c>
      <c r="C7155" s="416" t="s">
        <v>9367</v>
      </c>
      <c r="D7155" s="416">
        <v>210.83</v>
      </c>
    </row>
    <row r="7156" spans="2:4" x14ac:dyDescent="0.25">
      <c r="B7156" s="416" t="s">
        <v>9372</v>
      </c>
      <c r="C7156" s="416" t="s">
        <v>9373</v>
      </c>
      <c r="D7156" s="416">
        <v>345</v>
      </c>
    </row>
    <row r="7157" spans="2:4" x14ac:dyDescent="0.25">
      <c r="B7157" s="416" t="s">
        <v>9374</v>
      </c>
      <c r="C7157" s="416" t="s">
        <v>9373</v>
      </c>
      <c r="D7157" s="416">
        <v>368</v>
      </c>
    </row>
    <row r="7158" spans="2:4" x14ac:dyDescent="0.25">
      <c r="B7158" s="416" t="s">
        <v>9375</v>
      </c>
      <c r="C7158" s="416" t="s">
        <v>9373</v>
      </c>
      <c r="D7158" s="416">
        <v>345</v>
      </c>
    </row>
    <row r="7159" spans="2:4" x14ac:dyDescent="0.25">
      <c r="B7159" s="416" t="s">
        <v>9376</v>
      </c>
      <c r="C7159" s="416" t="s">
        <v>9373</v>
      </c>
      <c r="D7159" s="416">
        <v>345</v>
      </c>
    </row>
    <row r="7160" spans="2:4" x14ac:dyDescent="0.25">
      <c r="B7160" s="416" t="s">
        <v>9377</v>
      </c>
      <c r="C7160" s="416" t="s">
        <v>9378</v>
      </c>
      <c r="D7160" s="416">
        <v>402.5</v>
      </c>
    </row>
    <row r="7161" spans="2:4" x14ac:dyDescent="0.25">
      <c r="B7161" s="416" t="s">
        <v>9379</v>
      </c>
      <c r="C7161" s="416" t="s">
        <v>9380</v>
      </c>
      <c r="D7161" s="417">
        <v>1026.5999999999999</v>
      </c>
    </row>
    <row r="7162" spans="2:4" x14ac:dyDescent="0.25">
      <c r="B7162" s="416" t="s">
        <v>9381</v>
      </c>
      <c r="C7162" s="416" t="s">
        <v>9380</v>
      </c>
      <c r="D7162" s="417">
        <v>1026.5999999999999</v>
      </c>
    </row>
    <row r="7163" spans="2:4" x14ac:dyDescent="0.25">
      <c r="B7163" s="416" t="s">
        <v>9382</v>
      </c>
      <c r="C7163" s="416" t="s">
        <v>9380</v>
      </c>
      <c r="D7163" s="417">
        <v>1026.5999999999999</v>
      </c>
    </row>
    <row r="7164" spans="2:4" x14ac:dyDescent="0.25">
      <c r="B7164" s="416" t="s">
        <v>9383</v>
      </c>
      <c r="C7164" s="416" t="s">
        <v>9380</v>
      </c>
      <c r="D7164" s="417">
        <v>1026.5999999999999</v>
      </c>
    </row>
    <row r="7165" spans="2:4" x14ac:dyDescent="0.25">
      <c r="B7165" s="416" t="s">
        <v>9384</v>
      </c>
      <c r="C7165" s="416" t="s">
        <v>9380</v>
      </c>
      <c r="D7165" s="417">
        <v>1026.5999999999999</v>
      </c>
    </row>
    <row r="7166" spans="2:4" x14ac:dyDescent="0.25">
      <c r="B7166" s="416" t="s">
        <v>9385</v>
      </c>
      <c r="C7166" s="416" t="s">
        <v>9380</v>
      </c>
      <c r="D7166" s="417">
        <v>1026.5999999999999</v>
      </c>
    </row>
    <row r="7167" spans="2:4" x14ac:dyDescent="0.25">
      <c r="B7167" s="416" t="s">
        <v>9386</v>
      </c>
      <c r="C7167" s="416" t="s">
        <v>9380</v>
      </c>
      <c r="D7167" s="417">
        <v>1026.5999999999999</v>
      </c>
    </row>
    <row r="7168" spans="2:4" x14ac:dyDescent="0.25">
      <c r="B7168" s="416" t="s">
        <v>9387</v>
      </c>
      <c r="C7168" s="416" t="s">
        <v>9380</v>
      </c>
      <c r="D7168" s="417">
        <v>1026.5999999999999</v>
      </c>
    </row>
    <row r="7169" spans="2:4" x14ac:dyDescent="0.25">
      <c r="B7169" s="416" t="s">
        <v>9388</v>
      </c>
      <c r="C7169" s="416" t="s">
        <v>9380</v>
      </c>
      <c r="D7169" s="417">
        <v>1026.5999999999999</v>
      </c>
    </row>
    <row r="7170" spans="2:4" x14ac:dyDescent="0.25">
      <c r="B7170" s="416" t="s">
        <v>9389</v>
      </c>
      <c r="C7170" s="416" t="s">
        <v>9380</v>
      </c>
      <c r="D7170" s="417">
        <v>1026.5999999999999</v>
      </c>
    </row>
    <row r="7171" spans="2:4" x14ac:dyDescent="0.25">
      <c r="B7171" s="416" t="s">
        <v>9390</v>
      </c>
      <c r="C7171" s="416" t="s">
        <v>9380</v>
      </c>
      <c r="D7171" s="417">
        <v>1026.5999999999999</v>
      </c>
    </row>
    <row r="7172" spans="2:4" x14ac:dyDescent="0.25">
      <c r="B7172" s="416" t="s">
        <v>9391</v>
      </c>
      <c r="C7172" s="416" t="s">
        <v>9380</v>
      </c>
      <c r="D7172" s="417">
        <v>1026.5999999999999</v>
      </c>
    </row>
    <row r="7173" spans="2:4" x14ac:dyDescent="0.25">
      <c r="B7173" s="416" t="s">
        <v>9392</v>
      </c>
      <c r="C7173" s="416" t="s">
        <v>9380</v>
      </c>
      <c r="D7173" s="417">
        <v>1026.5999999999999</v>
      </c>
    </row>
    <row r="7174" spans="2:4" x14ac:dyDescent="0.25">
      <c r="B7174" s="416" t="s">
        <v>9393</v>
      </c>
      <c r="C7174" s="416" t="s">
        <v>9380</v>
      </c>
      <c r="D7174" s="417">
        <v>1026.5999999999999</v>
      </c>
    </row>
    <row r="7175" spans="2:4" x14ac:dyDescent="0.25">
      <c r="B7175" s="416" t="s">
        <v>9394</v>
      </c>
      <c r="C7175" s="416" t="s">
        <v>9380</v>
      </c>
      <c r="D7175" s="417">
        <v>1026.5999999999999</v>
      </c>
    </row>
    <row r="7176" spans="2:4" x14ac:dyDescent="0.25">
      <c r="B7176" s="416" t="s">
        <v>9395</v>
      </c>
      <c r="C7176" s="416" t="s">
        <v>9380</v>
      </c>
      <c r="D7176" s="417">
        <v>1026.5999999999999</v>
      </c>
    </row>
    <row r="7177" spans="2:4" x14ac:dyDescent="0.25">
      <c r="B7177" s="416" t="s">
        <v>9396</v>
      </c>
      <c r="C7177" s="416" t="s">
        <v>9380</v>
      </c>
      <c r="D7177" s="417">
        <v>1026.5999999999999</v>
      </c>
    </row>
    <row r="7178" spans="2:4" x14ac:dyDescent="0.25">
      <c r="B7178" s="416" t="s">
        <v>9397</v>
      </c>
      <c r="C7178" s="416" t="s">
        <v>9380</v>
      </c>
      <c r="D7178" s="417">
        <v>1026.5999999999999</v>
      </c>
    </row>
    <row r="7179" spans="2:4" x14ac:dyDescent="0.25">
      <c r="B7179" s="416" t="s">
        <v>9398</v>
      </c>
      <c r="C7179" s="416" t="s">
        <v>9380</v>
      </c>
      <c r="D7179" s="417">
        <v>1026.5999999999999</v>
      </c>
    </row>
    <row r="7180" spans="2:4" x14ac:dyDescent="0.25">
      <c r="B7180" s="416" t="s">
        <v>9399</v>
      </c>
      <c r="C7180" s="416" t="s">
        <v>9380</v>
      </c>
      <c r="D7180" s="417">
        <v>1026.5999999999999</v>
      </c>
    </row>
    <row r="7181" spans="2:4" x14ac:dyDescent="0.25">
      <c r="B7181" s="416" t="s">
        <v>9400</v>
      </c>
      <c r="C7181" s="416" t="s">
        <v>9380</v>
      </c>
      <c r="D7181" s="417">
        <v>1026.5999999999999</v>
      </c>
    </row>
    <row r="7182" spans="2:4" x14ac:dyDescent="0.25">
      <c r="B7182" s="416" t="s">
        <v>9401</v>
      </c>
      <c r="C7182" s="416" t="s">
        <v>9380</v>
      </c>
      <c r="D7182" s="417">
        <v>1026.5999999999999</v>
      </c>
    </row>
    <row r="7183" spans="2:4" x14ac:dyDescent="0.25">
      <c r="B7183" s="416" t="s">
        <v>9402</v>
      </c>
      <c r="C7183" s="416" t="s">
        <v>9380</v>
      </c>
      <c r="D7183" s="417">
        <v>1026.5999999999999</v>
      </c>
    </row>
    <row r="7184" spans="2:4" x14ac:dyDescent="0.25">
      <c r="B7184" s="416" t="s">
        <v>9403</v>
      </c>
      <c r="C7184" s="416" t="s">
        <v>9380</v>
      </c>
      <c r="D7184" s="417">
        <v>1026.5999999999999</v>
      </c>
    </row>
    <row r="7185" spans="2:4" x14ac:dyDescent="0.25">
      <c r="B7185" s="416" t="s">
        <v>9404</v>
      </c>
      <c r="C7185" s="416" t="s">
        <v>9380</v>
      </c>
      <c r="D7185" s="417">
        <v>1026.5999999999999</v>
      </c>
    </row>
    <row r="7186" spans="2:4" x14ac:dyDescent="0.25">
      <c r="B7186" s="416" t="s">
        <v>9405</v>
      </c>
      <c r="C7186" s="416" t="s">
        <v>9380</v>
      </c>
      <c r="D7186" s="417">
        <v>1026.5999999999999</v>
      </c>
    </row>
    <row r="7187" spans="2:4" x14ac:dyDescent="0.25">
      <c r="B7187" s="416" t="s">
        <v>9406</v>
      </c>
      <c r="C7187" s="416" t="s">
        <v>9380</v>
      </c>
      <c r="D7187" s="417">
        <v>1026.5999999999999</v>
      </c>
    </row>
    <row r="7188" spans="2:4" x14ac:dyDescent="0.25">
      <c r="B7188" s="416" t="s">
        <v>9407</v>
      </c>
      <c r="C7188" s="416" t="s">
        <v>9380</v>
      </c>
      <c r="D7188" s="417">
        <v>1026.5999999999999</v>
      </c>
    </row>
    <row r="7189" spans="2:4" x14ac:dyDescent="0.25">
      <c r="B7189" s="416" t="s">
        <v>9408</v>
      </c>
      <c r="C7189" s="416" t="s">
        <v>9380</v>
      </c>
      <c r="D7189" s="417">
        <v>1026.5999999999999</v>
      </c>
    </row>
    <row r="7190" spans="2:4" x14ac:dyDescent="0.25">
      <c r="B7190" s="416" t="s">
        <v>9409</v>
      </c>
      <c r="C7190" s="416" t="s">
        <v>9380</v>
      </c>
      <c r="D7190" s="417">
        <v>1026.5999999999999</v>
      </c>
    </row>
    <row r="7191" spans="2:4" x14ac:dyDescent="0.25">
      <c r="B7191" s="416" t="s">
        <v>9410</v>
      </c>
      <c r="C7191" s="416" t="s">
        <v>9380</v>
      </c>
      <c r="D7191" s="417">
        <v>1026.5999999999999</v>
      </c>
    </row>
    <row r="7192" spans="2:4" x14ac:dyDescent="0.25">
      <c r="B7192" s="416" t="s">
        <v>9411</v>
      </c>
      <c r="C7192" s="416" t="s">
        <v>9412</v>
      </c>
      <c r="D7192" s="417">
        <v>2242.5</v>
      </c>
    </row>
    <row r="7193" spans="2:4" x14ac:dyDescent="0.25">
      <c r="B7193" s="416" t="s">
        <v>9413</v>
      </c>
      <c r="C7193" s="416" t="s">
        <v>9414</v>
      </c>
      <c r="D7193" s="417">
        <v>1290.76</v>
      </c>
    </row>
    <row r="7194" spans="2:4" x14ac:dyDescent="0.25">
      <c r="B7194" s="416" t="s">
        <v>9415</v>
      </c>
      <c r="C7194" s="416" t="s">
        <v>9416</v>
      </c>
      <c r="D7194" s="416">
        <v>1</v>
      </c>
    </row>
    <row r="7195" spans="2:4" x14ac:dyDescent="0.25">
      <c r="B7195" s="416" t="s">
        <v>9417</v>
      </c>
      <c r="C7195" s="416" t="s">
        <v>9418</v>
      </c>
      <c r="D7195" s="416">
        <v>0</v>
      </c>
    </row>
    <row r="7196" spans="2:4" x14ac:dyDescent="0.25">
      <c r="B7196" s="416" t="s">
        <v>9419</v>
      </c>
      <c r="C7196" s="416" t="s">
        <v>9420</v>
      </c>
      <c r="D7196" s="416">
        <v>465.75</v>
      </c>
    </row>
    <row r="7197" spans="2:4" x14ac:dyDescent="0.25">
      <c r="B7197" s="416" t="s">
        <v>9421</v>
      </c>
      <c r="C7197" s="416" t="s">
        <v>9420</v>
      </c>
      <c r="D7197" s="416">
        <v>465.75</v>
      </c>
    </row>
    <row r="7198" spans="2:4" x14ac:dyDescent="0.25">
      <c r="B7198" s="416" t="s">
        <v>9422</v>
      </c>
      <c r="C7198" s="416" t="s">
        <v>9420</v>
      </c>
      <c r="D7198" s="416">
        <v>465.75</v>
      </c>
    </row>
    <row r="7199" spans="2:4" x14ac:dyDescent="0.25">
      <c r="B7199" s="416" t="s">
        <v>9423</v>
      </c>
      <c r="C7199" s="416" t="s">
        <v>9420</v>
      </c>
      <c r="D7199" s="416">
        <v>465.75</v>
      </c>
    </row>
    <row r="7200" spans="2:4" x14ac:dyDescent="0.25">
      <c r="B7200" s="416" t="s">
        <v>9424</v>
      </c>
      <c r="C7200" s="416" t="s">
        <v>9420</v>
      </c>
      <c r="D7200" s="416">
        <v>465.75</v>
      </c>
    </row>
    <row r="7201" spans="2:4" x14ac:dyDescent="0.25">
      <c r="B7201" s="416" t="s">
        <v>9425</v>
      </c>
      <c r="C7201" s="416" t="s">
        <v>9420</v>
      </c>
      <c r="D7201" s="416">
        <v>465.75</v>
      </c>
    </row>
    <row r="7202" spans="2:4" x14ac:dyDescent="0.25">
      <c r="B7202" s="416" t="s">
        <v>9426</v>
      </c>
      <c r="C7202" s="416" t="s">
        <v>9420</v>
      </c>
      <c r="D7202" s="416">
        <v>465.75</v>
      </c>
    </row>
    <row r="7203" spans="2:4" x14ac:dyDescent="0.25">
      <c r="B7203" s="416" t="s">
        <v>9427</v>
      </c>
      <c r="C7203" s="416" t="s">
        <v>9420</v>
      </c>
      <c r="D7203" s="416">
        <v>465.75</v>
      </c>
    </row>
    <row r="7204" spans="2:4" x14ac:dyDescent="0.25">
      <c r="B7204" s="416" t="s">
        <v>9428</v>
      </c>
      <c r="C7204" s="416" t="s">
        <v>9420</v>
      </c>
      <c r="D7204" s="416">
        <v>465.75</v>
      </c>
    </row>
    <row r="7205" spans="2:4" x14ac:dyDescent="0.25">
      <c r="B7205" s="416" t="s">
        <v>9429</v>
      </c>
      <c r="C7205" s="416" t="s">
        <v>9420</v>
      </c>
      <c r="D7205" s="416">
        <v>465.75</v>
      </c>
    </row>
    <row r="7206" spans="2:4" x14ac:dyDescent="0.25">
      <c r="B7206" s="416" t="s">
        <v>9430</v>
      </c>
      <c r="C7206" s="416" t="s">
        <v>9420</v>
      </c>
      <c r="D7206" s="416">
        <v>465.75</v>
      </c>
    </row>
    <row r="7207" spans="2:4" x14ac:dyDescent="0.25">
      <c r="B7207" s="416" t="s">
        <v>9431</v>
      </c>
      <c r="C7207" s="416" t="s">
        <v>9420</v>
      </c>
      <c r="D7207" s="416">
        <v>465.75</v>
      </c>
    </row>
    <row r="7208" spans="2:4" x14ac:dyDescent="0.25">
      <c r="B7208" s="416" t="s">
        <v>9432</v>
      </c>
      <c r="C7208" s="416" t="s">
        <v>9420</v>
      </c>
      <c r="D7208" s="416">
        <v>465.75</v>
      </c>
    </row>
    <row r="7209" spans="2:4" x14ac:dyDescent="0.25">
      <c r="B7209" s="416" t="s">
        <v>9433</v>
      </c>
      <c r="C7209" s="416" t="s">
        <v>9420</v>
      </c>
      <c r="D7209" s="416">
        <v>465.75</v>
      </c>
    </row>
    <row r="7210" spans="2:4" x14ac:dyDescent="0.25">
      <c r="B7210" s="416" t="s">
        <v>9434</v>
      </c>
      <c r="C7210" s="416" t="s">
        <v>9420</v>
      </c>
      <c r="D7210" s="416">
        <v>465.75</v>
      </c>
    </row>
    <row r="7211" spans="2:4" x14ac:dyDescent="0.25">
      <c r="B7211" s="416" t="s">
        <v>9435</v>
      </c>
      <c r="C7211" s="416" t="s">
        <v>9420</v>
      </c>
      <c r="D7211" s="416">
        <v>465.75</v>
      </c>
    </row>
    <row r="7212" spans="2:4" x14ac:dyDescent="0.25">
      <c r="B7212" s="416" t="s">
        <v>9436</v>
      </c>
      <c r="C7212" s="416" t="s">
        <v>9420</v>
      </c>
      <c r="D7212" s="416">
        <v>465.75</v>
      </c>
    </row>
    <row r="7213" spans="2:4" x14ac:dyDescent="0.25">
      <c r="B7213" s="416" t="s">
        <v>9437</v>
      </c>
      <c r="C7213" s="416" t="s">
        <v>9420</v>
      </c>
      <c r="D7213" s="416">
        <v>465.75</v>
      </c>
    </row>
    <row r="7214" spans="2:4" x14ac:dyDescent="0.25">
      <c r="B7214" s="416" t="s">
        <v>9438</v>
      </c>
      <c r="C7214" s="416" t="s">
        <v>9420</v>
      </c>
      <c r="D7214" s="416">
        <v>465.75</v>
      </c>
    </row>
    <row r="7215" spans="2:4" x14ac:dyDescent="0.25">
      <c r="B7215" s="416" t="s">
        <v>9439</v>
      </c>
      <c r="C7215" s="416" t="s">
        <v>9420</v>
      </c>
      <c r="D7215" s="416">
        <v>465.75</v>
      </c>
    </row>
    <row r="7216" spans="2:4" x14ac:dyDescent="0.25">
      <c r="B7216" s="416" t="s">
        <v>9440</v>
      </c>
      <c r="C7216" s="416" t="s">
        <v>9420</v>
      </c>
      <c r="D7216" s="416">
        <v>465.75</v>
      </c>
    </row>
    <row r="7217" spans="2:4" x14ac:dyDescent="0.25">
      <c r="B7217" s="416" t="s">
        <v>9441</v>
      </c>
      <c r="C7217" s="416" t="s">
        <v>9420</v>
      </c>
      <c r="D7217" s="416">
        <v>465.75</v>
      </c>
    </row>
    <row r="7218" spans="2:4" x14ac:dyDescent="0.25">
      <c r="B7218" s="416" t="s">
        <v>9442</v>
      </c>
      <c r="C7218" s="416" t="s">
        <v>9420</v>
      </c>
      <c r="D7218" s="416">
        <v>465.75</v>
      </c>
    </row>
    <row r="7219" spans="2:4" x14ac:dyDescent="0.25">
      <c r="B7219" s="416" t="s">
        <v>9443</v>
      </c>
      <c r="C7219" s="416" t="s">
        <v>9420</v>
      </c>
      <c r="D7219" s="416">
        <v>465.75</v>
      </c>
    </row>
    <row r="7220" spans="2:4" x14ac:dyDescent="0.25">
      <c r="B7220" s="416" t="s">
        <v>9444</v>
      </c>
      <c r="C7220" s="416" t="s">
        <v>9420</v>
      </c>
      <c r="D7220" s="416">
        <v>465.75</v>
      </c>
    </row>
    <row r="7221" spans="2:4" x14ac:dyDescent="0.25">
      <c r="B7221" s="416" t="s">
        <v>9445</v>
      </c>
      <c r="C7221" s="416" t="s">
        <v>9420</v>
      </c>
      <c r="D7221" s="416">
        <v>465.75</v>
      </c>
    </row>
    <row r="7222" spans="2:4" x14ac:dyDescent="0.25">
      <c r="B7222" s="416" t="s">
        <v>9446</v>
      </c>
      <c r="C7222" s="416" t="s">
        <v>9420</v>
      </c>
      <c r="D7222" s="416">
        <v>465.75</v>
      </c>
    </row>
    <row r="7223" spans="2:4" x14ac:dyDescent="0.25">
      <c r="B7223" s="416" t="s">
        <v>9447</v>
      </c>
      <c r="C7223" s="416" t="s">
        <v>9420</v>
      </c>
      <c r="D7223" s="416">
        <v>465.75</v>
      </c>
    </row>
    <row r="7224" spans="2:4" x14ac:dyDescent="0.25">
      <c r="B7224" s="416" t="s">
        <v>9448</v>
      </c>
      <c r="C7224" s="416" t="s">
        <v>9420</v>
      </c>
      <c r="D7224" s="416">
        <v>465.75</v>
      </c>
    </row>
    <row r="7225" spans="2:4" x14ac:dyDescent="0.25">
      <c r="B7225" s="416" t="s">
        <v>9449</v>
      </c>
      <c r="C7225" s="416" t="s">
        <v>9420</v>
      </c>
      <c r="D7225" s="416">
        <v>465.75</v>
      </c>
    </row>
    <row r="7226" spans="2:4" x14ac:dyDescent="0.25">
      <c r="B7226" s="416" t="s">
        <v>9450</v>
      </c>
      <c r="C7226" s="416" t="s">
        <v>9420</v>
      </c>
      <c r="D7226" s="416">
        <v>465.75</v>
      </c>
    </row>
    <row r="7227" spans="2:4" x14ac:dyDescent="0.25">
      <c r="B7227" s="416" t="s">
        <v>9451</v>
      </c>
      <c r="C7227" s="416" t="s">
        <v>9420</v>
      </c>
      <c r="D7227" s="416">
        <v>465.75</v>
      </c>
    </row>
    <row r="7228" spans="2:4" x14ac:dyDescent="0.25">
      <c r="B7228" s="416" t="s">
        <v>9452</v>
      </c>
      <c r="C7228" s="416" t="s">
        <v>9420</v>
      </c>
      <c r="D7228" s="416">
        <v>465.75</v>
      </c>
    </row>
    <row r="7229" spans="2:4" x14ac:dyDescent="0.25">
      <c r="B7229" s="416" t="s">
        <v>9453</v>
      </c>
      <c r="C7229" s="416" t="s">
        <v>9420</v>
      </c>
      <c r="D7229" s="416">
        <v>465.75</v>
      </c>
    </row>
    <row r="7230" spans="2:4" x14ac:dyDescent="0.25">
      <c r="B7230" s="416" t="s">
        <v>9454</v>
      </c>
      <c r="C7230" s="416" t="s">
        <v>9420</v>
      </c>
      <c r="D7230" s="416">
        <v>465.75</v>
      </c>
    </row>
    <row r="7231" spans="2:4" x14ac:dyDescent="0.25">
      <c r="B7231" s="416" t="s">
        <v>9455</v>
      </c>
      <c r="C7231" s="416" t="s">
        <v>9420</v>
      </c>
      <c r="D7231" s="416">
        <v>465.75</v>
      </c>
    </row>
    <row r="7232" spans="2:4" x14ac:dyDescent="0.25">
      <c r="B7232" s="416" t="s">
        <v>9456</v>
      </c>
      <c r="C7232" s="416" t="s">
        <v>9420</v>
      </c>
      <c r="D7232" s="416">
        <v>465.75</v>
      </c>
    </row>
    <row r="7233" spans="2:4" x14ac:dyDescent="0.25">
      <c r="B7233" s="416" t="s">
        <v>9457</v>
      </c>
      <c r="C7233" s="416" t="s">
        <v>9420</v>
      </c>
      <c r="D7233" s="416">
        <v>465.75</v>
      </c>
    </row>
    <row r="7234" spans="2:4" x14ac:dyDescent="0.25">
      <c r="B7234" s="416" t="s">
        <v>9458</v>
      </c>
      <c r="C7234" s="416" t="s">
        <v>9420</v>
      </c>
      <c r="D7234" s="416">
        <v>465.75</v>
      </c>
    </row>
    <row r="7235" spans="2:4" x14ac:dyDescent="0.25">
      <c r="B7235" s="416" t="s">
        <v>9459</v>
      </c>
      <c r="C7235" s="416" t="s">
        <v>9420</v>
      </c>
      <c r="D7235" s="416">
        <v>465.75</v>
      </c>
    </row>
    <row r="7236" spans="2:4" x14ac:dyDescent="0.25">
      <c r="B7236" s="416" t="s">
        <v>9460</v>
      </c>
      <c r="C7236" s="416" t="s">
        <v>9420</v>
      </c>
      <c r="D7236" s="416">
        <v>465.75</v>
      </c>
    </row>
    <row r="7237" spans="2:4" x14ac:dyDescent="0.25">
      <c r="B7237" s="416" t="s">
        <v>9461</v>
      </c>
      <c r="C7237" s="416" t="s">
        <v>9420</v>
      </c>
      <c r="D7237" s="416">
        <v>465.75</v>
      </c>
    </row>
    <row r="7238" spans="2:4" x14ac:dyDescent="0.25">
      <c r="B7238" s="416" t="s">
        <v>9462</v>
      </c>
      <c r="C7238" s="416" t="s">
        <v>9463</v>
      </c>
      <c r="D7238" s="416">
        <v>0</v>
      </c>
    </row>
    <row r="7239" spans="2:4" x14ac:dyDescent="0.25">
      <c r="B7239" s="416" t="s">
        <v>9464</v>
      </c>
      <c r="C7239" s="416" t="s">
        <v>9463</v>
      </c>
      <c r="D7239" s="416">
        <v>0</v>
      </c>
    </row>
    <row r="7240" spans="2:4" x14ac:dyDescent="0.25">
      <c r="B7240" s="416" t="s">
        <v>9465</v>
      </c>
      <c r="C7240" s="416" t="s">
        <v>9466</v>
      </c>
      <c r="D7240" s="416">
        <v>570.4</v>
      </c>
    </row>
    <row r="7241" spans="2:4" x14ac:dyDescent="0.25">
      <c r="B7241" s="416" t="s">
        <v>9467</v>
      </c>
      <c r="C7241" s="416" t="s">
        <v>9468</v>
      </c>
      <c r="D7241" s="416">
        <v>503.7</v>
      </c>
    </row>
    <row r="7242" spans="2:4" x14ac:dyDescent="0.25">
      <c r="B7242" s="416" t="s">
        <v>9469</v>
      </c>
      <c r="C7242" s="416" t="s">
        <v>9470</v>
      </c>
      <c r="D7242" s="416">
        <v>764.75</v>
      </c>
    </row>
    <row r="7243" spans="2:4" x14ac:dyDescent="0.25">
      <c r="B7243" s="416" t="s">
        <v>9471</v>
      </c>
      <c r="C7243" s="416" t="s">
        <v>9470</v>
      </c>
      <c r="D7243" s="416">
        <v>764.75</v>
      </c>
    </row>
    <row r="7244" spans="2:4" x14ac:dyDescent="0.25">
      <c r="B7244" s="416" t="s">
        <v>9472</v>
      </c>
      <c r="C7244" s="416" t="s">
        <v>9470</v>
      </c>
      <c r="D7244" s="416">
        <v>764.75</v>
      </c>
    </row>
    <row r="7245" spans="2:4" x14ac:dyDescent="0.25">
      <c r="B7245" s="416" t="s">
        <v>9473</v>
      </c>
      <c r="C7245" s="416" t="s">
        <v>9470</v>
      </c>
      <c r="D7245" s="416">
        <v>764.75</v>
      </c>
    </row>
    <row r="7246" spans="2:4" x14ac:dyDescent="0.25">
      <c r="B7246" s="416" t="s">
        <v>9474</v>
      </c>
      <c r="C7246" s="416" t="s">
        <v>9470</v>
      </c>
      <c r="D7246" s="416">
        <v>764.75</v>
      </c>
    </row>
    <row r="7247" spans="2:4" x14ac:dyDescent="0.25">
      <c r="B7247" s="416" t="s">
        <v>9475</v>
      </c>
      <c r="C7247" s="416" t="s">
        <v>9470</v>
      </c>
      <c r="D7247" s="416">
        <v>764.75</v>
      </c>
    </row>
    <row r="7248" spans="2:4" x14ac:dyDescent="0.25">
      <c r="B7248" s="416" t="s">
        <v>9476</v>
      </c>
      <c r="C7248" s="416" t="s">
        <v>9470</v>
      </c>
      <c r="D7248" s="416">
        <v>764.75</v>
      </c>
    </row>
    <row r="7249" spans="2:4" x14ac:dyDescent="0.25">
      <c r="B7249" s="416" t="s">
        <v>9477</v>
      </c>
      <c r="C7249" s="416" t="s">
        <v>9478</v>
      </c>
      <c r="D7249" s="416">
        <v>503.7</v>
      </c>
    </row>
    <row r="7250" spans="2:4" x14ac:dyDescent="0.25">
      <c r="B7250" s="416" t="s">
        <v>9479</v>
      </c>
      <c r="C7250" s="416" t="s">
        <v>9480</v>
      </c>
      <c r="D7250" s="416">
        <v>823.4</v>
      </c>
    </row>
    <row r="7251" spans="2:4" x14ac:dyDescent="0.25">
      <c r="B7251" s="416" t="s">
        <v>9481</v>
      </c>
      <c r="C7251" s="416" t="s">
        <v>9480</v>
      </c>
      <c r="D7251" s="416">
        <v>345</v>
      </c>
    </row>
    <row r="7252" spans="2:4" x14ac:dyDescent="0.25">
      <c r="B7252" s="416" t="s">
        <v>9482</v>
      </c>
      <c r="C7252" s="416" t="s">
        <v>9480</v>
      </c>
      <c r="D7252" s="416">
        <v>429.95</v>
      </c>
    </row>
    <row r="7253" spans="2:4" x14ac:dyDescent="0.25">
      <c r="B7253" s="416" t="s">
        <v>9483</v>
      </c>
      <c r="C7253" s="416" t="s">
        <v>9480</v>
      </c>
      <c r="D7253" s="416">
        <v>345</v>
      </c>
    </row>
    <row r="7254" spans="2:4" x14ac:dyDescent="0.25">
      <c r="B7254" s="416" t="s">
        <v>9484</v>
      </c>
      <c r="C7254" s="416" t="s">
        <v>9480</v>
      </c>
      <c r="D7254" s="416">
        <v>432.95</v>
      </c>
    </row>
    <row r="7255" spans="2:4" x14ac:dyDescent="0.25">
      <c r="B7255" s="416" t="s">
        <v>9485</v>
      </c>
      <c r="C7255" s="416" t="s">
        <v>9486</v>
      </c>
      <c r="D7255" s="416">
        <v>429.96</v>
      </c>
    </row>
    <row r="7256" spans="2:4" x14ac:dyDescent="0.25">
      <c r="B7256" s="416" t="s">
        <v>9487</v>
      </c>
      <c r="C7256" s="416" t="s">
        <v>9486</v>
      </c>
      <c r="D7256" s="416">
        <v>429.96</v>
      </c>
    </row>
    <row r="7257" spans="2:4" x14ac:dyDescent="0.25">
      <c r="B7257" s="416" t="s">
        <v>9488</v>
      </c>
      <c r="C7257" s="416" t="s">
        <v>9486</v>
      </c>
      <c r="D7257" s="416">
        <v>429.96</v>
      </c>
    </row>
    <row r="7258" spans="2:4" x14ac:dyDescent="0.25">
      <c r="B7258" s="416" t="s">
        <v>9489</v>
      </c>
      <c r="C7258" s="416" t="s">
        <v>9486</v>
      </c>
      <c r="D7258" s="416">
        <v>429.96</v>
      </c>
    </row>
    <row r="7259" spans="2:4" x14ac:dyDescent="0.25">
      <c r="B7259" s="416" t="s">
        <v>9490</v>
      </c>
      <c r="C7259" s="416" t="s">
        <v>9491</v>
      </c>
      <c r="D7259" s="417">
        <v>1311</v>
      </c>
    </row>
    <row r="7260" spans="2:4" x14ac:dyDescent="0.25">
      <c r="B7260" s="416" t="s">
        <v>9492</v>
      </c>
      <c r="C7260" s="416" t="s">
        <v>9493</v>
      </c>
      <c r="D7260" s="417">
        <v>1311</v>
      </c>
    </row>
    <row r="7261" spans="2:4" ht="30" x14ac:dyDescent="0.25">
      <c r="B7261" s="416" t="s">
        <v>9494</v>
      </c>
      <c r="C7261" s="416" t="s">
        <v>9495</v>
      </c>
      <c r="D7261" s="417">
        <v>2064.8000000000002</v>
      </c>
    </row>
    <row r="7262" spans="2:4" x14ac:dyDescent="0.25">
      <c r="B7262" s="416" t="s">
        <v>9496</v>
      </c>
      <c r="C7262" s="416" t="s">
        <v>9497</v>
      </c>
      <c r="D7262" s="416">
        <v>429.95</v>
      </c>
    </row>
    <row r="7263" spans="2:4" x14ac:dyDescent="0.25">
      <c r="B7263" s="416" t="s">
        <v>9498</v>
      </c>
      <c r="C7263" s="416" t="s">
        <v>9499</v>
      </c>
      <c r="D7263" s="417">
        <v>1583.55</v>
      </c>
    </row>
    <row r="7264" spans="2:4" x14ac:dyDescent="0.25">
      <c r="B7264" s="416" t="s">
        <v>9500</v>
      </c>
      <c r="C7264" s="416" t="s">
        <v>9499</v>
      </c>
      <c r="D7264" s="417">
        <v>1583.55</v>
      </c>
    </row>
    <row r="7265" spans="2:4" x14ac:dyDescent="0.25">
      <c r="B7265" s="416" t="s">
        <v>9501</v>
      </c>
      <c r="C7265" s="416" t="s">
        <v>9499</v>
      </c>
      <c r="D7265" s="417">
        <v>1583.55</v>
      </c>
    </row>
    <row r="7266" spans="2:4" x14ac:dyDescent="0.25">
      <c r="B7266" s="416" t="s">
        <v>9502</v>
      </c>
      <c r="C7266" s="416" t="s">
        <v>9503</v>
      </c>
      <c r="D7266" s="416">
        <v>586.5</v>
      </c>
    </row>
    <row r="7267" spans="2:4" x14ac:dyDescent="0.25">
      <c r="B7267" s="416" t="s">
        <v>9504</v>
      </c>
      <c r="C7267" s="416" t="s">
        <v>9505</v>
      </c>
      <c r="D7267" s="416">
        <v>512.99</v>
      </c>
    </row>
    <row r="7268" spans="2:4" x14ac:dyDescent="0.25">
      <c r="B7268" s="416" t="s">
        <v>9506</v>
      </c>
      <c r="C7268" s="416" t="s">
        <v>9507</v>
      </c>
      <c r="D7268" s="417">
        <v>8487</v>
      </c>
    </row>
    <row r="7269" spans="2:4" x14ac:dyDescent="0.25">
      <c r="B7269" s="416" t="s">
        <v>9508</v>
      </c>
      <c r="C7269" s="416" t="s">
        <v>9507</v>
      </c>
      <c r="D7269" s="417">
        <v>8487</v>
      </c>
    </row>
    <row r="7270" spans="2:4" x14ac:dyDescent="0.25">
      <c r="B7270" s="416" t="s">
        <v>9509</v>
      </c>
      <c r="C7270" s="416" t="s">
        <v>9507</v>
      </c>
      <c r="D7270" s="417">
        <v>8487</v>
      </c>
    </row>
    <row r="7271" spans="2:4" x14ac:dyDescent="0.25">
      <c r="B7271" s="416" t="s">
        <v>9510</v>
      </c>
      <c r="C7271" s="416" t="s">
        <v>9507</v>
      </c>
      <c r="D7271" s="417">
        <v>8487</v>
      </c>
    </row>
    <row r="7272" spans="2:4" x14ac:dyDescent="0.25">
      <c r="B7272" s="416" t="s">
        <v>9511</v>
      </c>
      <c r="C7272" s="416" t="s">
        <v>9512</v>
      </c>
      <c r="D7272" s="417">
        <v>8487</v>
      </c>
    </row>
    <row r="7273" spans="2:4" x14ac:dyDescent="0.25">
      <c r="B7273" s="416" t="s">
        <v>9513</v>
      </c>
      <c r="C7273" s="416" t="s">
        <v>9514</v>
      </c>
      <c r="D7273" s="417">
        <v>8487</v>
      </c>
    </row>
    <row r="7274" spans="2:4" x14ac:dyDescent="0.25">
      <c r="B7274" s="416" t="s">
        <v>9515</v>
      </c>
      <c r="C7274" s="416" t="s">
        <v>9514</v>
      </c>
      <c r="D7274" s="417">
        <v>8487</v>
      </c>
    </row>
    <row r="7275" spans="2:4" x14ac:dyDescent="0.25">
      <c r="B7275" s="416" t="s">
        <v>9516</v>
      </c>
      <c r="C7275" s="416" t="s">
        <v>9514</v>
      </c>
      <c r="D7275" s="417">
        <v>8487</v>
      </c>
    </row>
    <row r="7276" spans="2:4" x14ac:dyDescent="0.25">
      <c r="B7276" s="416" t="s">
        <v>9517</v>
      </c>
      <c r="C7276" s="416" t="s">
        <v>9518</v>
      </c>
      <c r="D7276" s="417">
        <v>8487</v>
      </c>
    </row>
    <row r="7277" spans="2:4" x14ac:dyDescent="0.25">
      <c r="B7277" s="416" t="s">
        <v>9519</v>
      </c>
      <c r="C7277" s="416" t="s">
        <v>9520</v>
      </c>
      <c r="D7277" s="417">
        <v>8487</v>
      </c>
    </row>
    <row r="7278" spans="2:4" x14ac:dyDescent="0.25">
      <c r="B7278" s="416" t="s">
        <v>9521</v>
      </c>
      <c r="C7278" s="416" t="s">
        <v>9522</v>
      </c>
      <c r="D7278" s="417">
        <v>8487</v>
      </c>
    </row>
    <row r="7279" spans="2:4" x14ac:dyDescent="0.25">
      <c r="B7279" s="416" t="s">
        <v>9523</v>
      </c>
      <c r="C7279" s="416" t="s">
        <v>9522</v>
      </c>
      <c r="D7279" s="417">
        <v>8487</v>
      </c>
    </row>
    <row r="7280" spans="2:4" x14ac:dyDescent="0.25">
      <c r="B7280" s="416" t="s">
        <v>9524</v>
      </c>
      <c r="C7280" s="416" t="s">
        <v>9525</v>
      </c>
      <c r="D7280" s="417">
        <v>5400.4</v>
      </c>
    </row>
    <row r="7281" spans="2:4" x14ac:dyDescent="0.25">
      <c r="B7281" s="416" t="s">
        <v>9526</v>
      </c>
      <c r="C7281" s="416" t="s">
        <v>9525</v>
      </c>
      <c r="D7281" s="417">
        <v>5400.4</v>
      </c>
    </row>
    <row r="7282" spans="2:4" x14ac:dyDescent="0.25">
      <c r="B7282" s="416" t="s">
        <v>9527</v>
      </c>
      <c r="C7282" s="416" t="s">
        <v>9528</v>
      </c>
      <c r="D7282" s="417">
        <v>7075.95</v>
      </c>
    </row>
    <row r="7283" spans="2:4" x14ac:dyDescent="0.25">
      <c r="B7283" s="416" t="s">
        <v>9529</v>
      </c>
      <c r="C7283" s="416" t="s">
        <v>9528</v>
      </c>
      <c r="D7283" s="417">
        <v>7075.95</v>
      </c>
    </row>
    <row r="7284" spans="2:4" x14ac:dyDescent="0.25">
      <c r="B7284" s="416" t="s">
        <v>9530</v>
      </c>
      <c r="C7284" s="416" t="s">
        <v>9528</v>
      </c>
      <c r="D7284" s="417">
        <v>7075.95</v>
      </c>
    </row>
    <row r="7285" spans="2:4" x14ac:dyDescent="0.25">
      <c r="B7285" s="416" t="s">
        <v>9531</v>
      </c>
      <c r="C7285" s="416" t="s">
        <v>9528</v>
      </c>
      <c r="D7285" s="417">
        <v>7075.95</v>
      </c>
    </row>
    <row r="7286" spans="2:4" x14ac:dyDescent="0.25">
      <c r="B7286" s="416" t="s">
        <v>9532</v>
      </c>
      <c r="C7286" s="416" t="s">
        <v>9533</v>
      </c>
      <c r="D7286" s="417">
        <v>19193.5</v>
      </c>
    </row>
    <row r="7287" spans="2:4" x14ac:dyDescent="0.25">
      <c r="B7287" s="416" t="s">
        <v>9534</v>
      </c>
      <c r="C7287" s="416" t="s">
        <v>9535</v>
      </c>
      <c r="D7287" s="417">
        <v>18678.3</v>
      </c>
    </row>
    <row r="7288" spans="2:4" x14ac:dyDescent="0.25">
      <c r="B7288" s="416" t="s">
        <v>9536</v>
      </c>
      <c r="C7288" s="416" t="s">
        <v>9535</v>
      </c>
      <c r="D7288" s="417">
        <v>18678.3</v>
      </c>
    </row>
    <row r="7289" spans="2:4" x14ac:dyDescent="0.25">
      <c r="B7289" s="416" t="s">
        <v>9537</v>
      </c>
      <c r="C7289" s="416" t="s">
        <v>9535</v>
      </c>
      <c r="D7289" s="417">
        <v>18678.3</v>
      </c>
    </row>
    <row r="7290" spans="2:4" x14ac:dyDescent="0.25">
      <c r="B7290" s="416" t="s">
        <v>9538</v>
      </c>
      <c r="C7290" s="416" t="s">
        <v>9535</v>
      </c>
      <c r="D7290" s="417">
        <v>18678.3</v>
      </c>
    </row>
    <row r="7291" spans="2:4" x14ac:dyDescent="0.25">
      <c r="B7291" s="416" t="s">
        <v>9539</v>
      </c>
      <c r="C7291" s="416" t="s">
        <v>9540</v>
      </c>
      <c r="D7291" s="417">
        <v>8455.9500000000007</v>
      </c>
    </row>
    <row r="7292" spans="2:4" x14ac:dyDescent="0.25">
      <c r="B7292" s="416" t="s">
        <v>9541</v>
      </c>
      <c r="C7292" s="416" t="s">
        <v>9542</v>
      </c>
      <c r="D7292" s="417">
        <v>4028.45</v>
      </c>
    </row>
    <row r="7293" spans="2:4" x14ac:dyDescent="0.25">
      <c r="B7293" s="416" t="s">
        <v>9543</v>
      </c>
      <c r="C7293" s="416" t="s">
        <v>9544</v>
      </c>
      <c r="D7293" s="417">
        <v>2151.65</v>
      </c>
    </row>
    <row r="7294" spans="2:4" x14ac:dyDescent="0.25">
      <c r="B7294" s="416" t="s">
        <v>9545</v>
      </c>
      <c r="C7294" s="416" t="s">
        <v>9546</v>
      </c>
      <c r="D7294" s="417">
        <v>2151.65</v>
      </c>
    </row>
    <row r="7295" spans="2:4" x14ac:dyDescent="0.25">
      <c r="B7295" s="416" t="s">
        <v>9547</v>
      </c>
      <c r="C7295" s="416" t="s">
        <v>9548</v>
      </c>
      <c r="D7295" s="417">
        <v>7595.75</v>
      </c>
    </row>
    <row r="7296" spans="2:4" x14ac:dyDescent="0.25">
      <c r="B7296" s="416" t="s">
        <v>9549</v>
      </c>
      <c r="C7296" s="416" t="s">
        <v>9550</v>
      </c>
      <c r="D7296" s="417">
        <v>5400.4</v>
      </c>
    </row>
    <row r="7297" spans="2:4" x14ac:dyDescent="0.25">
      <c r="B7297" s="416" t="s">
        <v>9551</v>
      </c>
      <c r="C7297" s="416" t="s">
        <v>9552</v>
      </c>
      <c r="D7297" s="416">
        <v>713</v>
      </c>
    </row>
    <row r="7298" spans="2:4" x14ac:dyDescent="0.25">
      <c r="B7298" s="416" t="s">
        <v>9553</v>
      </c>
      <c r="C7298" s="416" t="s">
        <v>9552</v>
      </c>
      <c r="D7298" s="416">
        <v>713</v>
      </c>
    </row>
    <row r="7299" spans="2:4" x14ac:dyDescent="0.25">
      <c r="B7299" s="416" t="s">
        <v>9554</v>
      </c>
      <c r="C7299" s="416" t="s">
        <v>9552</v>
      </c>
      <c r="D7299" s="416">
        <v>713</v>
      </c>
    </row>
    <row r="7300" spans="2:4" x14ac:dyDescent="0.25">
      <c r="B7300" s="416" t="s">
        <v>9555</v>
      </c>
      <c r="C7300" s="416" t="s">
        <v>9552</v>
      </c>
      <c r="D7300" s="416">
        <v>713</v>
      </c>
    </row>
    <row r="7301" spans="2:4" x14ac:dyDescent="0.25">
      <c r="B7301" s="416" t="s">
        <v>9556</v>
      </c>
      <c r="C7301" s="416" t="s">
        <v>9552</v>
      </c>
      <c r="D7301" s="416">
        <v>713</v>
      </c>
    </row>
    <row r="7302" spans="2:4" x14ac:dyDescent="0.25">
      <c r="B7302" s="416" t="s">
        <v>9557</v>
      </c>
      <c r="C7302" s="416" t="s">
        <v>9552</v>
      </c>
      <c r="D7302" s="416">
        <v>713</v>
      </c>
    </row>
    <row r="7303" spans="2:4" x14ac:dyDescent="0.25">
      <c r="B7303" s="416" t="s">
        <v>9558</v>
      </c>
      <c r="C7303" s="416" t="s">
        <v>9552</v>
      </c>
      <c r="D7303" s="416">
        <v>713</v>
      </c>
    </row>
    <row r="7304" spans="2:4" x14ac:dyDescent="0.25">
      <c r="B7304" s="416" t="s">
        <v>9559</v>
      </c>
      <c r="C7304" s="416" t="s">
        <v>9552</v>
      </c>
      <c r="D7304" s="416">
        <v>713</v>
      </c>
    </row>
    <row r="7305" spans="2:4" x14ac:dyDescent="0.25">
      <c r="B7305" s="416" t="s">
        <v>9560</v>
      </c>
      <c r="C7305" s="416" t="s">
        <v>9552</v>
      </c>
      <c r="D7305" s="416">
        <v>713</v>
      </c>
    </row>
    <row r="7306" spans="2:4" x14ac:dyDescent="0.25">
      <c r="B7306" s="416" t="s">
        <v>9561</v>
      </c>
      <c r="C7306" s="416" t="s">
        <v>9552</v>
      </c>
      <c r="D7306" s="416">
        <v>713</v>
      </c>
    </row>
    <row r="7307" spans="2:4" x14ac:dyDescent="0.25">
      <c r="B7307" s="416" t="s">
        <v>9562</v>
      </c>
      <c r="C7307" s="416" t="s">
        <v>9552</v>
      </c>
      <c r="D7307" s="416">
        <v>713</v>
      </c>
    </row>
    <row r="7308" spans="2:4" x14ac:dyDescent="0.25">
      <c r="B7308" s="416" t="s">
        <v>9563</v>
      </c>
      <c r="C7308" s="416" t="s">
        <v>9552</v>
      </c>
      <c r="D7308" s="416">
        <v>713</v>
      </c>
    </row>
    <row r="7309" spans="2:4" x14ac:dyDescent="0.25">
      <c r="B7309" s="416" t="s">
        <v>9564</v>
      </c>
      <c r="C7309" s="416" t="s">
        <v>9552</v>
      </c>
      <c r="D7309" s="416">
        <v>713</v>
      </c>
    </row>
    <row r="7310" spans="2:4" x14ac:dyDescent="0.25">
      <c r="B7310" s="416" t="s">
        <v>9565</v>
      </c>
      <c r="C7310" s="416" t="s">
        <v>9552</v>
      </c>
      <c r="D7310" s="416">
        <v>713</v>
      </c>
    </row>
    <row r="7311" spans="2:4" x14ac:dyDescent="0.25">
      <c r="B7311" s="416" t="s">
        <v>9566</v>
      </c>
      <c r="C7311" s="416" t="s">
        <v>9552</v>
      </c>
      <c r="D7311" s="416">
        <v>713</v>
      </c>
    </row>
    <row r="7312" spans="2:4" x14ac:dyDescent="0.25">
      <c r="B7312" s="416" t="s">
        <v>9567</v>
      </c>
      <c r="C7312" s="416" t="s">
        <v>9552</v>
      </c>
      <c r="D7312" s="416">
        <v>713</v>
      </c>
    </row>
    <row r="7313" spans="2:4" x14ac:dyDescent="0.25">
      <c r="B7313" s="416" t="s">
        <v>9568</v>
      </c>
      <c r="C7313" s="416" t="s">
        <v>9552</v>
      </c>
      <c r="D7313" s="416">
        <v>713</v>
      </c>
    </row>
    <row r="7314" spans="2:4" x14ac:dyDescent="0.25">
      <c r="B7314" s="416" t="s">
        <v>9569</v>
      </c>
      <c r="C7314" s="416" t="s">
        <v>9552</v>
      </c>
      <c r="D7314" s="416">
        <v>713</v>
      </c>
    </row>
    <row r="7315" spans="2:4" x14ac:dyDescent="0.25">
      <c r="B7315" s="416" t="s">
        <v>9570</v>
      </c>
      <c r="C7315" s="416" t="s">
        <v>9552</v>
      </c>
      <c r="D7315" s="416">
        <v>713</v>
      </c>
    </row>
    <row r="7316" spans="2:4" x14ac:dyDescent="0.25">
      <c r="B7316" s="416" t="s">
        <v>9571</v>
      </c>
      <c r="C7316" s="416" t="s">
        <v>9552</v>
      </c>
      <c r="D7316" s="416">
        <v>713</v>
      </c>
    </row>
    <row r="7317" spans="2:4" x14ac:dyDescent="0.25">
      <c r="B7317" s="416" t="s">
        <v>9572</v>
      </c>
      <c r="C7317" s="416" t="s">
        <v>9552</v>
      </c>
      <c r="D7317" s="416">
        <v>713</v>
      </c>
    </row>
    <row r="7318" spans="2:4" x14ac:dyDescent="0.25">
      <c r="B7318" s="416" t="s">
        <v>9573</v>
      </c>
      <c r="C7318" s="416" t="s">
        <v>9552</v>
      </c>
      <c r="D7318" s="416">
        <v>713</v>
      </c>
    </row>
    <row r="7319" spans="2:4" x14ac:dyDescent="0.25">
      <c r="B7319" s="416" t="s">
        <v>9574</v>
      </c>
      <c r="C7319" s="416" t="s">
        <v>9552</v>
      </c>
      <c r="D7319" s="416">
        <v>713</v>
      </c>
    </row>
    <row r="7320" spans="2:4" x14ac:dyDescent="0.25">
      <c r="B7320" s="416" t="s">
        <v>9575</v>
      </c>
      <c r="C7320" s="416" t="s">
        <v>9552</v>
      </c>
      <c r="D7320" s="416">
        <v>713</v>
      </c>
    </row>
    <row r="7321" spans="2:4" x14ac:dyDescent="0.25">
      <c r="B7321" s="416" t="s">
        <v>9576</v>
      </c>
      <c r="C7321" s="416" t="s">
        <v>9552</v>
      </c>
      <c r="D7321" s="416">
        <v>713</v>
      </c>
    </row>
    <row r="7322" spans="2:4" x14ac:dyDescent="0.25">
      <c r="B7322" s="416" t="s">
        <v>9577</v>
      </c>
      <c r="C7322" s="416" t="s">
        <v>9552</v>
      </c>
      <c r="D7322" s="416">
        <v>713</v>
      </c>
    </row>
    <row r="7323" spans="2:4" x14ac:dyDescent="0.25">
      <c r="B7323" s="416" t="s">
        <v>9578</v>
      </c>
      <c r="C7323" s="416" t="s">
        <v>9552</v>
      </c>
      <c r="D7323" s="416">
        <v>713</v>
      </c>
    </row>
    <row r="7324" spans="2:4" x14ac:dyDescent="0.25">
      <c r="B7324" s="416" t="s">
        <v>9579</v>
      </c>
      <c r="C7324" s="416" t="s">
        <v>9552</v>
      </c>
      <c r="D7324" s="416">
        <v>713</v>
      </c>
    </row>
    <row r="7325" spans="2:4" x14ac:dyDescent="0.25">
      <c r="B7325" s="416" t="s">
        <v>9580</v>
      </c>
      <c r="C7325" s="416" t="s">
        <v>9552</v>
      </c>
      <c r="D7325" s="416">
        <v>713</v>
      </c>
    </row>
    <row r="7326" spans="2:4" x14ac:dyDescent="0.25">
      <c r="B7326" s="416" t="s">
        <v>9581</v>
      </c>
      <c r="C7326" s="416" t="s">
        <v>9552</v>
      </c>
      <c r="D7326" s="416">
        <v>713</v>
      </c>
    </row>
    <row r="7327" spans="2:4" x14ac:dyDescent="0.25">
      <c r="B7327" s="416" t="s">
        <v>9582</v>
      </c>
      <c r="C7327" s="416" t="s">
        <v>9552</v>
      </c>
      <c r="D7327" s="416">
        <v>713</v>
      </c>
    </row>
    <row r="7328" spans="2:4" x14ac:dyDescent="0.25">
      <c r="B7328" s="416" t="s">
        <v>9583</v>
      </c>
      <c r="C7328" s="416" t="s">
        <v>9552</v>
      </c>
      <c r="D7328" s="416">
        <v>713</v>
      </c>
    </row>
    <row r="7329" spans="2:4" x14ac:dyDescent="0.25">
      <c r="B7329" s="416" t="s">
        <v>9584</v>
      </c>
      <c r="C7329" s="416" t="s">
        <v>9552</v>
      </c>
      <c r="D7329" s="416">
        <v>713</v>
      </c>
    </row>
    <row r="7330" spans="2:4" x14ac:dyDescent="0.25">
      <c r="B7330" s="416" t="s">
        <v>9585</v>
      </c>
      <c r="C7330" s="416" t="s">
        <v>9552</v>
      </c>
      <c r="D7330" s="416">
        <v>713</v>
      </c>
    </row>
    <row r="7331" spans="2:4" x14ac:dyDescent="0.25">
      <c r="B7331" s="416" t="s">
        <v>9586</v>
      </c>
      <c r="C7331" s="416" t="s">
        <v>9552</v>
      </c>
      <c r="D7331" s="416">
        <v>713</v>
      </c>
    </row>
    <row r="7332" spans="2:4" x14ac:dyDescent="0.25">
      <c r="B7332" s="416" t="s">
        <v>9587</v>
      </c>
      <c r="C7332" s="416" t="s">
        <v>9552</v>
      </c>
      <c r="D7332" s="416">
        <v>713</v>
      </c>
    </row>
    <row r="7333" spans="2:4" x14ac:dyDescent="0.25">
      <c r="B7333" s="416" t="s">
        <v>9588</v>
      </c>
      <c r="C7333" s="416" t="s">
        <v>9552</v>
      </c>
      <c r="D7333" s="416">
        <v>713</v>
      </c>
    </row>
    <row r="7334" spans="2:4" x14ac:dyDescent="0.25">
      <c r="B7334" s="416" t="s">
        <v>9589</v>
      </c>
      <c r="C7334" s="416" t="s">
        <v>9552</v>
      </c>
      <c r="D7334" s="416">
        <v>713</v>
      </c>
    </row>
    <row r="7335" spans="2:4" x14ac:dyDescent="0.25">
      <c r="B7335" s="416" t="s">
        <v>9590</v>
      </c>
      <c r="C7335" s="416" t="s">
        <v>9552</v>
      </c>
      <c r="D7335" s="416">
        <v>713</v>
      </c>
    </row>
    <row r="7336" spans="2:4" x14ac:dyDescent="0.25">
      <c r="B7336" s="416" t="s">
        <v>9591</v>
      </c>
      <c r="C7336" s="416" t="s">
        <v>9552</v>
      </c>
      <c r="D7336" s="416">
        <v>713</v>
      </c>
    </row>
    <row r="7337" spans="2:4" x14ac:dyDescent="0.25">
      <c r="B7337" s="416" t="s">
        <v>9592</v>
      </c>
      <c r="C7337" s="416" t="s">
        <v>9552</v>
      </c>
      <c r="D7337" s="416">
        <v>713</v>
      </c>
    </row>
    <row r="7338" spans="2:4" x14ac:dyDescent="0.25">
      <c r="B7338" s="416" t="s">
        <v>9593</v>
      </c>
      <c r="C7338" s="416" t="s">
        <v>9552</v>
      </c>
      <c r="D7338" s="416">
        <v>713</v>
      </c>
    </row>
    <row r="7339" spans="2:4" x14ac:dyDescent="0.25">
      <c r="B7339" s="416" t="s">
        <v>9594</v>
      </c>
      <c r="C7339" s="416" t="s">
        <v>9552</v>
      </c>
      <c r="D7339" s="416">
        <v>713</v>
      </c>
    </row>
    <row r="7340" spans="2:4" x14ac:dyDescent="0.25">
      <c r="B7340" s="416" t="s">
        <v>9595</v>
      </c>
      <c r="C7340" s="416" t="s">
        <v>9552</v>
      </c>
      <c r="D7340" s="416">
        <v>713</v>
      </c>
    </row>
    <row r="7341" spans="2:4" x14ac:dyDescent="0.25">
      <c r="B7341" s="416" t="s">
        <v>9596</v>
      </c>
      <c r="C7341" s="416" t="s">
        <v>9552</v>
      </c>
      <c r="D7341" s="416">
        <v>713</v>
      </c>
    </row>
    <row r="7342" spans="2:4" x14ac:dyDescent="0.25">
      <c r="B7342" s="416" t="s">
        <v>9597</v>
      </c>
      <c r="C7342" s="416" t="s">
        <v>9552</v>
      </c>
      <c r="D7342" s="416">
        <v>713</v>
      </c>
    </row>
    <row r="7343" spans="2:4" x14ac:dyDescent="0.25">
      <c r="B7343" s="416" t="s">
        <v>9598</v>
      </c>
      <c r="C7343" s="416" t="s">
        <v>9552</v>
      </c>
      <c r="D7343" s="416">
        <v>713</v>
      </c>
    </row>
    <row r="7344" spans="2:4" x14ac:dyDescent="0.25">
      <c r="B7344" s="416" t="s">
        <v>9599</v>
      </c>
      <c r="C7344" s="416" t="s">
        <v>9552</v>
      </c>
      <c r="D7344" s="416">
        <v>713</v>
      </c>
    </row>
    <row r="7345" spans="2:4" x14ac:dyDescent="0.25">
      <c r="B7345" s="416" t="s">
        <v>9600</v>
      </c>
      <c r="C7345" s="416" t="s">
        <v>9552</v>
      </c>
      <c r="D7345" s="416">
        <v>713</v>
      </c>
    </row>
    <row r="7346" spans="2:4" x14ac:dyDescent="0.25">
      <c r="B7346" s="416" t="s">
        <v>9601</v>
      </c>
      <c r="C7346" s="416" t="s">
        <v>9552</v>
      </c>
      <c r="D7346" s="416">
        <v>713</v>
      </c>
    </row>
    <row r="7347" spans="2:4" x14ac:dyDescent="0.25">
      <c r="B7347" s="416" t="s">
        <v>9602</v>
      </c>
      <c r="C7347" s="416" t="s">
        <v>9552</v>
      </c>
      <c r="D7347" s="416">
        <v>713</v>
      </c>
    </row>
    <row r="7348" spans="2:4" x14ac:dyDescent="0.25">
      <c r="B7348" s="416" t="s">
        <v>9603</v>
      </c>
      <c r="C7348" s="416" t="s">
        <v>9552</v>
      </c>
      <c r="D7348" s="416">
        <v>713</v>
      </c>
    </row>
    <row r="7349" spans="2:4" x14ac:dyDescent="0.25">
      <c r="B7349" s="416" t="s">
        <v>9604</v>
      </c>
      <c r="C7349" s="416" t="s">
        <v>9552</v>
      </c>
      <c r="D7349" s="416">
        <v>713</v>
      </c>
    </row>
    <row r="7350" spans="2:4" x14ac:dyDescent="0.25">
      <c r="B7350" s="416" t="s">
        <v>9605</v>
      </c>
      <c r="C7350" s="416" t="s">
        <v>9552</v>
      </c>
      <c r="D7350" s="416">
        <v>713</v>
      </c>
    </row>
    <row r="7351" spans="2:4" x14ac:dyDescent="0.25">
      <c r="B7351" s="416" t="s">
        <v>9606</v>
      </c>
      <c r="C7351" s="416" t="s">
        <v>9552</v>
      </c>
      <c r="D7351" s="416">
        <v>713</v>
      </c>
    </row>
    <row r="7352" spans="2:4" x14ac:dyDescent="0.25">
      <c r="B7352" s="416" t="s">
        <v>9607</v>
      </c>
      <c r="C7352" s="416" t="s">
        <v>9552</v>
      </c>
      <c r="D7352" s="416">
        <v>713</v>
      </c>
    </row>
    <row r="7353" spans="2:4" x14ac:dyDescent="0.25">
      <c r="B7353" s="416" t="s">
        <v>9608</v>
      </c>
      <c r="C7353" s="416" t="s">
        <v>9552</v>
      </c>
      <c r="D7353" s="416">
        <v>713</v>
      </c>
    </row>
    <row r="7354" spans="2:4" x14ac:dyDescent="0.25">
      <c r="B7354" s="416" t="s">
        <v>9609</v>
      </c>
      <c r="C7354" s="416" t="s">
        <v>9552</v>
      </c>
      <c r="D7354" s="416">
        <v>713</v>
      </c>
    </row>
    <row r="7355" spans="2:4" x14ac:dyDescent="0.25">
      <c r="B7355" s="416" t="s">
        <v>9610</v>
      </c>
      <c r="C7355" s="416" t="s">
        <v>9552</v>
      </c>
      <c r="D7355" s="416">
        <v>713</v>
      </c>
    </row>
    <row r="7356" spans="2:4" x14ac:dyDescent="0.25">
      <c r="B7356" s="416" t="s">
        <v>9611</v>
      </c>
      <c r="C7356" s="416" t="s">
        <v>9552</v>
      </c>
      <c r="D7356" s="416">
        <v>713</v>
      </c>
    </row>
    <row r="7357" spans="2:4" x14ac:dyDescent="0.25">
      <c r="B7357" s="416" t="s">
        <v>9612</v>
      </c>
      <c r="C7357" s="416" t="s">
        <v>9552</v>
      </c>
      <c r="D7357" s="416">
        <v>713</v>
      </c>
    </row>
    <row r="7358" spans="2:4" x14ac:dyDescent="0.25">
      <c r="B7358" s="416" t="s">
        <v>9613</v>
      </c>
      <c r="C7358" s="416" t="s">
        <v>9552</v>
      </c>
      <c r="D7358" s="416">
        <v>713</v>
      </c>
    </row>
    <row r="7359" spans="2:4" x14ac:dyDescent="0.25">
      <c r="B7359" s="416" t="s">
        <v>9614</v>
      </c>
      <c r="C7359" s="416" t="s">
        <v>9552</v>
      </c>
      <c r="D7359" s="416">
        <v>713</v>
      </c>
    </row>
    <row r="7360" spans="2:4" x14ac:dyDescent="0.25">
      <c r="B7360" s="416" t="s">
        <v>9615</v>
      </c>
      <c r="C7360" s="416" t="s">
        <v>9552</v>
      </c>
      <c r="D7360" s="416">
        <v>713</v>
      </c>
    </row>
    <row r="7361" spans="2:4" x14ac:dyDescent="0.25">
      <c r="B7361" s="416" t="s">
        <v>9616</v>
      </c>
      <c r="C7361" s="416" t="s">
        <v>9552</v>
      </c>
      <c r="D7361" s="416">
        <v>713</v>
      </c>
    </row>
    <row r="7362" spans="2:4" x14ac:dyDescent="0.25">
      <c r="B7362" s="416" t="s">
        <v>9617</v>
      </c>
      <c r="C7362" s="416" t="s">
        <v>9552</v>
      </c>
      <c r="D7362" s="416">
        <v>713</v>
      </c>
    </row>
    <row r="7363" spans="2:4" x14ac:dyDescent="0.25">
      <c r="B7363" s="416" t="s">
        <v>9618</v>
      </c>
      <c r="C7363" s="416" t="s">
        <v>9552</v>
      </c>
      <c r="D7363" s="416">
        <v>713</v>
      </c>
    </row>
    <row r="7364" spans="2:4" x14ac:dyDescent="0.25">
      <c r="B7364" s="416" t="s">
        <v>9619</v>
      </c>
      <c r="C7364" s="416" t="s">
        <v>9552</v>
      </c>
      <c r="D7364" s="416">
        <v>713</v>
      </c>
    </row>
    <row r="7365" spans="2:4" x14ac:dyDescent="0.25">
      <c r="B7365" s="416" t="s">
        <v>9620</v>
      </c>
      <c r="C7365" s="416" t="s">
        <v>9552</v>
      </c>
      <c r="D7365" s="416">
        <v>713</v>
      </c>
    </row>
    <row r="7366" spans="2:4" x14ac:dyDescent="0.25">
      <c r="B7366" s="416" t="s">
        <v>9621</v>
      </c>
      <c r="C7366" s="416" t="s">
        <v>9552</v>
      </c>
      <c r="D7366" s="416">
        <v>713</v>
      </c>
    </row>
    <row r="7367" spans="2:4" x14ac:dyDescent="0.25">
      <c r="B7367" s="416" t="s">
        <v>9622</v>
      </c>
      <c r="C7367" s="416" t="s">
        <v>9552</v>
      </c>
      <c r="D7367" s="416">
        <v>713</v>
      </c>
    </row>
    <row r="7368" spans="2:4" x14ac:dyDescent="0.25">
      <c r="B7368" s="416" t="s">
        <v>9623</v>
      </c>
      <c r="C7368" s="416" t="s">
        <v>9552</v>
      </c>
      <c r="D7368" s="416">
        <v>713</v>
      </c>
    </row>
    <row r="7369" spans="2:4" x14ac:dyDescent="0.25">
      <c r="B7369" s="416" t="s">
        <v>9624</v>
      </c>
      <c r="C7369" s="416" t="s">
        <v>9552</v>
      </c>
      <c r="D7369" s="416">
        <v>713</v>
      </c>
    </row>
    <row r="7370" spans="2:4" x14ac:dyDescent="0.25">
      <c r="B7370" s="416" t="s">
        <v>9625</v>
      </c>
      <c r="C7370" s="416" t="s">
        <v>9552</v>
      </c>
      <c r="D7370" s="416">
        <v>713</v>
      </c>
    </row>
    <row r="7371" spans="2:4" x14ac:dyDescent="0.25">
      <c r="B7371" s="416" t="s">
        <v>9626</v>
      </c>
      <c r="C7371" s="416" t="s">
        <v>9552</v>
      </c>
      <c r="D7371" s="416">
        <v>713</v>
      </c>
    </row>
    <row r="7372" spans="2:4" x14ac:dyDescent="0.25">
      <c r="B7372" s="416" t="s">
        <v>9627</v>
      </c>
      <c r="C7372" s="416" t="s">
        <v>9552</v>
      </c>
      <c r="D7372" s="416">
        <v>713</v>
      </c>
    </row>
    <row r="7373" spans="2:4" x14ac:dyDescent="0.25">
      <c r="B7373" s="416" t="s">
        <v>9628</v>
      </c>
      <c r="C7373" s="416" t="s">
        <v>9552</v>
      </c>
      <c r="D7373" s="416">
        <v>713</v>
      </c>
    </row>
    <row r="7374" spans="2:4" x14ac:dyDescent="0.25">
      <c r="B7374" s="416" t="s">
        <v>9629</v>
      </c>
      <c r="C7374" s="416" t="s">
        <v>9552</v>
      </c>
      <c r="D7374" s="416">
        <v>713</v>
      </c>
    </row>
    <row r="7375" spans="2:4" x14ac:dyDescent="0.25">
      <c r="B7375" s="416" t="s">
        <v>9630</v>
      </c>
      <c r="C7375" s="416" t="s">
        <v>9552</v>
      </c>
      <c r="D7375" s="416">
        <v>713</v>
      </c>
    </row>
    <row r="7376" spans="2:4" x14ac:dyDescent="0.25">
      <c r="B7376" s="416" t="s">
        <v>9631</v>
      </c>
      <c r="C7376" s="416" t="s">
        <v>9552</v>
      </c>
      <c r="D7376" s="416">
        <v>713</v>
      </c>
    </row>
    <row r="7377" spans="2:4" x14ac:dyDescent="0.25">
      <c r="B7377" s="416" t="s">
        <v>9632</v>
      </c>
      <c r="C7377" s="416" t="s">
        <v>9552</v>
      </c>
      <c r="D7377" s="416">
        <v>713</v>
      </c>
    </row>
    <row r="7378" spans="2:4" x14ac:dyDescent="0.25">
      <c r="B7378" s="416" t="s">
        <v>9633</v>
      </c>
      <c r="C7378" s="416" t="s">
        <v>9552</v>
      </c>
      <c r="D7378" s="416">
        <v>713</v>
      </c>
    </row>
    <row r="7379" spans="2:4" x14ac:dyDescent="0.25">
      <c r="B7379" s="416" t="s">
        <v>9634</v>
      </c>
      <c r="C7379" s="416" t="s">
        <v>9552</v>
      </c>
      <c r="D7379" s="416">
        <v>713</v>
      </c>
    </row>
    <row r="7380" spans="2:4" x14ac:dyDescent="0.25">
      <c r="B7380" s="416" t="s">
        <v>9635</v>
      </c>
      <c r="C7380" s="416" t="s">
        <v>9552</v>
      </c>
      <c r="D7380" s="416">
        <v>713</v>
      </c>
    </row>
    <row r="7381" spans="2:4" x14ac:dyDescent="0.25">
      <c r="B7381" s="416" t="s">
        <v>9636</v>
      </c>
      <c r="C7381" s="416" t="s">
        <v>9552</v>
      </c>
      <c r="D7381" s="416">
        <v>713</v>
      </c>
    </row>
    <row r="7382" spans="2:4" x14ac:dyDescent="0.25">
      <c r="B7382" s="416" t="s">
        <v>9637</v>
      </c>
      <c r="C7382" s="416" t="s">
        <v>9552</v>
      </c>
      <c r="D7382" s="416">
        <v>713</v>
      </c>
    </row>
    <row r="7383" spans="2:4" x14ac:dyDescent="0.25">
      <c r="B7383" s="416" t="s">
        <v>9638</v>
      </c>
      <c r="C7383" s="416" t="s">
        <v>9552</v>
      </c>
      <c r="D7383" s="416">
        <v>713</v>
      </c>
    </row>
    <row r="7384" spans="2:4" x14ac:dyDescent="0.25">
      <c r="B7384" s="416" t="s">
        <v>9639</v>
      </c>
      <c r="C7384" s="416" t="s">
        <v>9552</v>
      </c>
      <c r="D7384" s="416">
        <v>713</v>
      </c>
    </row>
    <row r="7385" spans="2:4" x14ac:dyDescent="0.25">
      <c r="B7385" s="416" t="s">
        <v>9640</v>
      </c>
      <c r="C7385" s="416" t="s">
        <v>9552</v>
      </c>
      <c r="D7385" s="416">
        <v>713</v>
      </c>
    </row>
    <row r="7386" spans="2:4" x14ac:dyDescent="0.25">
      <c r="B7386" s="416" t="s">
        <v>9641</v>
      </c>
      <c r="C7386" s="416" t="s">
        <v>9552</v>
      </c>
      <c r="D7386" s="416">
        <v>713</v>
      </c>
    </row>
    <row r="7387" spans="2:4" x14ac:dyDescent="0.25">
      <c r="B7387" s="416" t="s">
        <v>9642</v>
      </c>
      <c r="C7387" s="416" t="s">
        <v>9552</v>
      </c>
      <c r="D7387" s="416">
        <v>713</v>
      </c>
    </row>
    <row r="7388" spans="2:4" x14ac:dyDescent="0.25">
      <c r="B7388" s="416" t="s">
        <v>9643</v>
      </c>
      <c r="C7388" s="416" t="s">
        <v>9552</v>
      </c>
      <c r="D7388" s="416">
        <v>713</v>
      </c>
    </row>
    <row r="7389" spans="2:4" x14ac:dyDescent="0.25">
      <c r="B7389" s="416" t="s">
        <v>9644</v>
      </c>
      <c r="C7389" s="416" t="s">
        <v>9552</v>
      </c>
      <c r="D7389" s="416">
        <v>713</v>
      </c>
    </row>
    <row r="7390" spans="2:4" x14ac:dyDescent="0.25">
      <c r="B7390" s="416" t="s">
        <v>9645</v>
      </c>
      <c r="C7390" s="416" t="s">
        <v>9552</v>
      </c>
      <c r="D7390" s="416">
        <v>713</v>
      </c>
    </row>
    <row r="7391" spans="2:4" x14ac:dyDescent="0.25">
      <c r="B7391" s="416" t="s">
        <v>9646</v>
      </c>
      <c r="C7391" s="416" t="s">
        <v>9552</v>
      </c>
      <c r="D7391" s="416">
        <v>713</v>
      </c>
    </row>
    <row r="7392" spans="2:4" x14ac:dyDescent="0.25">
      <c r="B7392" s="416" t="s">
        <v>9647</v>
      </c>
      <c r="C7392" s="416" t="s">
        <v>9552</v>
      </c>
      <c r="D7392" s="416">
        <v>713</v>
      </c>
    </row>
    <row r="7393" spans="2:4" x14ac:dyDescent="0.25">
      <c r="B7393" s="416" t="s">
        <v>9648</v>
      </c>
      <c r="C7393" s="416" t="s">
        <v>9552</v>
      </c>
      <c r="D7393" s="416">
        <v>713</v>
      </c>
    </row>
    <row r="7394" spans="2:4" x14ac:dyDescent="0.25">
      <c r="B7394" s="416" t="s">
        <v>9649</v>
      </c>
      <c r="C7394" s="416" t="s">
        <v>9552</v>
      </c>
      <c r="D7394" s="416">
        <v>713</v>
      </c>
    </row>
    <row r="7395" spans="2:4" x14ac:dyDescent="0.25">
      <c r="B7395" s="416" t="s">
        <v>9650</v>
      </c>
      <c r="C7395" s="416" t="s">
        <v>9552</v>
      </c>
      <c r="D7395" s="416">
        <v>713</v>
      </c>
    </row>
    <row r="7396" spans="2:4" x14ac:dyDescent="0.25">
      <c r="B7396" s="416" t="s">
        <v>9651</v>
      </c>
      <c r="C7396" s="416" t="s">
        <v>9552</v>
      </c>
      <c r="D7396" s="416">
        <v>713</v>
      </c>
    </row>
    <row r="7397" spans="2:4" x14ac:dyDescent="0.25">
      <c r="B7397" s="416" t="s">
        <v>9652</v>
      </c>
      <c r="C7397" s="416" t="s">
        <v>9552</v>
      </c>
      <c r="D7397" s="416">
        <v>713</v>
      </c>
    </row>
    <row r="7398" spans="2:4" x14ac:dyDescent="0.25">
      <c r="B7398" s="416" t="s">
        <v>9653</v>
      </c>
      <c r="C7398" s="416" t="s">
        <v>9552</v>
      </c>
      <c r="D7398" s="416">
        <v>713</v>
      </c>
    </row>
    <row r="7399" spans="2:4" x14ac:dyDescent="0.25">
      <c r="B7399" s="416" t="s">
        <v>9654</v>
      </c>
      <c r="C7399" s="416" t="s">
        <v>9552</v>
      </c>
      <c r="D7399" s="416">
        <v>713</v>
      </c>
    </row>
    <row r="7400" spans="2:4" x14ac:dyDescent="0.25">
      <c r="B7400" s="416" t="s">
        <v>9655</v>
      </c>
      <c r="C7400" s="416" t="s">
        <v>9552</v>
      </c>
      <c r="D7400" s="416">
        <v>713</v>
      </c>
    </row>
    <row r="7401" spans="2:4" x14ac:dyDescent="0.25">
      <c r="B7401" s="416" t="s">
        <v>9656</v>
      </c>
      <c r="C7401" s="416" t="s">
        <v>9552</v>
      </c>
      <c r="D7401" s="416">
        <v>713</v>
      </c>
    </row>
    <row r="7402" spans="2:4" x14ac:dyDescent="0.25">
      <c r="B7402" s="416" t="s">
        <v>9657</v>
      </c>
      <c r="C7402" s="416" t="s">
        <v>9552</v>
      </c>
      <c r="D7402" s="416">
        <v>713</v>
      </c>
    </row>
    <row r="7403" spans="2:4" x14ac:dyDescent="0.25">
      <c r="B7403" s="416" t="s">
        <v>9658</v>
      </c>
      <c r="C7403" s="416" t="s">
        <v>9552</v>
      </c>
      <c r="D7403" s="416">
        <v>713</v>
      </c>
    </row>
    <row r="7404" spans="2:4" x14ac:dyDescent="0.25">
      <c r="B7404" s="416" t="s">
        <v>9659</v>
      </c>
      <c r="C7404" s="416" t="s">
        <v>9552</v>
      </c>
      <c r="D7404" s="416">
        <v>713</v>
      </c>
    </row>
    <row r="7405" spans="2:4" x14ac:dyDescent="0.25">
      <c r="B7405" s="416" t="s">
        <v>9660</v>
      </c>
      <c r="C7405" s="416" t="s">
        <v>9552</v>
      </c>
      <c r="D7405" s="416">
        <v>713</v>
      </c>
    </row>
    <row r="7406" spans="2:4" x14ac:dyDescent="0.25">
      <c r="B7406" s="416" t="s">
        <v>9661</v>
      </c>
      <c r="C7406" s="416" t="s">
        <v>9552</v>
      </c>
      <c r="D7406" s="416">
        <v>713</v>
      </c>
    </row>
    <row r="7407" spans="2:4" x14ac:dyDescent="0.25">
      <c r="B7407" s="416" t="s">
        <v>9662</v>
      </c>
      <c r="C7407" s="416" t="s">
        <v>9552</v>
      </c>
      <c r="D7407" s="416">
        <v>713</v>
      </c>
    </row>
    <row r="7408" spans="2:4" x14ac:dyDescent="0.25">
      <c r="B7408" s="416" t="s">
        <v>9663</v>
      </c>
      <c r="C7408" s="416" t="s">
        <v>9552</v>
      </c>
      <c r="D7408" s="416">
        <v>713</v>
      </c>
    </row>
    <row r="7409" spans="2:4" x14ac:dyDescent="0.25">
      <c r="B7409" s="416" t="s">
        <v>9664</v>
      </c>
      <c r="C7409" s="416" t="s">
        <v>9552</v>
      </c>
      <c r="D7409" s="416">
        <v>713</v>
      </c>
    </row>
    <row r="7410" spans="2:4" x14ac:dyDescent="0.25">
      <c r="B7410" s="416" t="s">
        <v>9665</v>
      </c>
      <c r="C7410" s="416" t="s">
        <v>9552</v>
      </c>
      <c r="D7410" s="416">
        <v>713</v>
      </c>
    </row>
    <row r="7411" spans="2:4" x14ac:dyDescent="0.25">
      <c r="B7411" s="416" t="s">
        <v>9666</v>
      </c>
      <c r="C7411" s="416" t="s">
        <v>9552</v>
      </c>
      <c r="D7411" s="416">
        <v>713</v>
      </c>
    </row>
    <row r="7412" spans="2:4" x14ac:dyDescent="0.25">
      <c r="B7412" s="416" t="s">
        <v>9667</v>
      </c>
      <c r="C7412" s="416" t="s">
        <v>9552</v>
      </c>
      <c r="D7412" s="416">
        <v>713</v>
      </c>
    </row>
    <row r="7413" spans="2:4" x14ac:dyDescent="0.25">
      <c r="B7413" s="416" t="s">
        <v>9668</v>
      </c>
      <c r="C7413" s="416" t="s">
        <v>9669</v>
      </c>
      <c r="D7413" s="417">
        <v>8487</v>
      </c>
    </row>
    <row r="7414" spans="2:4" x14ac:dyDescent="0.25">
      <c r="B7414" s="416" t="s">
        <v>9670</v>
      </c>
      <c r="C7414" s="416" t="s">
        <v>9671</v>
      </c>
      <c r="D7414" s="417">
        <v>54625</v>
      </c>
    </row>
    <row r="7415" spans="2:4" x14ac:dyDescent="0.25">
      <c r="B7415" s="416" t="s">
        <v>9672</v>
      </c>
      <c r="C7415" s="416" t="s">
        <v>9673</v>
      </c>
      <c r="D7415" s="417">
        <v>5245.96</v>
      </c>
    </row>
    <row r="7416" spans="2:4" x14ac:dyDescent="0.25">
      <c r="B7416" s="416" t="s">
        <v>9674</v>
      </c>
      <c r="C7416" s="416" t="s">
        <v>9675</v>
      </c>
      <c r="D7416" s="417">
        <v>7314</v>
      </c>
    </row>
    <row r="7417" spans="2:4" x14ac:dyDescent="0.25">
      <c r="B7417" s="416" t="s">
        <v>9676</v>
      </c>
      <c r="C7417" s="416" t="s">
        <v>9677</v>
      </c>
      <c r="D7417" s="417">
        <v>40000</v>
      </c>
    </row>
    <row r="7418" spans="2:4" x14ac:dyDescent="0.25">
      <c r="B7418" s="416" t="s">
        <v>9678</v>
      </c>
      <c r="C7418" s="416" t="s">
        <v>9679</v>
      </c>
      <c r="D7418" s="417">
        <v>26912</v>
      </c>
    </row>
    <row r="7419" spans="2:4" x14ac:dyDescent="0.25">
      <c r="B7419" s="416" t="s">
        <v>9680</v>
      </c>
      <c r="C7419" s="416" t="s">
        <v>9681</v>
      </c>
      <c r="D7419" s="417">
        <v>21982</v>
      </c>
    </row>
    <row r="7420" spans="2:4" ht="30" x14ac:dyDescent="0.25">
      <c r="B7420" s="416" t="s">
        <v>9682</v>
      </c>
      <c r="C7420" s="416" t="s">
        <v>9683</v>
      </c>
      <c r="D7420" s="417">
        <v>25702.5</v>
      </c>
    </row>
    <row r="7421" spans="2:4" x14ac:dyDescent="0.25">
      <c r="B7421" s="416" t="s">
        <v>9684</v>
      </c>
      <c r="C7421" s="416" t="s">
        <v>9685</v>
      </c>
      <c r="D7421" s="416">
        <v>523.25</v>
      </c>
    </row>
    <row r="7422" spans="2:4" x14ac:dyDescent="0.25">
      <c r="B7422" s="416" t="s">
        <v>9686</v>
      </c>
      <c r="C7422" s="416" t="s">
        <v>9685</v>
      </c>
      <c r="D7422" s="416">
        <v>523.25</v>
      </c>
    </row>
    <row r="7423" spans="2:4" x14ac:dyDescent="0.25">
      <c r="B7423" s="416" t="s">
        <v>9687</v>
      </c>
      <c r="C7423" s="416" t="s">
        <v>9685</v>
      </c>
      <c r="D7423" s="416">
        <v>523.25</v>
      </c>
    </row>
    <row r="7424" spans="2:4" x14ac:dyDescent="0.25">
      <c r="B7424" s="416" t="s">
        <v>9688</v>
      </c>
      <c r="C7424" s="416" t="s">
        <v>9685</v>
      </c>
      <c r="D7424" s="416">
        <v>523.25</v>
      </c>
    </row>
    <row r="7425" spans="2:4" x14ac:dyDescent="0.25">
      <c r="B7425" s="416" t="s">
        <v>9689</v>
      </c>
      <c r="C7425" s="416" t="s">
        <v>9685</v>
      </c>
      <c r="D7425" s="416">
        <v>523.25</v>
      </c>
    </row>
    <row r="7426" spans="2:4" x14ac:dyDescent="0.25">
      <c r="B7426" s="416" t="s">
        <v>9690</v>
      </c>
      <c r="C7426" s="416" t="s">
        <v>9685</v>
      </c>
      <c r="D7426" s="416">
        <v>523.25</v>
      </c>
    </row>
    <row r="7427" spans="2:4" x14ac:dyDescent="0.25">
      <c r="B7427" s="416" t="s">
        <v>9691</v>
      </c>
      <c r="C7427" s="416" t="s">
        <v>9692</v>
      </c>
      <c r="D7427" s="417">
        <v>2242.5</v>
      </c>
    </row>
    <row r="7428" spans="2:4" x14ac:dyDescent="0.25">
      <c r="B7428" s="416" t="s">
        <v>9693</v>
      </c>
      <c r="C7428" s="416" t="s">
        <v>9694</v>
      </c>
      <c r="D7428" s="417">
        <v>2600</v>
      </c>
    </row>
    <row r="7429" spans="2:4" ht="30" x14ac:dyDescent="0.25">
      <c r="B7429" s="416" t="s">
        <v>9695</v>
      </c>
      <c r="C7429" s="416" t="s">
        <v>9696</v>
      </c>
      <c r="D7429" s="417">
        <v>1890</v>
      </c>
    </row>
    <row r="7430" spans="2:4" ht="30" x14ac:dyDescent="0.25">
      <c r="B7430" s="416" t="s">
        <v>9697</v>
      </c>
      <c r="C7430" s="416" t="s">
        <v>9696</v>
      </c>
      <c r="D7430" s="417">
        <v>1890</v>
      </c>
    </row>
    <row r="7431" spans="2:4" x14ac:dyDescent="0.25">
      <c r="B7431" s="416" t="s">
        <v>9698</v>
      </c>
      <c r="C7431" s="416" t="s">
        <v>9699</v>
      </c>
      <c r="D7431" s="417">
        <v>4243.5</v>
      </c>
    </row>
    <row r="7432" spans="2:4" x14ac:dyDescent="0.25">
      <c r="B7432" s="416" t="s">
        <v>9700</v>
      </c>
      <c r="C7432" s="416" t="s">
        <v>9701</v>
      </c>
      <c r="D7432" s="417">
        <v>1595.05</v>
      </c>
    </row>
    <row r="7433" spans="2:4" x14ac:dyDescent="0.25">
      <c r="B7433" s="416" t="s">
        <v>9702</v>
      </c>
      <c r="C7433" s="416" t="s">
        <v>9701</v>
      </c>
      <c r="D7433" s="417">
        <v>1595.05</v>
      </c>
    </row>
    <row r="7434" spans="2:4" x14ac:dyDescent="0.25">
      <c r="B7434" s="416" t="s">
        <v>9703</v>
      </c>
      <c r="C7434" s="416" t="s">
        <v>9704</v>
      </c>
      <c r="D7434" s="417">
        <v>3480</v>
      </c>
    </row>
    <row r="7435" spans="2:4" x14ac:dyDescent="0.25">
      <c r="B7435" s="416" t="s">
        <v>9705</v>
      </c>
      <c r="C7435" s="416" t="s">
        <v>9704</v>
      </c>
      <c r="D7435" s="417">
        <v>4158</v>
      </c>
    </row>
    <row r="7436" spans="2:4" x14ac:dyDescent="0.25">
      <c r="B7436" s="416" t="s">
        <v>9706</v>
      </c>
      <c r="C7436" s="416" t="s">
        <v>9704</v>
      </c>
      <c r="D7436" s="417">
        <v>3480</v>
      </c>
    </row>
    <row r="7437" spans="2:4" x14ac:dyDescent="0.25">
      <c r="B7437" s="416" t="s">
        <v>9707</v>
      </c>
      <c r="C7437" s="416" t="s">
        <v>9708</v>
      </c>
      <c r="D7437" s="417">
        <v>4158</v>
      </c>
    </row>
    <row r="7438" spans="2:4" x14ac:dyDescent="0.25">
      <c r="B7438" s="416" t="s">
        <v>9709</v>
      </c>
      <c r="C7438" s="416" t="s">
        <v>9710</v>
      </c>
      <c r="D7438" s="417">
        <v>5984.37</v>
      </c>
    </row>
    <row r="7439" spans="2:4" x14ac:dyDescent="0.25">
      <c r="B7439" s="416" t="s">
        <v>9711</v>
      </c>
      <c r="C7439" s="416" t="s">
        <v>9710</v>
      </c>
      <c r="D7439" s="417">
        <v>5984.37</v>
      </c>
    </row>
    <row r="7440" spans="2:4" x14ac:dyDescent="0.25">
      <c r="B7440" s="416" t="s">
        <v>9712</v>
      </c>
      <c r="C7440" s="416" t="s">
        <v>9713</v>
      </c>
      <c r="D7440" s="417">
        <v>12221.76</v>
      </c>
    </row>
    <row r="7441" spans="2:4" x14ac:dyDescent="0.25">
      <c r="B7441" s="416" t="s">
        <v>9714</v>
      </c>
      <c r="C7441" s="416" t="s">
        <v>9715</v>
      </c>
      <c r="D7441" s="417">
        <v>1533</v>
      </c>
    </row>
    <row r="7442" spans="2:4" x14ac:dyDescent="0.25">
      <c r="B7442" s="416" t="s">
        <v>9716</v>
      </c>
      <c r="C7442" s="416" t="s">
        <v>9717</v>
      </c>
      <c r="D7442" s="417">
        <v>2376.64</v>
      </c>
    </row>
    <row r="7443" spans="2:4" x14ac:dyDescent="0.25">
      <c r="B7443" s="416" t="s">
        <v>9718</v>
      </c>
      <c r="C7443" s="416" t="s">
        <v>9717</v>
      </c>
      <c r="D7443" s="417">
        <v>2376.64</v>
      </c>
    </row>
    <row r="7444" spans="2:4" x14ac:dyDescent="0.25">
      <c r="B7444" s="416" t="s">
        <v>9719</v>
      </c>
      <c r="C7444" s="416" t="s">
        <v>9717</v>
      </c>
      <c r="D7444" s="417">
        <v>2376.64</v>
      </c>
    </row>
    <row r="7445" spans="2:4" x14ac:dyDescent="0.25">
      <c r="B7445" s="416" t="s">
        <v>9720</v>
      </c>
      <c r="C7445" s="416" t="s">
        <v>9717</v>
      </c>
      <c r="D7445" s="417">
        <v>2376.64</v>
      </c>
    </row>
    <row r="7446" spans="2:4" x14ac:dyDescent="0.25">
      <c r="B7446" s="416" t="s">
        <v>9721</v>
      </c>
      <c r="C7446" s="416" t="s">
        <v>9717</v>
      </c>
      <c r="D7446" s="417">
        <v>2376.64</v>
      </c>
    </row>
    <row r="7447" spans="2:4" x14ac:dyDescent="0.25">
      <c r="B7447" s="416" t="s">
        <v>9722</v>
      </c>
      <c r="C7447" s="416" t="s">
        <v>9717</v>
      </c>
      <c r="D7447" s="417">
        <v>2376.64</v>
      </c>
    </row>
    <row r="7448" spans="2:4" x14ac:dyDescent="0.25">
      <c r="B7448" s="416" t="s">
        <v>9723</v>
      </c>
      <c r="C7448" s="416" t="s">
        <v>9717</v>
      </c>
      <c r="D7448" s="417">
        <v>2376.64</v>
      </c>
    </row>
    <row r="7449" spans="2:4" x14ac:dyDescent="0.25">
      <c r="B7449" s="416" t="s">
        <v>9724</v>
      </c>
      <c r="C7449" s="416" t="s">
        <v>9717</v>
      </c>
      <c r="D7449" s="417">
        <v>2376.64</v>
      </c>
    </row>
    <row r="7450" spans="2:4" x14ac:dyDescent="0.25">
      <c r="B7450" s="416" t="s">
        <v>9725</v>
      </c>
      <c r="C7450" s="416" t="s">
        <v>9717</v>
      </c>
      <c r="D7450" s="417">
        <v>2376.64</v>
      </c>
    </row>
    <row r="7451" spans="2:4" x14ac:dyDescent="0.25">
      <c r="B7451" s="416" t="s">
        <v>9726</v>
      </c>
      <c r="C7451" s="416" t="s">
        <v>9717</v>
      </c>
      <c r="D7451" s="417">
        <v>2376.64</v>
      </c>
    </row>
    <row r="7452" spans="2:4" x14ac:dyDescent="0.25">
      <c r="B7452" s="416" t="s">
        <v>9727</v>
      </c>
      <c r="C7452" s="416" t="s">
        <v>9728</v>
      </c>
      <c r="D7452" s="417">
        <v>1692.8</v>
      </c>
    </row>
    <row r="7453" spans="2:4" x14ac:dyDescent="0.25">
      <c r="B7453" s="416" t="s">
        <v>9729</v>
      </c>
      <c r="C7453" s="416" t="s">
        <v>9730</v>
      </c>
      <c r="D7453" s="417">
        <v>2504.37</v>
      </c>
    </row>
    <row r="7454" spans="2:4" x14ac:dyDescent="0.25">
      <c r="B7454" s="416" t="s">
        <v>9731</v>
      </c>
      <c r="C7454" s="416" t="s">
        <v>9732</v>
      </c>
      <c r="D7454" s="416">
        <v>0</v>
      </c>
    </row>
    <row r="7455" spans="2:4" x14ac:dyDescent="0.25">
      <c r="B7455" s="416" t="s">
        <v>9733</v>
      </c>
      <c r="C7455" s="416" t="s">
        <v>9734</v>
      </c>
      <c r="D7455" s="417">
        <v>1690.34</v>
      </c>
    </row>
    <row r="7456" spans="2:4" x14ac:dyDescent="0.25">
      <c r="B7456" s="416" t="s">
        <v>9735</v>
      </c>
      <c r="C7456" s="416" t="s">
        <v>9734</v>
      </c>
      <c r="D7456" s="417">
        <v>4077.38</v>
      </c>
    </row>
    <row r="7457" spans="2:4" x14ac:dyDescent="0.25">
      <c r="B7457" s="416" t="s">
        <v>9736</v>
      </c>
      <c r="C7457" s="416" t="s">
        <v>9734</v>
      </c>
      <c r="D7457" s="417">
        <v>4077.38</v>
      </c>
    </row>
    <row r="7458" spans="2:4" x14ac:dyDescent="0.25">
      <c r="B7458" s="416" t="s">
        <v>9737</v>
      </c>
      <c r="C7458" s="416" t="s">
        <v>9734</v>
      </c>
      <c r="D7458" s="417">
        <v>4077.38</v>
      </c>
    </row>
    <row r="7459" spans="2:4" x14ac:dyDescent="0.25">
      <c r="B7459" s="416" t="s">
        <v>9738</v>
      </c>
      <c r="C7459" s="416" t="s">
        <v>9734</v>
      </c>
      <c r="D7459" s="417">
        <v>1690.34</v>
      </c>
    </row>
    <row r="7460" spans="2:4" x14ac:dyDescent="0.25">
      <c r="B7460" s="416" t="s">
        <v>9739</v>
      </c>
      <c r="C7460" s="416" t="s">
        <v>9734</v>
      </c>
      <c r="D7460" s="417">
        <v>4077.38</v>
      </c>
    </row>
    <row r="7461" spans="2:4" x14ac:dyDescent="0.25">
      <c r="B7461" s="416" t="s">
        <v>9740</v>
      </c>
      <c r="C7461" s="416" t="s">
        <v>9741</v>
      </c>
      <c r="D7461" s="417">
        <v>1324.86</v>
      </c>
    </row>
    <row r="7462" spans="2:4" x14ac:dyDescent="0.25">
      <c r="B7462" s="416" t="s">
        <v>9742</v>
      </c>
      <c r="C7462" s="416" t="s">
        <v>9743</v>
      </c>
      <c r="D7462" s="417">
        <v>1324.86</v>
      </c>
    </row>
    <row r="7463" spans="2:4" x14ac:dyDescent="0.25">
      <c r="B7463" s="416" t="s">
        <v>9744</v>
      </c>
      <c r="C7463" s="416" t="s">
        <v>9745</v>
      </c>
      <c r="D7463" s="417">
        <v>1324.86</v>
      </c>
    </row>
    <row r="7464" spans="2:4" x14ac:dyDescent="0.25">
      <c r="B7464" s="416" t="s">
        <v>9746</v>
      </c>
      <c r="C7464" s="416" t="s">
        <v>9745</v>
      </c>
      <c r="D7464" s="417">
        <v>1324.86</v>
      </c>
    </row>
    <row r="7465" spans="2:4" x14ac:dyDescent="0.25">
      <c r="B7465" s="416" t="s">
        <v>9747</v>
      </c>
      <c r="C7465" s="416" t="s">
        <v>9748</v>
      </c>
      <c r="D7465" s="417">
        <v>1850.24</v>
      </c>
    </row>
    <row r="7466" spans="2:4" x14ac:dyDescent="0.25">
      <c r="B7466" s="416" t="s">
        <v>9749</v>
      </c>
      <c r="C7466" s="416" t="s">
        <v>9748</v>
      </c>
      <c r="D7466" s="417">
        <v>1850.24</v>
      </c>
    </row>
    <row r="7467" spans="2:4" x14ac:dyDescent="0.25">
      <c r="B7467" s="416" t="s">
        <v>9750</v>
      </c>
      <c r="C7467" s="416" t="s">
        <v>9748</v>
      </c>
      <c r="D7467" s="417">
        <v>1850.24</v>
      </c>
    </row>
    <row r="7468" spans="2:4" x14ac:dyDescent="0.25">
      <c r="B7468" s="416" t="s">
        <v>9751</v>
      </c>
      <c r="C7468" s="416" t="s">
        <v>9748</v>
      </c>
      <c r="D7468" s="417">
        <v>1850.24</v>
      </c>
    </row>
    <row r="7469" spans="2:4" x14ac:dyDescent="0.25">
      <c r="B7469" s="416" t="s">
        <v>9752</v>
      </c>
      <c r="C7469" s="416" t="s">
        <v>9753</v>
      </c>
      <c r="D7469" s="416">
        <v>742.38</v>
      </c>
    </row>
    <row r="7470" spans="2:4" x14ac:dyDescent="0.25">
      <c r="B7470" s="416" t="s">
        <v>9754</v>
      </c>
      <c r="C7470" s="416" t="s">
        <v>9755</v>
      </c>
      <c r="D7470" s="416">
        <v>742.38</v>
      </c>
    </row>
    <row r="7471" spans="2:4" x14ac:dyDescent="0.25">
      <c r="B7471" s="416" t="s">
        <v>9756</v>
      </c>
      <c r="C7471" s="416" t="s">
        <v>9755</v>
      </c>
      <c r="D7471" s="416">
        <v>742.38</v>
      </c>
    </row>
    <row r="7472" spans="2:4" x14ac:dyDescent="0.25">
      <c r="B7472" s="416" t="s">
        <v>9757</v>
      </c>
      <c r="C7472" s="416" t="s">
        <v>9755</v>
      </c>
      <c r="D7472" s="416">
        <v>742.38</v>
      </c>
    </row>
    <row r="7473" spans="2:4" x14ac:dyDescent="0.25">
      <c r="B7473" s="416" t="s">
        <v>9758</v>
      </c>
      <c r="C7473" s="416" t="s">
        <v>9759</v>
      </c>
      <c r="D7473" s="417">
        <v>3266.46</v>
      </c>
    </row>
    <row r="7474" spans="2:4" x14ac:dyDescent="0.25">
      <c r="B7474" s="416" t="s">
        <v>9760</v>
      </c>
      <c r="C7474" s="416" t="s">
        <v>9761</v>
      </c>
      <c r="D7474" s="417">
        <v>3266.46</v>
      </c>
    </row>
    <row r="7475" spans="2:4" x14ac:dyDescent="0.25">
      <c r="B7475" s="416" t="s">
        <v>9762</v>
      </c>
      <c r="C7475" s="416" t="s">
        <v>9761</v>
      </c>
      <c r="D7475" s="417">
        <v>3266.46</v>
      </c>
    </row>
    <row r="7476" spans="2:4" x14ac:dyDescent="0.25">
      <c r="B7476" s="416" t="s">
        <v>9763</v>
      </c>
      <c r="C7476" s="416" t="s">
        <v>9761</v>
      </c>
      <c r="D7476" s="417">
        <v>3266.46</v>
      </c>
    </row>
    <row r="7477" spans="2:4" x14ac:dyDescent="0.25">
      <c r="B7477" s="416" t="s">
        <v>9764</v>
      </c>
      <c r="C7477" s="416" t="s">
        <v>9765</v>
      </c>
      <c r="D7477" s="416">
        <v>736.9</v>
      </c>
    </row>
    <row r="7478" spans="2:4" x14ac:dyDescent="0.25">
      <c r="B7478" s="416" t="s">
        <v>9766</v>
      </c>
      <c r="C7478" s="416" t="s">
        <v>9767</v>
      </c>
      <c r="D7478" s="416">
        <v>736.9</v>
      </c>
    </row>
    <row r="7479" spans="2:4" x14ac:dyDescent="0.25">
      <c r="B7479" s="416" t="s">
        <v>9768</v>
      </c>
      <c r="C7479" s="416" t="s">
        <v>9769</v>
      </c>
      <c r="D7479" s="416">
        <v>736.9</v>
      </c>
    </row>
    <row r="7480" spans="2:4" x14ac:dyDescent="0.25">
      <c r="B7480" s="416" t="s">
        <v>9770</v>
      </c>
      <c r="C7480" s="416" t="s">
        <v>9769</v>
      </c>
      <c r="D7480" s="416">
        <v>736.9</v>
      </c>
    </row>
    <row r="7481" spans="2:4" x14ac:dyDescent="0.25">
      <c r="B7481" s="416" t="s">
        <v>9771</v>
      </c>
      <c r="C7481" s="416" t="s">
        <v>9772</v>
      </c>
      <c r="D7481" s="417">
        <v>10243.049999999999</v>
      </c>
    </row>
    <row r="7482" spans="2:4" x14ac:dyDescent="0.25">
      <c r="B7482" s="416" t="s">
        <v>9773</v>
      </c>
      <c r="C7482" s="416" t="s">
        <v>9774</v>
      </c>
      <c r="D7482" s="417">
        <v>11516.1</v>
      </c>
    </row>
    <row r="7483" spans="2:4" x14ac:dyDescent="0.25">
      <c r="B7483" s="416" t="s">
        <v>9775</v>
      </c>
      <c r="C7483" s="416" t="s">
        <v>9776</v>
      </c>
      <c r="D7483" s="417">
        <v>4889.8</v>
      </c>
    </row>
    <row r="7484" spans="2:4" x14ac:dyDescent="0.25">
      <c r="B7484" s="416" t="s">
        <v>9777</v>
      </c>
      <c r="C7484" s="416" t="s">
        <v>9778</v>
      </c>
      <c r="D7484" s="417">
        <v>2549.5500000000002</v>
      </c>
    </row>
    <row r="7485" spans="2:4" x14ac:dyDescent="0.25">
      <c r="B7485" s="416" t="s">
        <v>9779</v>
      </c>
      <c r="C7485" s="416" t="s">
        <v>9778</v>
      </c>
      <c r="D7485" s="417">
        <v>2549.5500000000002</v>
      </c>
    </row>
    <row r="7486" spans="2:4" x14ac:dyDescent="0.25">
      <c r="B7486" s="416" t="s">
        <v>9780</v>
      </c>
      <c r="C7486" s="416" t="s">
        <v>9778</v>
      </c>
      <c r="D7486" s="417">
        <v>2549.5500000000002</v>
      </c>
    </row>
    <row r="7487" spans="2:4" x14ac:dyDescent="0.25">
      <c r="B7487" s="416" t="s">
        <v>9781</v>
      </c>
      <c r="C7487" s="416" t="s">
        <v>9778</v>
      </c>
      <c r="D7487" s="417">
        <v>2549.5500000000002</v>
      </c>
    </row>
    <row r="7488" spans="2:4" x14ac:dyDescent="0.25">
      <c r="B7488" s="416" t="s">
        <v>9782</v>
      </c>
      <c r="C7488" s="416" t="s">
        <v>9778</v>
      </c>
      <c r="D7488" s="417">
        <v>2549.5500000000002</v>
      </c>
    </row>
    <row r="7489" spans="2:4" x14ac:dyDescent="0.25">
      <c r="B7489" s="416" t="s">
        <v>9783</v>
      </c>
      <c r="C7489" s="416" t="s">
        <v>9784</v>
      </c>
      <c r="D7489" s="417">
        <v>8404.2000000000007</v>
      </c>
    </row>
    <row r="7490" spans="2:4" x14ac:dyDescent="0.25">
      <c r="B7490" s="416" t="s">
        <v>9785</v>
      </c>
      <c r="C7490" s="416" t="s">
        <v>9786</v>
      </c>
      <c r="D7490" s="417">
        <v>1426</v>
      </c>
    </row>
    <row r="7491" spans="2:4" x14ac:dyDescent="0.25">
      <c r="B7491" s="416" t="s">
        <v>9787</v>
      </c>
      <c r="C7491" s="416" t="s">
        <v>9788</v>
      </c>
      <c r="D7491" s="417">
        <v>25012.48</v>
      </c>
    </row>
    <row r="7492" spans="2:4" x14ac:dyDescent="0.25">
      <c r="B7492" s="416" t="s">
        <v>9789</v>
      </c>
      <c r="C7492" s="416" t="s">
        <v>9790</v>
      </c>
      <c r="D7492" s="417">
        <v>10833</v>
      </c>
    </row>
    <row r="7493" spans="2:4" x14ac:dyDescent="0.25">
      <c r="B7493" s="416" t="s">
        <v>9791</v>
      </c>
      <c r="C7493" s="416" t="s">
        <v>9792</v>
      </c>
      <c r="D7493" s="417">
        <v>12786.3</v>
      </c>
    </row>
    <row r="7494" spans="2:4" x14ac:dyDescent="0.25">
      <c r="B7494" s="416" t="s">
        <v>9793</v>
      </c>
      <c r="C7494" s="416" t="s">
        <v>9792</v>
      </c>
      <c r="D7494" s="417">
        <v>12786.3</v>
      </c>
    </row>
    <row r="7495" spans="2:4" x14ac:dyDescent="0.25">
      <c r="B7495" s="416" t="s">
        <v>9794</v>
      </c>
      <c r="C7495" s="416" t="s">
        <v>9795</v>
      </c>
      <c r="D7495" s="417">
        <v>104081.62</v>
      </c>
    </row>
    <row r="7496" spans="2:4" x14ac:dyDescent="0.25">
      <c r="B7496" s="416" t="s">
        <v>9796</v>
      </c>
      <c r="C7496" s="416" t="s">
        <v>9797</v>
      </c>
      <c r="D7496" s="417">
        <v>2745442.01</v>
      </c>
    </row>
    <row r="7497" spans="2:4" x14ac:dyDescent="0.25">
      <c r="B7497" s="416" t="s">
        <v>9798</v>
      </c>
      <c r="C7497" s="416" t="s">
        <v>9799</v>
      </c>
      <c r="D7497" s="416">
        <v>0</v>
      </c>
    </row>
    <row r="7498" spans="2:4" x14ac:dyDescent="0.25">
      <c r="B7498" s="416" t="s">
        <v>9800</v>
      </c>
      <c r="C7498" s="416" t="s">
        <v>9801</v>
      </c>
      <c r="D7498" s="417">
        <v>258704.92</v>
      </c>
    </row>
    <row r="7499" spans="2:4" x14ac:dyDescent="0.25">
      <c r="B7499" s="416" t="s">
        <v>9802</v>
      </c>
      <c r="C7499" s="416" t="s">
        <v>9803</v>
      </c>
      <c r="D7499" s="416">
        <v>406</v>
      </c>
    </row>
    <row r="7500" spans="2:4" x14ac:dyDescent="0.25">
      <c r="B7500" s="416" t="s">
        <v>9804</v>
      </c>
      <c r="C7500" s="416" t="s">
        <v>9803</v>
      </c>
      <c r="D7500" s="416">
        <v>406</v>
      </c>
    </row>
    <row r="7501" spans="2:4" x14ac:dyDescent="0.25">
      <c r="B7501" s="416" t="s">
        <v>9805</v>
      </c>
      <c r="C7501" s="416" t="s">
        <v>9803</v>
      </c>
      <c r="D7501" s="416">
        <v>406</v>
      </c>
    </row>
    <row r="7502" spans="2:4" x14ac:dyDescent="0.25">
      <c r="B7502" s="416" t="s">
        <v>9806</v>
      </c>
      <c r="C7502" s="416" t="s">
        <v>9803</v>
      </c>
      <c r="D7502" s="416">
        <v>406</v>
      </c>
    </row>
    <row r="7503" spans="2:4" x14ac:dyDescent="0.25">
      <c r="B7503" s="416" t="s">
        <v>9807</v>
      </c>
      <c r="C7503" s="416" t="s">
        <v>9803</v>
      </c>
      <c r="D7503" s="416">
        <v>406</v>
      </c>
    </row>
    <row r="7504" spans="2:4" x14ac:dyDescent="0.25">
      <c r="B7504" s="416" t="s">
        <v>9808</v>
      </c>
      <c r="C7504" s="416" t="s">
        <v>9803</v>
      </c>
      <c r="D7504" s="416">
        <v>406</v>
      </c>
    </row>
    <row r="7505" spans="2:4" x14ac:dyDescent="0.25">
      <c r="B7505" s="416" t="s">
        <v>9809</v>
      </c>
      <c r="C7505" s="416" t="s">
        <v>9803</v>
      </c>
      <c r="D7505" s="416">
        <v>406</v>
      </c>
    </row>
    <row r="7506" spans="2:4" x14ac:dyDescent="0.25">
      <c r="B7506" s="416" t="s">
        <v>9810</v>
      </c>
      <c r="C7506" s="416" t="s">
        <v>9803</v>
      </c>
      <c r="D7506" s="416">
        <v>406</v>
      </c>
    </row>
    <row r="7507" spans="2:4" x14ac:dyDescent="0.25">
      <c r="B7507" s="416" t="s">
        <v>9811</v>
      </c>
      <c r="C7507" s="416" t="s">
        <v>9803</v>
      </c>
      <c r="D7507" s="416">
        <v>406</v>
      </c>
    </row>
    <row r="7508" spans="2:4" x14ac:dyDescent="0.25">
      <c r="B7508" s="416" t="s">
        <v>9812</v>
      </c>
      <c r="C7508" s="416" t="s">
        <v>9803</v>
      </c>
      <c r="D7508" s="416">
        <v>406</v>
      </c>
    </row>
    <row r="7509" spans="2:4" x14ac:dyDescent="0.25">
      <c r="B7509" s="416" t="s">
        <v>9813</v>
      </c>
      <c r="C7509" s="416" t="s">
        <v>9803</v>
      </c>
      <c r="D7509" s="416">
        <v>406</v>
      </c>
    </row>
    <row r="7510" spans="2:4" x14ac:dyDescent="0.25">
      <c r="B7510" s="416" t="s">
        <v>9814</v>
      </c>
      <c r="C7510" s="416" t="s">
        <v>9803</v>
      </c>
      <c r="D7510" s="416">
        <v>406</v>
      </c>
    </row>
    <row r="7511" spans="2:4" x14ac:dyDescent="0.25">
      <c r="B7511" s="416" t="s">
        <v>9815</v>
      </c>
      <c r="C7511" s="416" t="s">
        <v>9803</v>
      </c>
      <c r="D7511" s="416">
        <v>406</v>
      </c>
    </row>
    <row r="7512" spans="2:4" x14ac:dyDescent="0.25">
      <c r="B7512" s="416" t="s">
        <v>9816</v>
      </c>
      <c r="C7512" s="416" t="s">
        <v>9803</v>
      </c>
      <c r="D7512" s="416">
        <v>406</v>
      </c>
    </row>
    <row r="7513" spans="2:4" x14ac:dyDescent="0.25">
      <c r="B7513" s="416" t="s">
        <v>9817</v>
      </c>
      <c r="C7513" s="416" t="s">
        <v>9803</v>
      </c>
      <c r="D7513" s="416">
        <v>406</v>
      </c>
    </row>
    <row r="7514" spans="2:4" x14ac:dyDescent="0.25">
      <c r="B7514" s="416" t="s">
        <v>9818</v>
      </c>
      <c r="C7514" s="416" t="s">
        <v>9819</v>
      </c>
      <c r="D7514" s="417">
        <v>1597.32</v>
      </c>
    </row>
    <row r="7515" spans="2:4" x14ac:dyDescent="0.25">
      <c r="B7515" s="416" t="s">
        <v>9820</v>
      </c>
      <c r="C7515" s="416" t="s">
        <v>9821</v>
      </c>
      <c r="D7515" s="417">
        <v>10870.95</v>
      </c>
    </row>
    <row r="7516" spans="2:4" ht="45" x14ac:dyDescent="0.25">
      <c r="B7516" s="416" t="s">
        <v>9822</v>
      </c>
      <c r="C7516" s="416" t="s">
        <v>9823</v>
      </c>
      <c r="D7516" s="417">
        <v>5625.98</v>
      </c>
    </row>
    <row r="7517" spans="2:4" x14ac:dyDescent="0.25">
      <c r="B7517" s="416" t="s">
        <v>9824</v>
      </c>
      <c r="C7517" s="416" t="s">
        <v>9825</v>
      </c>
      <c r="D7517" s="417">
        <v>4756</v>
      </c>
    </row>
    <row r="7518" spans="2:4" x14ac:dyDescent="0.25">
      <c r="B7518" s="416" t="s">
        <v>9826</v>
      </c>
      <c r="C7518" s="416" t="s">
        <v>9825</v>
      </c>
      <c r="D7518" s="417">
        <v>4756</v>
      </c>
    </row>
    <row r="7519" spans="2:4" x14ac:dyDescent="0.25">
      <c r="B7519" s="416" t="s">
        <v>9827</v>
      </c>
      <c r="C7519" s="416" t="s">
        <v>9825</v>
      </c>
      <c r="D7519" s="417">
        <v>4756</v>
      </c>
    </row>
    <row r="7520" spans="2:4" x14ac:dyDescent="0.25">
      <c r="B7520" s="416" t="s">
        <v>9828</v>
      </c>
      <c r="C7520" s="416" t="s">
        <v>9829</v>
      </c>
      <c r="D7520" s="417">
        <v>3631.95</v>
      </c>
    </row>
    <row r="7521" spans="2:4" x14ac:dyDescent="0.25">
      <c r="B7521" s="416" t="s">
        <v>9830</v>
      </c>
      <c r="C7521" s="416" t="s">
        <v>9829</v>
      </c>
      <c r="D7521" s="416">
        <v>1.1499999999999999</v>
      </c>
    </row>
    <row r="7522" spans="2:4" x14ac:dyDescent="0.25">
      <c r="B7522" s="416" t="s">
        <v>9831</v>
      </c>
      <c r="C7522" s="416" t="s">
        <v>9829</v>
      </c>
      <c r="D7522" s="417">
        <v>3631.95</v>
      </c>
    </row>
    <row r="7523" spans="2:4" x14ac:dyDescent="0.25">
      <c r="B7523" s="416" t="s">
        <v>9832</v>
      </c>
      <c r="C7523" s="416" t="s">
        <v>9833</v>
      </c>
      <c r="D7523" s="417">
        <v>3438.5</v>
      </c>
    </row>
    <row r="7524" spans="2:4" x14ac:dyDescent="0.25">
      <c r="B7524" s="416" t="s">
        <v>9834</v>
      </c>
      <c r="C7524" s="416" t="s">
        <v>9835</v>
      </c>
      <c r="D7524" s="417">
        <v>3098</v>
      </c>
    </row>
    <row r="7525" spans="2:4" x14ac:dyDescent="0.25">
      <c r="B7525" s="416" t="s">
        <v>9836</v>
      </c>
      <c r="C7525" s="416" t="s">
        <v>9837</v>
      </c>
      <c r="D7525" s="417">
        <v>34068.75</v>
      </c>
    </row>
    <row r="7526" spans="2:4" x14ac:dyDescent="0.25">
      <c r="B7526" s="416" t="s">
        <v>9838</v>
      </c>
      <c r="C7526" s="416" t="s">
        <v>9839</v>
      </c>
      <c r="D7526" s="416">
        <v>0</v>
      </c>
    </row>
    <row r="7527" spans="2:4" x14ac:dyDescent="0.25">
      <c r="B7527" s="416" t="s">
        <v>9840</v>
      </c>
      <c r="C7527" s="416" t="s">
        <v>9839</v>
      </c>
      <c r="D7527" s="416">
        <v>0</v>
      </c>
    </row>
    <row r="7528" spans="2:4" x14ac:dyDescent="0.25">
      <c r="B7528" s="416" t="s">
        <v>9841</v>
      </c>
      <c r="C7528" s="416" t="s">
        <v>9839</v>
      </c>
      <c r="D7528" s="416">
        <v>0</v>
      </c>
    </row>
    <row r="7529" spans="2:4" x14ac:dyDescent="0.25">
      <c r="B7529" s="416" t="s">
        <v>9842</v>
      </c>
      <c r="C7529" s="416" t="s">
        <v>9843</v>
      </c>
      <c r="D7529" s="416">
        <v>0</v>
      </c>
    </row>
    <row r="7530" spans="2:4" x14ac:dyDescent="0.25">
      <c r="B7530" s="416" t="s">
        <v>9844</v>
      </c>
      <c r="C7530" s="416" t="s">
        <v>9843</v>
      </c>
      <c r="D7530" s="416">
        <v>316.25</v>
      </c>
    </row>
    <row r="7531" spans="2:4" x14ac:dyDescent="0.25">
      <c r="B7531" s="416" t="s">
        <v>9845</v>
      </c>
      <c r="C7531" s="416" t="s">
        <v>9843</v>
      </c>
      <c r="D7531" s="416">
        <v>0</v>
      </c>
    </row>
    <row r="7532" spans="2:4" x14ac:dyDescent="0.25">
      <c r="B7532" s="416" t="s">
        <v>9846</v>
      </c>
      <c r="C7532" s="416" t="s">
        <v>9847</v>
      </c>
      <c r="D7532" s="417">
        <v>6971.6</v>
      </c>
    </row>
    <row r="7533" spans="2:4" x14ac:dyDescent="0.25">
      <c r="B7533" s="416" t="s">
        <v>9848</v>
      </c>
      <c r="C7533" s="416" t="s">
        <v>9849</v>
      </c>
      <c r="D7533" s="417">
        <v>6971.6</v>
      </c>
    </row>
    <row r="7534" spans="2:4" x14ac:dyDescent="0.25">
      <c r="B7534" s="416" t="s">
        <v>9850</v>
      </c>
      <c r="C7534" s="416" t="s">
        <v>9851</v>
      </c>
      <c r="D7534" s="417">
        <v>3162.5</v>
      </c>
    </row>
    <row r="7535" spans="2:4" x14ac:dyDescent="0.25">
      <c r="B7535" s="416" t="s">
        <v>9852</v>
      </c>
      <c r="C7535" s="416" t="s">
        <v>9853</v>
      </c>
      <c r="D7535" s="417">
        <v>7239.94</v>
      </c>
    </row>
    <row r="7536" spans="2:4" x14ac:dyDescent="0.25">
      <c r="B7536" s="416" t="s">
        <v>9854</v>
      </c>
      <c r="C7536" s="416" t="s">
        <v>9853</v>
      </c>
      <c r="D7536" s="417">
        <v>7239.94</v>
      </c>
    </row>
    <row r="7537" spans="2:4" x14ac:dyDescent="0.25">
      <c r="B7537" s="416" t="s">
        <v>9855</v>
      </c>
      <c r="C7537" s="416" t="s">
        <v>9856</v>
      </c>
      <c r="D7537" s="417">
        <v>8395.4</v>
      </c>
    </row>
    <row r="7538" spans="2:4" x14ac:dyDescent="0.25">
      <c r="B7538" s="416" t="s">
        <v>9857</v>
      </c>
      <c r="C7538" s="416" t="s">
        <v>9856</v>
      </c>
      <c r="D7538" s="417">
        <v>8395.4</v>
      </c>
    </row>
    <row r="7539" spans="2:4" x14ac:dyDescent="0.25">
      <c r="B7539" s="416" t="s">
        <v>9858</v>
      </c>
      <c r="C7539" s="416" t="s">
        <v>9859</v>
      </c>
      <c r="D7539" s="417">
        <v>6162.23</v>
      </c>
    </row>
    <row r="7540" spans="2:4" x14ac:dyDescent="0.25">
      <c r="B7540" s="416" t="s">
        <v>9860</v>
      </c>
      <c r="C7540" s="416" t="s">
        <v>9859</v>
      </c>
      <c r="D7540" s="417">
        <v>6162.23</v>
      </c>
    </row>
    <row r="7541" spans="2:4" x14ac:dyDescent="0.25">
      <c r="B7541" s="416" t="s">
        <v>9861</v>
      </c>
      <c r="C7541" s="416" t="s">
        <v>9862</v>
      </c>
      <c r="D7541" s="417">
        <v>7385.18</v>
      </c>
    </row>
    <row r="7542" spans="2:4" x14ac:dyDescent="0.25">
      <c r="B7542" s="416" t="s">
        <v>9863</v>
      </c>
      <c r="C7542" s="416" t="s">
        <v>9864</v>
      </c>
      <c r="D7542" s="417">
        <v>6293.14</v>
      </c>
    </row>
    <row r="7543" spans="2:4" x14ac:dyDescent="0.25">
      <c r="B7543" s="416" t="s">
        <v>9865</v>
      </c>
      <c r="C7543" s="416" t="s">
        <v>9864</v>
      </c>
      <c r="D7543" s="417">
        <v>6293.14</v>
      </c>
    </row>
    <row r="7544" spans="2:4" x14ac:dyDescent="0.25">
      <c r="B7544" s="416" t="s">
        <v>9866</v>
      </c>
      <c r="C7544" s="416" t="s">
        <v>9867</v>
      </c>
      <c r="D7544" s="416">
        <v>0</v>
      </c>
    </row>
    <row r="7545" spans="2:4" x14ac:dyDescent="0.25">
      <c r="B7545" s="416" t="s">
        <v>9868</v>
      </c>
      <c r="C7545" s="416" t="s">
        <v>9869</v>
      </c>
      <c r="D7545" s="417">
        <v>3103.64</v>
      </c>
    </row>
    <row r="7546" spans="2:4" x14ac:dyDescent="0.25">
      <c r="B7546" s="416" t="s">
        <v>9870</v>
      </c>
      <c r="C7546" s="416" t="s">
        <v>9869</v>
      </c>
      <c r="D7546" s="417">
        <v>3103.64</v>
      </c>
    </row>
    <row r="7547" spans="2:4" x14ac:dyDescent="0.25">
      <c r="B7547" s="416" t="s">
        <v>9871</v>
      </c>
      <c r="C7547" s="416" t="s">
        <v>9872</v>
      </c>
      <c r="D7547" s="417">
        <v>3967.2</v>
      </c>
    </row>
    <row r="7548" spans="2:4" x14ac:dyDescent="0.25">
      <c r="B7548" s="416" t="s">
        <v>9873</v>
      </c>
      <c r="C7548" s="416" t="s">
        <v>9872</v>
      </c>
      <c r="D7548" s="417">
        <v>3967.2</v>
      </c>
    </row>
    <row r="7549" spans="2:4" x14ac:dyDescent="0.25">
      <c r="B7549" s="416" t="s">
        <v>9874</v>
      </c>
      <c r="C7549" s="416" t="s">
        <v>9875</v>
      </c>
      <c r="D7549" s="417">
        <v>5568</v>
      </c>
    </row>
    <row r="7550" spans="2:4" x14ac:dyDescent="0.25">
      <c r="B7550" s="416" t="s">
        <v>9876</v>
      </c>
      <c r="C7550" s="416" t="s">
        <v>9877</v>
      </c>
      <c r="D7550" s="417">
        <v>40398.410000000003</v>
      </c>
    </row>
    <row r="7551" spans="2:4" x14ac:dyDescent="0.25">
      <c r="B7551" s="416" t="s">
        <v>9878</v>
      </c>
      <c r="C7551" s="416" t="s">
        <v>9877</v>
      </c>
      <c r="D7551" s="417">
        <v>40398.410000000003</v>
      </c>
    </row>
    <row r="7552" spans="2:4" x14ac:dyDescent="0.25">
      <c r="B7552" s="416" t="s">
        <v>9879</v>
      </c>
      <c r="C7552" s="416" t="s">
        <v>9880</v>
      </c>
      <c r="D7552" s="417">
        <v>26515.8</v>
      </c>
    </row>
    <row r="7553" spans="2:4" x14ac:dyDescent="0.25">
      <c r="B7553" s="416" t="s">
        <v>9881</v>
      </c>
      <c r="C7553" s="416" t="s">
        <v>9882</v>
      </c>
      <c r="D7553" s="417">
        <v>26515.8</v>
      </c>
    </row>
    <row r="7554" spans="2:4" x14ac:dyDescent="0.25">
      <c r="B7554" s="416" t="s">
        <v>9883</v>
      </c>
      <c r="C7554" s="416" t="s">
        <v>9884</v>
      </c>
      <c r="D7554" s="417">
        <v>27912.32</v>
      </c>
    </row>
    <row r="7555" spans="2:4" x14ac:dyDescent="0.25">
      <c r="B7555" s="416" t="s">
        <v>9885</v>
      </c>
      <c r="C7555" s="416" t="s">
        <v>9886</v>
      </c>
      <c r="D7555" s="417">
        <v>138313.82</v>
      </c>
    </row>
    <row r="7556" spans="2:4" x14ac:dyDescent="0.25">
      <c r="B7556" s="416" t="s">
        <v>9887</v>
      </c>
      <c r="C7556" s="416" t="s">
        <v>9888</v>
      </c>
      <c r="D7556" s="417">
        <v>149168.56</v>
      </c>
    </row>
    <row r="7557" spans="2:4" x14ac:dyDescent="0.25">
      <c r="B7557" s="416" t="s">
        <v>9889</v>
      </c>
      <c r="C7557" s="416" t="s">
        <v>9890</v>
      </c>
      <c r="D7557" s="417">
        <v>16228.67</v>
      </c>
    </row>
    <row r="7558" spans="2:4" x14ac:dyDescent="0.25">
      <c r="B7558" s="416" t="s">
        <v>9891</v>
      </c>
      <c r="C7558" s="416" t="s">
        <v>9892</v>
      </c>
      <c r="D7558" s="417">
        <v>18560</v>
      </c>
    </row>
    <row r="7559" spans="2:4" x14ac:dyDescent="0.25">
      <c r="B7559" s="416" t="s">
        <v>9893</v>
      </c>
      <c r="C7559" s="416" t="s">
        <v>9894</v>
      </c>
      <c r="D7559" s="417">
        <v>3033.38</v>
      </c>
    </row>
    <row r="7560" spans="2:4" x14ac:dyDescent="0.25">
      <c r="B7560" s="416" t="s">
        <v>9895</v>
      </c>
      <c r="C7560" s="416" t="s">
        <v>9894</v>
      </c>
      <c r="D7560" s="417">
        <v>3033.38</v>
      </c>
    </row>
    <row r="7561" spans="2:4" x14ac:dyDescent="0.25">
      <c r="B7561" s="416" t="s">
        <v>9896</v>
      </c>
      <c r="C7561" s="416" t="s">
        <v>9897</v>
      </c>
      <c r="D7561" s="417">
        <v>3038.99</v>
      </c>
    </row>
    <row r="7562" spans="2:4" x14ac:dyDescent="0.25">
      <c r="B7562" s="416" t="s">
        <v>9898</v>
      </c>
      <c r="C7562" s="416" t="s">
        <v>9897</v>
      </c>
      <c r="D7562" s="417">
        <v>3038.99</v>
      </c>
    </row>
    <row r="7563" spans="2:4" x14ac:dyDescent="0.25">
      <c r="B7563" s="416" t="s">
        <v>9899</v>
      </c>
      <c r="C7563" s="416" t="s">
        <v>9900</v>
      </c>
      <c r="D7563" s="417">
        <v>4681.2700000000004</v>
      </c>
    </row>
    <row r="7564" spans="2:4" x14ac:dyDescent="0.25">
      <c r="B7564" s="416" t="s">
        <v>9901</v>
      </c>
      <c r="C7564" s="416" t="s">
        <v>9900</v>
      </c>
      <c r="D7564" s="417">
        <v>4681.2700000000004</v>
      </c>
    </row>
    <row r="7565" spans="2:4" x14ac:dyDescent="0.25">
      <c r="B7565" s="416" t="s">
        <v>9902</v>
      </c>
      <c r="C7565" s="416" t="s">
        <v>9903</v>
      </c>
      <c r="D7565" s="417">
        <v>3033.38</v>
      </c>
    </row>
    <row r="7566" spans="2:4" x14ac:dyDescent="0.25">
      <c r="B7566" s="416" t="s">
        <v>9904</v>
      </c>
      <c r="C7566" s="416" t="s">
        <v>9903</v>
      </c>
      <c r="D7566" s="417">
        <v>3033.38</v>
      </c>
    </row>
    <row r="7567" spans="2:4" x14ac:dyDescent="0.25">
      <c r="B7567" s="416" t="s">
        <v>9905</v>
      </c>
      <c r="C7567" s="416" t="s">
        <v>9906</v>
      </c>
      <c r="D7567" s="417">
        <v>9677.25</v>
      </c>
    </row>
    <row r="7568" spans="2:4" x14ac:dyDescent="0.25">
      <c r="B7568" s="416" t="s">
        <v>9907</v>
      </c>
      <c r="C7568" s="416" t="s">
        <v>9908</v>
      </c>
      <c r="D7568" s="417">
        <v>7628.8</v>
      </c>
    </row>
    <row r="7569" spans="2:4" x14ac:dyDescent="0.25">
      <c r="B7569" s="416" t="s">
        <v>9909</v>
      </c>
      <c r="C7569" s="416" t="s">
        <v>9910</v>
      </c>
      <c r="D7569" s="417">
        <v>1902.5</v>
      </c>
    </row>
    <row r="7570" spans="2:4" x14ac:dyDescent="0.25">
      <c r="B7570" s="416" t="s">
        <v>9911</v>
      </c>
      <c r="C7570" s="416" t="s">
        <v>9910</v>
      </c>
      <c r="D7570" s="417">
        <v>1902.5</v>
      </c>
    </row>
    <row r="7571" spans="2:4" x14ac:dyDescent="0.25">
      <c r="B7571" s="416" t="s">
        <v>9912</v>
      </c>
      <c r="C7571" s="416" t="s">
        <v>9913</v>
      </c>
      <c r="D7571" s="417">
        <v>2413.83</v>
      </c>
    </row>
    <row r="7572" spans="2:4" x14ac:dyDescent="0.25">
      <c r="B7572" s="416" t="s">
        <v>9914</v>
      </c>
      <c r="C7572" s="416" t="s">
        <v>9913</v>
      </c>
      <c r="D7572" s="417">
        <v>2413.83</v>
      </c>
    </row>
    <row r="7573" spans="2:4" x14ac:dyDescent="0.25">
      <c r="B7573" s="416" t="s">
        <v>9915</v>
      </c>
      <c r="C7573" s="416" t="s">
        <v>9913</v>
      </c>
      <c r="D7573" s="417">
        <v>2413.83</v>
      </c>
    </row>
    <row r="7574" spans="2:4" x14ac:dyDescent="0.25">
      <c r="B7574" s="416" t="s">
        <v>9916</v>
      </c>
      <c r="C7574" s="416" t="s">
        <v>9913</v>
      </c>
      <c r="D7574" s="417">
        <v>2413.83</v>
      </c>
    </row>
    <row r="7575" spans="2:4" x14ac:dyDescent="0.25">
      <c r="B7575" s="416" t="s">
        <v>9917</v>
      </c>
      <c r="C7575" s="416" t="s">
        <v>9913</v>
      </c>
      <c r="D7575" s="417">
        <v>2413.83</v>
      </c>
    </row>
    <row r="7576" spans="2:4" x14ac:dyDescent="0.25">
      <c r="B7576" s="416" t="s">
        <v>9918</v>
      </c>
      <c r="C7576" s="416" t="s">
        <v>9913</v>
      </c>
      <c r="D7576" s="417">
        <v>2413.83</v>
      </c>
    </row>
    <row r="7577" spans="2:4" x14ac:dyDescent="0.25">
      <c r="B7577" s="416" t="s">
        <v>9919</v>
      </c>
      <c r="C7577" s="416" t="s">
        <v>9913</v>
      </c>
      <c r="D7577" s="417">
        <v>2413.83</v>
      </c>
    </row>
    <row r="7578" spans="2:4" x14ac:dyDescent="0.25">
      <c r="B7578" s="416" t="s">
        <v>9920</v>
      </c>
      <c r="C7578" s="416" t="s">
        <v>9913</v>
      </c>
      <c r="D7578" s="417">
        <v>2413.83</v>
      </c>
    </row>
    <row r="7579" spans="2:4" x14ac:dyDescent="0.25">
      <c r="B7579" s="416" t="s">
        <v>9921</v>
      </c>
      <c r="C7579" s="416" t="s">
        <v>9913</v>
      </c>
      <c r="D7579" s="417">
        <v>2413.83</v>
      </c>
    </row>
    <row r="7580" spans="2:4" x14ac:dyDescent="0.25">
      <c r="B7580" s="416" t="s">
        <v>9922</v>
      </c>
      <c r="C7580" s="416" t="s">
        <v>9913</v>
      </c>
      <c r="D7580" s="417">
        <v>2413.83</v>
      </c>
    </row>
    <row r="7581" spans="2:4" x14ac:dyDescent="0.25">
      <c r="B7581" s="416" t="s">
        <v>9923</v>
      </c>
      <c r="C7581" s="416" t="s">
        <v>9913</v>
      </c>
      <c r="D7581" s="417">
        <v>2413.83</v>
      </c>
    </row>
    <row r="7582" spans="2:4" x14ac:dyDescent="0.25">
      <c r="B7582" s="416" t="s">
        <v>9924</v>
      </c>
      <c r="C7582" s="416" t="s">
        <v>9913</v>
      </c>
      <c r="D7582" s="417">
        <v>2413.83</v>
      </c>
    </row>
    <row r="7583" spans="2:4" x14ac:dyDescent="0.25">
      <c r="B7583" s="416" t="s">
        <v>9925</v>
      </c>
      <c r="C7583" s="416" t="s">
        <v>9913</v>
      </c>
      <c r="D7583" s="417">
        <v>2413.83</v>
      </c>
    </row>
    <row r="7584" spans="2:4" x14ac:dyDescent="0.25">
      <c r="B7584" s="416" t="s">
        <v>9926</v>
      </c>
      <c r="C7584" s="416" t="s">
        <v>9913</v>
      </c>
      <c r="D7584" s="417">
        <v>2413.83</v>
      </c>
    </row>
    <row r="7585" spans="2:4" x14ac:dyDescent="0.25">
      <c r="B7585" s="416" t="s">
        <v>9927</v>
      </c>
      <c r="C7585" s="416" t="s">
        <v>9913</v>
      </c>
      <c r="D7585" s="417">
        <v>2413.83</v>
      </c>
    </row>
    <row r="7586" spans="2:4" x14ac:dyDescent="0.25">
      <c r="B7586" s="416" t="s">
        <v>9928</v>
      </c>
      <c r="C7586" s="416" t="s">
        <v>9913</v>
      </c>
      <c r="D7586" s="417">
        <v>2413.83</v>
      </c>
    </row>
    <row r="7587" spans="2:4" x14ac:dyDescent="0.25">
      <c r="B7587" s="416" t="s">
        <v>9929</v>
      </c>
      <c r="C7587" s="416" t="s">
        <v>9913</v>
      </c>
      <c r="D7587" s="417">
        <v>2413.83</v>
      </c>
    </row>
    <row r="7588" spans="2:4" x14ac:dyDescent="0.25">
      <c r="B7588" s="416" t="s">
        <v>9930</v>
      </c>
      <c r="C7588" s="416" t="s">
        <v>9913</v>
      </c>
      <c r="D7588" s="417">
        <v>2413.83</v>
      </c>
    </row>
    <row r="7589" spans="2:4" x14ac:dyDescent="0.25">
      <c r="B7589" s="416" t="s">
        <v>9931</v>
      </c>
      <c r="C7589" s="416" t="s">
        <v>9932</v>
      </c>
      <c r="D7589" s="417">
        <v>10569.78</v>
      </c>
    </row>
    <row r="7590" spans="2:4" x14ac:dyDescent="0.25">
      <c r="B7590" s="416" t="s">
        <v>9933</v>
      </c>
      <c r="C7590" s="416" t="s">
        <v>9932</v>
      </c>
      <c r="D7590" s="417">
        <v>10569.78</v>
      </c>
    </row>
    <row r="7591" spans="2:4" x14ac:dyDescent="0.25">
      <c r="B7591" s="416" t="s">
        <v>9934</v>
      </c>
      <c r="C7591" s="416" t="s">
        <v>9935</v>
      </c>
      <c r="D7591" s="417">
        <v>28837.25</v>
      </c>
    </row>
    <row r="7592" spans="2:4" x14ac:dyDescent="0.25">
      <c r="B7592" s="416" t="s">
        <v>9936</v>
      </c>
      <c r="C7592" s="416" t="s">
        <v>9937</v>
      </c>
      <c r="D7592" s="417">
        <v>28837.25</v>
      </c>
    </row>
    <row r="7593" spans="2:4" x14ac:dyDescent="0.25">
      <c r="B7593" s="416" t="s">
        <v>9938</v>
      </c>
      <c r="C7593" s="416" t="s">
        <v>9939</v>
      </c>
      <c r="D7593" s="417">
        <v>24121.41</v>
      </c>
    </row>
    <row r="7594" spans="2:4" x14ac:dyDescent="0.25">
      <c r="B7594" s="416" t="s">
        <v>9940</v>
      </c>
      <c r="C7594" s="416" t="s">
        <v>9941</v>
      </c>
      <c r="D7594" s="417">
        <v>36804.92</v>
      </c>
    </row>
    <row r="7595" spans="2:4" x14ac:dyDescent="0.25">
      <c r="B7595" s="416" t="s">
        <v>9942</v>
      </c>
      <c r="C7595" s="416" t="s">
        <v>9941</v>
      </c>
      <c r="D7595" s="417">
        <v>36804.92</v>
      </c>
    </row>
    <row r="7596" spans="2:4" x14ac:dyDescent="0.25">
      <c r="B7596" s="416" t="s">
        <v>9943</v>
      </c>
      <c r="C7596" s="416" t="s">
        <v>9944</v>
      </c>
      <c r="D7596" s="416">
        <v>896.02</v>
      </c>
    </row>
    <row r="7597" spans="2:4" x14ac:dyDescent="0.25">
      <c r="B7597" s="416" t="s">
        <v>9945</v>
      </c>
      <c r="C7597" s="416" t="s">
        <v>9944</v>
      </c>
      <c r="D7597" s="416">
        <v>896.02</v>
      </c>
    </row>
    <row r="7598" spans="2:4" x14ac:dyDescent="0.25">
      <c r="B7598" s="416" t="s">
        <v>9946</v>
      </c>
      <c r="C7598" s="416" t="s">
        <v>9947</v>
      </c>
      <c r="D7598" s="417">
        <v>2233.59</v>
      </c>
    </row>
    <row r="7599" spans="2:4" x14ac:dyDescent="0.25">
      <c r="B7599" s="416" t="s">
        <v>9948</v>
      </c>
      <c r="C7599" s="416" t="s">
        <v>9947</v>
      </c>
      <c r="D7599" s="417">
        <v>2233.59</v>
      </c>
    </row>
    <row r="7600" spans="2:4" x14ac:dyDescent="0.25">
      <c r="B7600" s="416" t="s">
        <v>9949</v>
      </c>
      <c r="C7600" s="416" t="s">
        <v>9950</v>
      </c>
      <c r="D7600" s="417">
        <v>3246.52</v>
      </c>
    </row>
    <row r="7601" spans="2:4" x14ac:dyDescent="0.25">
      <c r="B7601" s="416" t="s">
        <v>9951</v>
      </c>
      <c r="C7601" s="416" t="s">
        <v>9950</v>
      </c>
      <c r="D7601" s="417">
        <v>3246.52</v>
      </c>
    </row>
    <row r="7602" spans="2:4" x14ac:dyDescent="0.25">
      <c r="B7602" s="416" t="s">
        <v>9952</v>
      </c>
      <c r="C7602" s="416" t="s">
        <v>9953</v>
      </c>
      <c r="D7602" s="417">
        <v>2194.61</v>
      </c>
    </row>
    <row r="7603" spans="2:4" x14ac:dyDescent="0.25">
      <c r="B7603" s="416" t="s">
        <v>9954</v>
      </c>
      <c r="C7603" s="416" t="s">
        <v>9953</v>
      </c>
      <c r="D7603" s="417">
        <v>2194.61</v>
      </c>
    </row>
    <row r="7604" spans="2:4" x14ac:dyDescent="0.25">
      <c r="B7604" s="416" t="s">
        <v>9955</v>
      </c>
      <c r="C7604" s="416" t="s">
        <v>9956</v>
      </c>
      <c r="D7604" s="417">
        <v>1947.88</v>
      </c>
    </row>
    <row r="7605" spans="2:4" x14ac:dyDescent="0.25">
      <c r="B7605" s="416" t="s">
        <v>9957</v>
      </c>
      <c r="C7605" s="416" t="s">
        <v>9956</v>
      </c>
      <c r="D7605" s="417">
        <v>1947.88</v>
      </c>
    </row>
    <row r="7606" spans="2:4" x14ac:dyDescent="0.25">
      <c r="B7606" s="416" t="s">
        <v>9958</v>
      </c>
      <c r="C7606" s="416" t="s">
        <v>9959</v>
      </c>
      <c r="D7606" s="417">
        <v>1805.11</v>
      </c>
    </row>
    <row r="7607" spans="2:4" x14ac:dyDescent="0.25">
      <c r="B7607" s="416" t="s">
        <v>9960</v>
      </c>
      <c r="C7607" s="416" t="s">
        <v>9959</v>
      </c>
      <c r="D7607" s="417">
        <v>1805.11</v>
      </c>
    </row>
    <row r="7608" spans="2:4" x14ac:dyDescent="0.25">
      <c r="B7608" s="416" t="s">
        <v>9961</v>
      </c>
      <c r="C7608" s="416" t="s">
        <v>9962</v>
      </c>
      <c r="D7608" s="417">
        <v>1873.94</v>
      </c>
    </row>
    <row r="7609" spans="2:4" x14ac:dyDescent="0.25">
      <c r="B7609" s="416" t="s">
        <v>9963</v>
      </c>
      <c r="C7609" s="416" t="s">
        <v>9964</v>
      </c>
      <c r="D7609" s="417">
        <v>1873.94</v>
      </c>
    </row>
    <row r="7610" spans="2:4" x14ac:dyDescent="0.25">
      <c r="B7610" s="416" t="s">
        <v>9965</v>
      </c>
      <c r="C7610" s="416" t="s">
        <v>9966</v>
      </c>
      <c r="D7610" s="417">
        <v>3242.53</v>
      </c>
    </row>
    <row r="7611" spans="2:4" x14ac:dyDescent="0.25">
      <c r="B7611" s="416" t="s">
        <v>9967</v>
      </c>
      <c r="C7611" s="416" t="s">
        <v>9966</v>
      </c>
      <c r="D7611" s="417">
        <v>3242.53</v>
      </c>
    </row>
    <row r="7612" spans="2:4" x14ac:dyDescent="0.25">
      <c r="B7612" s="416" t="s">
        <v>9968</v>
      </c>
      <c r="C7612" s="416" t="s">
        <v>9969</v>
      </c>
      <c r="D7612" s="417">
        <v>5521.38</v>
      </c>
    </row>
    <row r="7613" spans="2:4" x14ac:dyDescent="0.25">
      <c r="B7613" s="416" t="s">
        <v>9970</v>
      </c>
      <c r="C7613" s="416" t="s">
        <v>9969</v>
      </c>
      <c r="D7613" s="417">
        <v>5521.38</v>
      </c>
    </row>
    <row r="7614" spans="2:4" x14ac:dyDescent="0.25">
      <c r="B7614" s="416" t="s">
        <v>9971</v>
      </c>
      <c r="C7614" s="416" t="s">
        <v>9969</v>
      </c>
      <c r="D7614" s="417">
        <v>5521.38</v>
      </c>
    </row>
    <row r="7615" spans="2:4" x14ac:dyDescent="0.25">
      <c r="B7615" s="416" t="s">
        <v>9972</v>
      </c>
      <c r="C7615" s="416" t="s">
        <v>9969</v>
      </c>
      <c r="D7615" s="417">
        <v>5521.38</v>
      </c>
    </row>
    <row r="7616" spans="2:4" x14ac:dyDescent="0.25">
      <c r="B7616" s="416" t="s">
        <v>9973</v>
      </c>
      <c r="C7616" s="416" t="s">
        <v>9969</v>
      </c>
      <c r="D7616" s="417">
        <v>5521.38</v>
      </c>
    </row>
    <row r="7617" spans="2:4" x14ac:dyDescent="0.25">
      <c r="B7617" s="416" t="s">
        <v>9974</v>
      </c>
      <c r="C7617" s="416" t="s">
        <v>9969</v>
      </c>
      <c r="D7617" s="417">
        <v>5521.38</v>
      </c>
    </row>
    <row r="7618" spans="2:4" x14ac:dyDescent="0.25">
      <c r="B7618" s="416" t="s">
        <v>9975</v>
      </c>
      <c r="C7618" s="416" t="s">
        <v>9969</v>
      </c>
      <c r="D7618" s="417">
        <v>5521.38</v>
      </c>
    </row>
    <row r="7619" spans="2:4" x14ac:dyDescent="0.25">
      <c r="B7619" s="416" t="s">
        <v>9976</v>
      </c>
      <c r="C7619" s="416" t="s">
        <v>9969</v>
      </c>
      <c r="D7619" s="417">
        <v>5521.38</v>
      </c>
    </row>
    <row r="7620" spans="2:4" x14ac:dyDescent="0.25">
      <c r="B7620" s="416" t="s">
        <v>9977</v>
      </c>
      <c r="C7620" s="416" t="s">
        <v>9969</v>
      </c>
      <c r="D7620" s="417">
        <v>5521.38</v>
      </c>
    </row>
    <row r="7621" spans="2:4" x14ac:dyDescent="0.25">
      <c r="B7621" s="416" t="s">
        <v>9978</v>
      </c>
      <c r="C7621" s="416" t="s">
        <v>9969</v>
      </c>
      <c r="D7621" s="417">
        <v>5521.38</v>
      </c>
    </row>
    <row r="7622" spans="2:4" x14ac:dyDescent="0.25">
      <c r="B7622" s="416" t="s">
        <v>9979</v>
      </c>
      <c r="C7622" s="416" t="s">
        <v>9969</v>
      </c>
      <c r="D7622" s="417">
        <v>5521.38</v>
      </c>
    </row>
    <row r="7623" spans="2:4" x14ac:dyDescent="0.25">
      <c r="B7623" s="416" t="s">
        <v>9980</v>
      </c>
      <c r="C7623" s="416" t="s">
        <v>9969</v>
      </c>
      <c r="D7623" s="417">
        <v>5521.38</v>
      </c>
    </row>
    <row r="7624" spans="2:4" x14ac:dyDescent="0.25">
      <c r="B7624" s="416" t="s">
        <v>9981</v>
      </c>
      <c r="C7624" s="416" t="s">
        <v>9969</v>
      </c>
      <c r="D7624" s="417">
        <v>5521.38</v>
      </c>
    </row>
    <row r="7625" spans="2:4" x14ac:dyDescent="0.25">
      <c r="B7625" s="416" t="s">
        <v>9982</v>
      </c>
      <c r="C7625" s="416" t="s">
        <v>9969</v>
      </c>
      <c r="D7625" s="417">
        <v>5521.38</v>
      </c>
    </row>
    <row r="7626" spans="2:4" x14ac:dyDescent="0.25">
      <c r="B7626" s="416" t="s">
        <v>9983</v>
      </c>
      <c r="C7626" s="416" t="s">
        <v>9969</v>
      </c>
      <c r="D7626" s="417">
        <v>5521.38</v>
      </c>
    </row>
    <row r="7627" spans="2:4" x14ac:dyDescent="0.25">
      <c r="B7627" s="416" t="s">
        <v>9984</v>
      </c>
      <c r="C7627" s="416" t="s">
        <v>9985</v>
      </c>
      <c r="D7627" s="417">
        <v>30112.75</v>
      </c>
    </row>
    <row r="7628" spans="2:4" x14ac:dyDescent="0.25">
      <c r="B7628" s="416" t="s">
        <v>9986</v>
      </c>
      <c r="C7628" s="416" t="s">
        <v>9987</v>
      </c>
      <c r="D7628" s="417">
        <v>48720</v>
      </c>
    </row>
    <row r="7629" spans="2:4" x14ac:dyDescent="0.25">
      <c r="B7629" s="416" t="s">
        <v>9988</v>
      </c>
      <c r="C7629" s="416" t="s">
        <v>9989</v>
      </c>
      <c r="D7629" s="417">
        <v>1578.01</v>
      </c>
    </row>
    <row r="7630" spans="2:4" x14ac:dyDescent="0.25">
      <c r="B7630" s="416" t="s">
        <v>9990</v>
      </c>
      <c r="C7630" s="416" t="s">
        <v>9989</v>
      </c>
      <c r="D7630" s="417">
        <v>1578.01</v>
      </c>
    </row>
    <row r="7631" spans="2:4" x14ac:dyDescent="0.25">
      <c r="B7631" s="416" t="s">
        <v>9991</v>
      </c>
      <c r="C7631" s="416" t="s">
        <v>9992</v>
      </c>
      <c r="D7631" s="417">
        <v>15315.7</v>
      </c>
    </row>
    <row r="7632" spans="2:4" x14ac:dyDescent="0.25">
      <c r="B7632" s="416" t="s">
        <v>9993</v>
      </c>
      <c r="C7632" s="416" t="s">
        <v>9994</v>
      </c>
      <c r="D7632" s="417">
        <v>3277.5</v>
      </c>
    </row>
    <row r="7633" spans="2:4" x14ac:dyDescent="0.25">
      <c r="B7633" s="416" t="s">
        <v>9995</v>
      </c>
      <c r="C7633" s="416" t="s">
        <v>9994</v>
      </c>
      <c r="D7633" s="417">
        <v>4485</v>
      </c>
    </row>
    <row r="7634" spans="2:4" x14ac:dyDescent="0.25">
      <c r="B7634" s="416" t="s">
        <v>9996</v>
      </c>
      <c r="C7634" s="416" t="s">
        <v>9994</v>
      </c>
      <c r="D7634" s="417">
        <v>4485</v>
      </c>
    </row>
    <row r="7635" spans="2:4" x14ac:dyDescent="0.25">
      <c r="B7635" s="416" t="s">
        <v>9997</v>
      </c>
      <c r="C7635" s="416" t="s">
        <v>9994</v>
      </c>
      <c r="D7635" s="417">
        <v>4485</v>
      </c>
    </row>
    <row r="7636" spans="2:4" x14ac:dyDescent="0.25">
      <c r="B7636" s="416" t="s">
        <v>9998</v>
      </c>
      <c r="C7636" s="416" t="s">
        <v>9994</v>
      </c>
      <c r="D7636" s="417">
        <v>4485</v>
      </c>
    </row>
    <row r="7637" spans="2:4" x14ac:dyDescent="0.25">
      <c r="B7637" s="416" t="s">
        <v>9999</v>
      </c>
      <c r="C7637" s="416" t="s">
        <v>9994</v>
      </c>
      <c r="D7637" s="417">
        <v>4485</v>
      </c>
    </row>
    <row r="7638" spans="2:4" x14ac:dyDescent="0.25">
      <c r="B7638" s="416" t="s">
        <v>10000</v>
      </c>
      <c r="C7638" s="416" t="s">
        <v>9994</v>
      </c>
      <c r="D7638" s="417">
        <v>4485</v>
      </c>
    </row>
    <row r="7639" spans="2:4" x14ac:dyDescent="0.25">
      <c r="B7639" s="416" t="s">
        <v>10001</v>
      </c>
      <c r="C7639" s="416" t="s">
        <v>10002</v>
      </c>
      <c r="D7639" s="417">
        <v>3515.55</v>
      </c>
    </row>
    <row r="7640" spans="2:4" x14ac:dyDescent="0.25">
      <c r="B7640" s="416" t="s">
        <v>10003</v>
      </c>
      <c r="C7640" s="416" t="s">
        <v>10002</v>
      </c>
      <c r="D7640" s="417">
        <v>3515.55</v>
      </c>
    </row>
    <row r="7641" spans="2:4" x14ac:dyDescent="0.25">
      <c r="B7641" s="416" t="s">
        <v>10004</v>
      </c>
      <c r="C7641" s="416" t="s">
        <v>10002</v>
      </c>
      <c r="D7641" s="417">
        <v>3515.55</v>
      </c>
    </row>
    <row r="7642" spans="2:4" x14ac:dyDescent="0.25">
      <c r="B7642" s="416" t="s">
        <v>10005</v>
      </c>
      <c r="C7642" s="416" t="s">
        <v>10002</v>
      </c>
      <c r="D7642" s="417">
        <v>3515.55</v>
      </c>
    </row>
    <row r="7643" spans="2:4" x14ac:dyDescent="0.25">
      <c r="B7643" s="416" t="s">
        <v>10006</v>
      </c>
      <c r="C7643" s="416" t="s">
        <v>10002</v>
      </c>
      <c r="D7643" s="417">
        <v>3515.55</v>
      </c>
    </row>
    <row r="7644" spans="2:4" x14ac:dyDescent="0.25">
      <c r="B7644" s="416" t="s">
        <v>10007</v>
      </c>
      <c r="C7644" s="416" t="s">
        <v>10002</v>
      </c>
      <c r="D7644" s="417">
        <v>3515.55</v>
      </c>
    </row>
    <row r="7645" spans="2:4" x14ac:dyDescent="0.25">
      <c r="B7645" s="416" t="s">
        <v>10008</v>
      </c>
      <c r="C7645" s="416" t="s">
        <v>10002</v>
      </c>
      <c r="D7645" s="417">
        <v>3515.55</v>
      </c>
    </row>
    <row r="7646" spans="2:4" x14ac:dyDescent="0.25">
      <c r="B7646" s="416" t="s">
        <v>10009</v>
      </c>
      <c r="C7646" s="416" t="s">
        <v>10002</v>
      </c>
      <c r="D7646" s="417">
        <v>3515.55</v>
      </c>
    </row>
    <row r="7647" spans="2:4" x14ac:dyDescent="0.25">
      <c r="B7647" s="416" t="s">
        <v>10010</v>
      </c>
      <c r="C7647" s="416" t="s">
        <v>10002</v>
      </c>
      <c r="D7647" s="417">
        <v>3515.55</v>
      </c>
    </row>
    <row r="7648" spans="2:4" x14ac:dyDescent="0.25">
      <c r="B7648" s="416" t="s">
        <v>10011</v>
      </c>
      <c r="C7648" s="416" t="s">
        <v>10002</v>
      </c>
      <c r="D7648" s="417">
        <v>3515.55</v>
      </c>
    </row>
    <row r="7649" spans="2:4" x14ac:dyDescent="0.25">
      <c r="B7649" s="416" t="s">
        <v>10012</v>
      </c>
      <c r="C7649" s="416" t="s">
        <v>10002</v>
      </c>
      <c r="D7649" s="417">
        <v>3515.55</v>
      </c>
    </row>
    <row r="7650" spans="2:4" x14ac:dyDescent="0.25">
      <c r="B7650" s="416" t="s">
        <v>10013</v>
      </c>
      <c r="C7650" s="416" t="s">
        <v>10002</v>
      </c>
      <c r="D7650" s="417">
        <v>3515.55</v>
      </c>
    </row>
    <row r="7651" spans="2:4" x14ac:dyDescent="0.25">
      <c r="B7651" s="416" t="s">
        <v>10014</v>
      </c>
      <c r="C7651" s="416" t="s">
        <v>10002</v>
      </c>
      <c r="D7651" s="417">
        <v>3515.55</v>
      </c>
    </row>
    <row r="7652" spans="2:4" x14ac:dyDescent="0.25">
      <c r="B7652" s="416" t="s">
        <v>10015</v>
      </c>
      <c r="C7652" s="416" t="s">
        <v>10002</v>
      </c>
      <c r="D7652" s="417">
        <v>3515.55</v>
      </c>
    </row>
    <row r="7653" spans="2:4" x14ac:dyDescent="0.25">
      <c r="B7653" s="416" t="s">
        <v>10016</v>
      </c>
      <c r="C7653" s="416" t="s">
        <v>10002</v>
      </c>
      <c r="D7653" s="417">
        <v>3515.55</v>
      </c>
    </row>
    <row r="7654" spans="2:4" x14ac:dyDescent="0.25">
      <c r="B7654" s="416" t="s">
        <v>10017</v>
      </c>
      <c r="C7654" s="416" t="s">
        <v>10002</v>
      </c>
      <c r="D7654" s="417">
        <v>3515.55</v>
      </c>
    </row>
    <row r="7655" spans="2:4" x14ac:dyDescent="0.25">
      <c r="B7655" s="416" t="s">
        <v>10018</v>
      </c>
      <c r="C7655" s="416" t="s">
        <v>10002</v>
      </c>
      <c r="D7655" s="417">
        <v>3515.55</v>
      </c>
    </row>
    <row r="7656" spans="2:4" x14ac:dyDescent="0.25">
      <c r="B7656" s="416" t="s">
        <v>10019</v>
      </c>
      <c r="C7656" s="416" t="s">
        <v>10002</v>
      </c>
      <c r="D7656" s="417">
        <v>3515.55</v>
      </c>
    </row>
    <row r="7657" spans="2:4" x14ac:dyDescent="0.25">
      <c r="B7657" s="416" t="s">
        <v>10020</v>
      </c>
      <c r="C7657" s="416" t="s">
        <v>10002</v>
      </c>
      <c r="D7657" s="417">
        <v>3515.55</v>
      </c>
    </row>
    <row r="7658" spans="2:4" x14ac:dyDescent="0.25">
      <c r="B7658" s="416" t="s">
        <v>10021</v>
      </c>
      <c r="C7658" s="416" t="s">
        <v>10002</v>
      </c>
      <c r="D7658" s="417">
        <v>3515.55</v>
      </c>
    </row>
    <row r="7659" spans="2:4" x14ac:dyDescent="0.25">
      <c r="B7659" s="416" t="s">
        <v>10022</v>
      </c>
      <c r="C7659" s="416" t="s">
        <v>10002</v>
      </c>
      <c r="D7659" s="417">
        <v>3515.55</v>
      </c>
    </row>
    <row r="7660" spans="2:4" x14ac:dyDescent="0.25">
      <c r="B7660" s="416" t="s">
        <v>10023</v>
      </c>
      <c r="C7660" s="416" t="s">
        <v>10002</v>
      </c>
      <c r="D7660" s="417">
        <v>3515.55</v>
      </c>
    </row>
    <row r="7661" spans="2:4" x14ac:dyDescent="0.25">
      <c r="B7661" s="416" t="s">
        <v>10024</v>
      </c>
      <c r="C7661" s="416" t="s">
        <v>10002</v>
      </c>
      <c r="D7661" s="417">
        <v>3515.55</v>
      </c>
    </row>
    <row r="7662" spans="2:4" x14ac:dyDescent="0.25">
      <c r="B7662" s="416" t="s">
        <v>10025</v>
      </c>
      <c r="C7662" s="416" t="s">
        <v>10002</v>
      </c>
      <c r="D7662" s="417">
        <v>3515.55</v>
      </c>
    </row>
    <row r="7663" spans="2:4" x14ac:dyDescent="0.25">
      <c r="B7663" s="416" t="s">
        <v>10026</v>
      </c>
      <c r="C7663" s="416" t="s">
        <v>10002</v>
      </c>
      <c r="D7663" s="417">
        <v>3515.55</v>
      </c>
    </row>
    <row r="7664" spans="2:4" x14ac:dyDescent="0.25">
      <c r="B7664" s="416" t="s">
        <v>10027</v>
      </c>
      <c r="C7664" s="416" t="s">
        <v>10002</v>
      </c>
      <c r="D7664" s="417">
        <v>3515.55</v>
      </c>
    </row>
    <row r="7665" spans="2:4" x14ac:dyDescent="0.25">
      <c r="B7665" s="416" t="s">
        <v>10028</v>
      </c>
      <c r="C7665" s="416" t="s">
        <v>10002</v>
      </c>
      <c r="D7665" s="417">
        <v>3515.55</v>
      </c>
    </row>
    <row r="7666" spans="2:4" x14ac:dyDescent="0.25">
      <c r="B7666" s="416" t="s">
        <v>10029</v>
      </c>
      <c r="C7666" s="416" t="s">
        <v>10002</v>
      </c>
      <c r="D7666" s="417">
        <v>3515.55</v>
      </c>
    </row>
    <row r="7667" spans="2:4" x14ac:dyDescent="0.25">
      <c r="B7667" s="416" t="s">
        <v>10030</v>
      </c>
      <c r="C7667" s="416" t="s">
        <v>10031</v>
      </c>
      <c r="D7667" s="417">
        <v>7653.18</v>
      </c>
    </row>
    <row r="7668" spans="2:4" x14ac:dyDescent="0.25">
      <c r="B7668" s="416" t="s">
        <v>10032</v>
      </c>
      <c r="C7668" s="416" t="s">
        <v>10031</v>
      </c>
      <c r="D7668" s="417">
        <v>7653.18</v>
      </c>
    </row>
    <row r="7669" spans="2:4" x14ac:dyDescent="0.25">
      <c r="B7669" s="416" t="s">
        <v>10033</v>
      </c>
      <c r="C7669" s="416" t="s">
        <v>10031</v>
      </c>
      <c r="D7669" s="417">
        <v>7653.18</v>
      </c>
    </row>
    <row r="7670" spans="2:4" x14ac:dyDescent="0.25">
      <c r="B7670" s="416" t="s">
        <v>10034</v>
      </c>
      <c r="C7670" s="416" t="s">
        <v>10031</v>
      </c>
      <c r="D7670" s="417">
        <v>7653.18</v>
      </c>
    </row>
    <row r="7671" spans="2:4" x14ac:dyDescent="0.25">
      <c r="B7671" s="416" t="s">
        <v>10035</v>
      </c>
      <c r="C7671" s="416" t="s">
        <v>10036</v>
      </c>
      <c r="D7671" s="417">
        <v>8033.9</v>
      </c>
    </row>
    <row r="7672" spans="2:4" x14ac:dyDescent="0.25">
      <c r="B7672" s="416" t="s">
        <v>10037</v>
      </c>
      <c r="C7672" s="416" t="s">
        <v>10036</v>
      </c>
      <c r="D7672" s="417">
        <v>8033.9</v>
      </c>
    </row>
    <row r="7673" spans="2:4" x14ac:dyDescent="0.25">
      <c r="B7673" s="416" t="s">
        <v>10038</v>
      </c>
      <c r="C7673" s="416" t="s">
        <v>10039</v>
      </c>
      <c r="D7673" s="416">
        <v>0.12</v>
      </c>
    </row>
    <row r="7674" spans="2:4" x14ac:dyDescent="0.25">
      <c r="B7674" s="416" t="s">
        <v>10040</v>
      </c>
      <c r="C7674" s="416" t="s">
        <v>10039</v>
      </c>
      <c r="D7674" s="416">
        <v>0.12</v>
      </c>
    </row>
    <row r="7675" spans="2:4" x14ac:dyDescent="0.25">
      <c r="B7675" s="416" t="s">
        <v>10041</v>
      </c>
      <c r="C7675" s="416" t="s">
        <v>10039</v>
      </c>
      <c r="D7675" s="416">
        <v>0.12</v>
      </c>
    </row>
    <row r="7676" spans="2:4" x14ac:dyDescent="0.25">
      <c r="B7676" s="416" t="s">
        <v>10042</v>
      </c>
      <c r="C7676" s="416" t="s">
        <v>10039</v>
      </c>
      <c r="D7676" s="416">
        <v>0.12</v>
      </c>
    </row>
    <row r="7677" spans="2:4" x14ac:dyDescent="0.25">
      <c r="B7677" s="416" t="s">
        <v>10043</v>
      </c>
      <c r="C7677" s="416" t="s">
        <v>10039</v>
      </c>
      <c r="D7677" s="416">
        <v>0.12</v>
      </c>
    </row>
    <row r="7678" spans="2:4" x14ac:dyDescent="0.25">
      <c r="B7678" s="416" t="s">
        <v>10044</v>
      </c>
      <c r="C7678" s="416" t="s">
        <v>10039</v>
      </c>
      <c r="D7678" s="416">
        <v>0.12</v>
      </c>
    </row>
    <row r="7679" spans="2:4" x14ac:dyDescent="0.25">
      <c r="B7679" s="416" t="s">
        <v>10045</v>
      </c>
      <c r="C7679" s="416" t="s">
        <v>10039</v>
      </c>
      <c r="D7679" s="416">
        <v>0.12</v>
      </c>
    </row>
    <row r="7680" spans="2:4" x14ac:dyDescent="0.25">
      <c r="B7680" s="416" t="s">
        <v>10046</v>
      </c>
      <c r="C7680" s="416" t="s">
        <v>10039</v>
      </c>
      <c r="D7680" s="416">
        <v>0.12</v>
      </c>
    </row>
    <row r="7681" spans="2:4" x14ac:dyDescent="0.25">
      <c r="B7681" s="416" t="s">
        <v>10047</v>
      </c>
      <c r="C7681" s="416" t="s">
        <v>10039</v>
      </c>
      <c r="D7681" s="416">
        <v>0.12</v>
      </c>
    </row>
    <row r="7682" spans="2:4" x14ac:dyDescent="0.25">
      <c r="B7682" s="416" t="s">
        <v>10048</v>
      </c>
      <c r="C7682" s="416" t="s">
        <v>10039</v>
      </c>
      <c r="D7682" s="416">
        <v>0.12</v>
      </c>
    </row>
    <row r="7683" spans="2:4" x14ac:dyDescent="0.25">
      <c r="B7683" s="416" t="s">
        <v>10049</v>
      </c>
      <c r="C7683" s="416" t="s">
        <v>10039</v>
      </c>
      <c r="D7683" s="416">
        <v>0.01</v>
      </c>
    </row>
    <row r="7684" spans="2:4" x14ac:dyDescent="0.25">
      <c r="B7684" s="416" t="s">
        <v>10050</v>
      </c>
      <c r="C7684" s="416" t="s">
        <v>10039</v>
      </c>
      <c r="D7684" s="416">
        <v>0.12</v>
      </c>
    </row>
    <row r="7685" spans="2:4" x14ac:dyDescent="0.25">
      <c r="B7685" s="416" t="s">
        <v>10051</v>
      </c>
      <c r="C7685" s="416" t="s">
        <v>10039</v>
      </c>
      <c r="D7685" s="416">
        <v>0.12</v>
      </c>
    </row>
    <row r="7686" spans="2:4" x14ac:dyDescent="0.25">
      <c r="B7686" s="416" t="s">
        <v>10052</v>
      </c>
      <c r="C7686" s="416" t="s">
        <v>10039</v>
      </c>
      <c r="D7686" s="416">
        <v>0.12</v>
      </c>
    </row>
    <row r="7687" spans="2:4" x14ac:dyDescent="0.25">
      <c r="B7687" s="416" t="s">
        <v>10053</v>
      </c>
      <c r="C7687" s="416" t="s">
        <v>10039</v>
      </c>
      <c r="D7687" s="416">
        <v>0.12</v>
      </c>
    </row>
    <row r="7688" spans="2:4" x14ac:dyDescent="0.25">
      <c r="B7688" s="416" t="s">
        <v>10054</v>
      </c>
      <c r="C7688" s="416" t="s">
        <v>10055</v>
      </c>
      <c r="D7688" s="417">
        <v>4188.3</v>
      </c>
    </row>
    <row r="7689" spans="2:4" x14ac:dyDescent="0.25">
      <c r="B7689" s="416" t="s">
        <v>10056</v>
      </c>
      <c r="C7689" s="416" t="s">
        <v>10055</v>
      </c>
      <c r="D7689" s="417">
        <v>4188.3</v>
      </c>
    </row>
    <row r="7690" spans="2:4" x14ac:dyDescent="0.25">
      <c r="B7690" s="416" t="s">
        <v>10057</v>
      </c>
      <c r="C7690" s="416" t="s">
        <v>10055</v>
      </c>
      <c r="D7690" s="417">
        <v>4188.3</v>
      </c>
    </row>
    <row r="7691" spans="2:4" x14ac:dyDescent="0.25">
      <c r="B7691" s="416" t="s">
        <v>10058</v>
      </c>
      <c r="C7691" s="416" t="s">
        <v>10055</v>
      </c>
      <c r="D7691" s="417">
        <v>3277.5</v>
      </c>
    </row>
    <row r="7692" spans="2:4" x14ac:dyDescent="0.25">
      <c r="B7692" s="416" t="s">
        <v>10059</v>
      </c>
      <c r="C7692" s="416" t="s">
        <v>10055</v>
      </c>
      <c r="D7692" s="417">
        <v>4188.3</v>
      </c>
    </row>
    <row r="7693" spans="2:4" x14ac:dyDescent="0.25">
      <c r="B7693" s="416" t="s">
        <v>10060</v>
      </c>
      <c r="C7693" s="416" t="s">
        <v>10055</v>
      </c>
      <c r="D7693" s="417">
        <v>3277.5</v>
      </c>
    </row>
    <row r="7694" spans="2:4" x14ac:dyDescent="0.25">
      <c r="B7694" s="416" t="s">
        <v>10061</v>
      </c>
      <c r="C7694" s="416" t="s">
        <v>10055</v>
      </c>
      <c r="D7694" s="417">
        <v>3277.5</v>
      </c>
    </row>
    <row r="7695" spans="2:4" x14ac:dyDescent="0.25">
      <c r="B7695" s="416" t="s">
        <v>10062</v>
      </c>
      <c r="C7695" s="416" t="s">
        <v>10055</v>
      </c>
      <c r="D7695" s="417">
        <v>4485</v>
      </c>
    </row>
    <row r="7696" spans="2:4" x14ac:dyDescent="0.25">
      <c r="B7696" s="416" t="s">
        <v>10063</v>
      </c>
      <c r="C7696" s="416" t="s">
        <v>10055</v>
      </c>
      <c r="D7696" s="417">
        <v>4485</v>
      </c>
    </row>
    <row r="7697" spans="2:4" x14ac:dyDescent="0.25">
      <c r="B7697" s="416" t="s">
        <v>10064</v>
      </c>
      <c r="C7697" s="416" t="s">
        <v>10055</v>
      </c>
      <c r="D7697" s="417">
        <v>4485</v>
      </c>
    </row>
    <row r="7698" spans="2:4" x14ac:dyDescent="0.25">
      <c r="B7698" s="416" t="s">
        <v>10065</v>
      </c>
      <c r="C7698" s="416" t="s">
        <v>10055</v>
      </c>
      <c r="D7698" s="417">
        <v>4485</v>
      </c>
    </row>
    <row r="7699" spans="2:4" x14ac:dyDescent="0.25">
      <c r="B7699" s="416" t="s">
        <v>10066</v>
      </c>
      <c r="C7699" s="416" t="s">
        <v>10055</v>
      </c>
      <c r="D7699" s="417">
        <v>4485</v>
      </c>
    </row>
    <row r="7700" spans="2:4" x14ac:dyDescent="0.25">
      <c r="B7700" s="416" t="s">
        <v>10067</v>
      </c>
      <c r="C7700" s="416" t="s">
        <v>10055</v>
      </c>
      <c r="D7700" s="417">
        <v>3277.5</v>
      </c>
    </row>
    <row r="7701" spans="2:4" x14ac:dyDescent="0.25">
      <c r="B7701" s="416" t="s">
        <v>10068</v>
      </c>
      <c r="C7701" s="416" t="s">
        <v>10055</v>
      </c>
      <c r="D7701" s="417">
        <v>3277.5</v>
      </c>
    </row>
    <row r="7702" spans="2:4" x14ac:dyDescent="0.25">
      <c r="B7702" s="416" t="s">
        <v>10069</v>
      </c>
      <c r="C7702" s="416" t="s">
        <v>10055</v>
      </c>
      <c r="D7702" s="417">
        <v>3277.5</v>
      </c>
    </row>
    <row r="7703" spans="2:4" x14ac:dyDescent="0.25">
      <c r="B7703" s="416" t="s">
        <v>10070</v>
      </c>
      <c r="C7703" s="416" t="s">
        <v>10055</v>
      </c>
      <c r="D7703" s="417">
        <v>3277.5</v>
      </c>
    </row>
    <row r="7704" spans="2:4" x14ac:dyDescent="0.25">
      <c r="B7704" s="416" t="s">
        <v>10071</v>
      </c>
      <c r="C7704" s="416" t="s">
        <v>10055</v>
      </c>
      <c r="D7704" s="417">
        <v>3277.5</v>
      </c>
    </row>
    <row r="7705" spans="2:4" x14ac:dyDescent="0.25">
      <c r="B7705" s="416" t="s">
        <v>10072</v>
      </c>
      <c r="C7705" s="416" t="s">
        <v>10055</v>
      </c>
      <c r="D7705" s="417">
        <v>4485</v>
      </c>
    </row>
    <row r="7706" spans="2:4" x14ac:dyDescent="0.25">
      <c r="B7706" s="416" t="s">
        <v>10073</v>
      </c>
      <c r="C7706" s="416" t="s">
        <v>10055</v>
      </c>
      <c r="D7706" s="417">
        <v>3277.5</v>
      </c>
    </row>
    <row r="7707" spans="2:4" x14ac:dyDescent="0.25">
      <c r="B7707" s="416" t="s">
        <v>10074</v>
      </c>
      <c r="C7707" s="416" t="s">
        <v>10055</v>
      </c>
      <c r="D7707" s="417">
        <v>3277.5</v>
      </c>
    </row>
    <row r="7708" spans="2:4" x14ac:dyDescent="0.25">
      <c r="B7708" s="416" t="s">
        <v>10075</v>
      </c>
      <c r="C7708" s="416" t="s">
        <v>10055</v>
      </c>
      <c r="D7708" s="417">
        <v>3277.5</v>
      </c>
    </row>
    <row r="7709" spans="2:4" x14ac:dyDescent="0.25">
      <c r="B7709" s="416" t="s">
        <v>10076</v>
      </c>
      <c r="C7709" s="416" t="s">
        <v>10055</v>
      </c>
      <c r="D7709" s="417">
        <v>3277.5</v>
      </c>
    </row>
    <row r="7710" spans="2:4" x14ac:dyDescent="0.25">
      <c r="B7710" s="416" t="s">
        <v>10077</v>
      </c>
      <c r="C7710" s="416" t="s">
        <v>10055</v>
      </c>
      <c r="D7710" s="417">
        <v>3277.5</v>
      </c>
    </row>
    <row r="7711" spans="2:4" x14ac:dyDescent="0.25">
      <c r="B7711" s="416" t="s">
        <v>10078</v>
      </c>
      <c r="C7711" s="416" t="s">
        <v>10055</v>
      </c>
      <c r="D7711" s="417">
        <v>3277.5</v>
      </c>
    </row>
    <row r="7712" spans="2:4" x14ac:dyDescent="0.25">
      <c r="B7712" s="416" t="s">
        <v>10079</v>
      </c>
      <c r="C7712" s="416" t="s">
        <v>10055</v>
      </c>
      <c r="D7712" s="417">
        <v>2661.1</v>
      </c>
    </row>
    <row r="7713" spans="2:4" x14ac:dyDescent="0.25">
      <c r="B7713" s="416" t="s">
        <v>10080</v>
      </c>
      <c r="C7713" s="416" t="s">
        <v>10055</v>
      </c>
      <c r="D7713" s="417">
        <v>4485</v>
      </c>
    </row>
    <row r="7714" spans="2:4" x14ac:dyDescent="0.25">
      <c r="B7714" s="416" t="s">
        <v>10081</v>
      </c>
      <c r="C7714" s="416" t="s">
        <v>10055</v>
      </c>
      <c r="D7714" s="417">
        <v>4188.3</v>
      </c>
    </row>
    <row r="7715" spans="2:4" x14ac:dyDescent="0.25">
      <c r="B7715" s="416" t="s">
        <v>10082</v>
      </c>
      <c r="C7715" s="416" t="s">
        <v>10055</v>
      </c>
      <c r="D7715" s="417">
        <v>4188.3</v>
      </c>
    </row>
    <row r="7716" spans="2:4" x14ac:dyDescent="0.25">
      <c r="B7716" s="416" t="s">
        <v>10083</v>
      </c>
      <c r="C7716" s="416" t="s">
        <v>10055</v>
      </c>
      <c r="D7716" s="417">
        <v>3277.5</v>
      </c>
    </row>
    <row r="7717" spans="2:4" x14ac:dyDescent="0.25">
      <c r="B7717" s="416" t="s">
        <v>10084</v>
      </c>
      <c r="C7717" s="416" t="s">
        <v>10055</v>
      </c>
      <c r="D7717" s="417">
        <v>3277.5</v>
      </c>
    </row>
    <row r="7718" spans="2:4" x14ac:dyDescent="0.25">
      <c r="B7718" s="416" t="s">
        <v>10085</v>
      </c>
      <c r="C7718" s="416" t="s">
        <v>10055</v>
      </c>
      <c r="D7718" s="417">
        <v>4188.3</v>
      </c>
    </row>
    <row r="7719" spans="2:4" x14ac:dyDescent="0.25">
      <c r="B7719" s="416" t="s">
        <v>10086</v>
      </c>
      <c r="C7719" s="416" t="s">
        <v>10055</v>
      </c>
      <c r="D7719" s="417">
        <v>4188.3</v>
      </c>
    </row>
    <row r="7720" spans="2:4" x14ac:dyDescent="0.25">
      <c r="B7720" s="416" t="s">
        <v>10087</v>
      </c>
      <c r="C7720" s="416" t="s">
        <v>10055</v>
      </c>
      <c r="D7720" s="417">
        <v>3277.5</v>
      </c>
    </row>
    <row r="7721" spans="2:4" x14ac:dyDescent="0.25">
      <c r="B7721" s="416" t="s">
        <v>10088</v>
      </c>
      <c r="C7721" s="416" t="s">
        <v>10055</v>
      </c>
      <c r="D7721" s="417">
        <v>3277.5</v>
      </c>
    </row>
    <row r="7722" spans="2:4" x14ac:dyDescent="0.25">
      <c r="B7722" s="416" t="s">
        <v>10089</v>
      </c>
      <c r="C7722" s="416" t="s">
        <v>10055</v>
      </c>
      <c r="D7722" s="417">
        <v>4485</v>
      </c>
    </row>
    <row r="7723" spans="2:4" x14ac:dyDescent="0.25">
      <c r="B7723" s="416" t="s">
        <v>10090</v>
      </c>
      <c r="C7723" s="416" t="s">
        <v>10055</v>
      </c>
      <c r="D7723" s="417">
        <v>3277.5</v>
      </c>
    </row>
    <row r="7724" spans="2:4" x14ac:dyDescent="0.25">
      <c r="B7724" s="416" t="s">
        <v>10091</v>
      </c>
      <c r="C7724" s="416" t="s">
        <v>10055</v>
      </c>
      <c r="D7724" s="417">
        <v>3277.5</v>
      </c>
    </row>
    <row r="7725" spans="2:4" x14ac:dyDescent="0.25">
      <c r="B7725" s="416" t="s">
        <v>10092</v>
      </c>
      <c r="C7725" s="416" t="s">
        <v>10055</v>
      </c>
      <c r="D7725" s="417">
        <v>4485</v>
      </c>
    </row>
    <row r="7726" spans="2:4" x14ac:dyDescent="0.25">
      <c r="B7726" s="416" t="s">
        <v>10093</v>
      </c>
      <c r="C7726" s="416" t="s">
        <v>10055</v>
      </c>
      <c r="D7726" s="417">
        <v>3277.5</v>
      </c>
    </row>
    <row r="7727" spans="2:4" x14ac:dyDescent="0.25">
      <c r="B7727" s="416" t="s">
        <v>10094</v>
      </c>
      <c r="C7727" s="416" t="s">
        <v>10055</v>
      </c>
      <c r="D7727" s="417">
        <v>3277.5</v>
      </c>
    </row>
    <row r="7728" spans="2:4" x14ac:dyDescent="0.25">
      <c r="B7728" s="416" t="s">
        <v>10095</v>
      </c>
      <c r="C7728" s="416" t="s">
        <v>10055</v>
      </c>
      <c r="D7728" s="417">
        <v>4188.3</v>
      </c>
    </row>
    <row r="7729" spans="2:4" x14ac:dyDescent="0.25">
      <c r="B7729" s="416" t="s">
        <v>10096</v>
      </c>
      <c r="C7729" s="416" t="s">
        <v>10055</v>
      </c>
      <c r="D7729" s="417">
        <v>3277.5</v>
      </c>
    </row>
    <row r="7730" spans="2:4" x14ac:dyDescent="0.25">
      <c r="B7730" s="416" t="s">
        <v>10097</v>
      </c>
      <c r="C7730" s="416" t="s">
        <v>10055</v>
      </c>
      <c r="D7730" s="417">
        <v>4485</v>
      </c>
    </row>
    <row r="7731" spans="2:4" x14ac:dyDescent="0.25">
      <c r="B7731" s="416" t="s">
        <v>10098</v>
      </c>
      <c r="C7731" s="416" t="s">
        <v>10055</v>
      </c>
      <c r="D7731" s="417">
        <v>3277.5</v>
      </c>
    </row>
    <row r="7732" spans="2:4" x14ac:dyDescent="0.25">
      <c r="B7732" s="416" t="s">
        <v>10099</v>
      </c>
      <c r="C7732" s="416" t="s">
        <v>10055</v>
      </c>
      <c r="D7732" s="417">
        <v>2661.1</v>
      </c>
    </row>
    <row r="7733" spans="2:4" x14ac:dyDescent="0.25">
      <c r="B7733" s="416" t="s">
        <v>10100</v>
      </c>
      <c r="C7733" s="416" t="s">
        <v>10055</v>
      </c>
      <c r="D7733" s="417">
        <v>3277.5</v>
      </c>
    </row>
    <row r="7734" spans="2:4" x14ac:dyDescent="0.25">
      <c r="B7734" s="416" t="s">
        <v>10101</v>
      </c>
      <c r="C7734" s="416" t="s">
        <v>10102</v>
      </c>
      <c r="D7734" s="417">
        <v>3477.33</v>
      </c>
    </row>
    <row r="7735" spans="2:4" x14ac:dyDescent="0.25">
      <c r="B7735" s="416" t="s">
        <v>10103</v>
      </c>
      <c r="C7735" s="416" t="s">
        <v>10102</v>
      </c>
      <c r="D7735" s="417">
        <v>3477.33</v>
      </c>
    </row>
    <row r="7736" spans="2:4" x14ac:dyDescent="0.25">
      <c r="B7736" s="416" t="s">
        <v>10104</v>
      </c>
      <c r="C7736" s="416" t="s">
        <v>10105</v>
      </c>
      <c r="D7736" s="417">
        <v>2254</v>
      </c>
    </row>
    <row r="7737" spans="2:4" x14ac:dyDescent="0.25">
      <c r="B7737" s="416" t="s">
        <v>10106</v>
      </c>
      <c r="C7737" s="416" t="s">
        <v>10107</v>
      </c>
      <c r="D7737" s="417">
        <v>4600.5600000000004</v>
      </c>
    </row>
    <row r="7738" spans="2:4" x14ac:dyDescent="0.25">
      <c r="B7738" s="416" t="s">
        <v>10108</v>
      </c>
      <c r="C7738" s="416" t="s">
        <v>10109</v>
      </c>
      <c r="D7738" s="417">
        <v>2899</v>
      </c>
    </row>
    <row r="7739" spans="2:4" x14ac:dyDescent="0.25">
      <c r="B7739" s="416" t="s">
        <v>10110</v>
      </c>
      <c r="C7739" s="416" t="s">
        <v>10111</v>
      </c>
      <c r="D7739" s="416">
        <v>0.12</v>
      </c>
    </row>
    <row r="7740" spans="2:4" x14ac:dyDescent="0.25">
      <c r="B7740" s="416" t="s">
        <v>10112</v>
      </c>
      <c r="C7740" s="416" t="s">
        <v>10113</v>
      </c>
      <c r="D7740" s="417">
        <v>2302.6</v>
      </c>
    </row>
    <row r="7741" spans="2:4" x14ac:dyDescent="0.25">
      <c r="B7741" s="416" t="s">
        <v>10114</v>
      </c>
      <c r="C7741" s="416" t="s">
        <v>10113</v>
      </c>
      <c r="D7741" s="417">
        <v>2302.6</v>
      </c>
    </row>
    <row r="7742" spans="2:4" x14ac:dyDescent="0.25">
      <c r="B7742" s="416" t="s">
        <v>10115</v>
      </c>
      <c r="C7742" s="416" t="s">
        <v>10113</v>
      </c>
      <c r="D7742" s="417">
        <v>2302.6</v>
      </c>
    </row>
    <row r="7743" spans="2:4" x14ac:dyDescent="0.25">
      <c r="B7743" s="416" t="s">
        <v>10116</v>
      </c>
      <c r="C7743" s="416" t="s">
        <v>10113</v>
      </c>
      <c r="D7743" s="417">
        <v>2302.6</v>
      </c>
    </row>
    <row r="7744" spans="2:4" x14ac:dyDescent="0.25">
      <c r="B7744" s="416" t="s">
        <v>10117</v>
      </c>
      <c r="C7744" s="416" t="s">
        <v>10113</v>
      </c>
      <c r="D7744" s="417">
        <v>2302.6</v>
      </c>
    </row>
    <row r="7745" spans="2:4" x14ac:dyDescent="0.25">
      <c r="B7745" s="416" t="s">
        <v>10118</v>
      </c>
      <c r="C7745" s="416" t="s">
        <v>10119</v>
      </c>
      <c r="D7745" s="417">
        <v>2370.15</v>
      </c>
    </row>
    <row r="7746" spans="2:4" x14ac:dyDescent="0.25">
      <c r="B7746" s="416" t="s">
        <v>10120</v>
      </c>
      <c r="C7746" s="416" t="s">
        <v>10119</v>
      </c>
      <c r="D7746" s="417">
        <v>2370.15</v>
      </c>
    </row>
    <row r="7747" spans="2:4" x14ac:dyDescent="0.25">
      <c r="B7747" s="416" t="s">
        <v>10121</v>
      </c>
      <c r="C7747" s="416" t="s">
        <v>10119</v>
      </c>
      <c r="D7747" s="417">
        <v>2370.15</v>
      </c>
    </row>
    <row r="7748" spans="2:4" x14ac:dyDescent="0.25">
      <c r="B7748" s="416" t="s">
        <v>10122</v>
      </c>
      <c r="C7748" s="416" t="s">
        <v>10119</v>
      </c>
      <c r="D7748" s="417">
        <v>2370.15</v>
      </c>
    </row>
    <row r="7749" spans="2:4" x14ac:dyDescent="0.25">
      <c r="B7749" s="416" t="s">
        <v>10123</v>
      </c>
      <c r="C7749" s="416" t="s">
        <v>10119</v>
      </c>
      <c r="D7749" s="417">
        <v>2370.15</v>
      </c>
    </row>
    <row r="7750" spans="2:4" x14ac:dyDescent="0.25">
      <c r="B7750" s="416" t="s">
        <v>10124</v>
      </c>
      <c r="C7750" s="416" t="s">
        <v>10119</v>
      </c>
      <c r="D7750" s="417">
        <v>2370.15</v>
      </c>
    </row>
    <row r="7751" spans="2:4" x14ac:dyDescent="0.25">
      <c r="B7751" s="416" t="s">
        <v>10125</v>
      </c>
      <c r="C7751" s="416" t="s">
        <v>10119</v>
      </c>
      <c r="D7751" s="417">
        <v>2370.15</v>
      </c>
    </row>
    <row r="7752" spans="2:4" x14ac:dyDescent="0.25">
      <c r="B7752" s="416" t="s">
        <v>10126</v>
      </c>
      <c r="C7752" s="416" t="s">
        <v>10119</v>
      </c>
      <c r="D7752" s="417">
        <v>2370.15</v>
      </c>
    </row>
    <row r="7753" spans="2:4" x14ac:dyDescent="0.25">
      <c r="B7753" s="416" t="s">
        <v>10127</v>
      </c>
      <c r="C7753" s="416" t="s">
        <v>10119</v>
      </c>
      <c r="D7753" s="417">
        <v>2370.15</v>
      </c>
    </row>
    <row r="7754" spans="2:4" x14ac:dyDescent="0.25">
      <c r="B7754" s="416" t="s">
        <v>10128</v>
      </c>
      <c r="C7754" s="416" t="s">
        <v>10119</v>
      </c>
      <c r="D7754" s="417">
        <v>2370.15</v>
      </c>
    </row>
    <row r="7755" spans="2:4" x14ac:dyDescent="0.25">
      <c r="B7755" s="416" t="s">
        <v>10129</v>
      </c>
      <c r="C7755" s="416" t="s">
        <v>10119</v>
      </c>
      <c r="D7755" s="417">
        <v>2370.15</v>
      </c>
    </row>
    <row r="7756" spans="2:4" x14ac:dyDescent="0.25">
      <c r="B7756" s="416" t="s">
        <v>10130</v>
      </c>
      <c r="C7756" s="416" t="s">
        <v>10119</v>
      </c>
      <c r="D7756" s="417">
        <v>2370.15</v>
      </c>
    </row>
    <row r="7757" spans="2:4" x14ac:dyDescent="0.25">
      <c r="B7757" s="416" t="s">
        <v>10131</v>
      </c>
      <c r="C7757" s="416" t="s">
        <v>10119</v>
      </c>
      <c r="D7757" s="417">
        <v>2370.15</v>
      </c>
    </row>
    <row r="7758" spans="2:4" x14ac:dyDescent="0.25">
      <c r="B7758" s="416" t="s">
        <v>10132</v>
      </c>
      <c r="C7758" s="416" t="s">
        <v>10119</v>
      </c>
      <c r="D7758" s="417">
        <v>2370.15</v>
      </c>
    </row>
    <row r="7759" spans="2:4" x14ac:dyDescent="0.25">
      <c r="B7759" s="416" t="s">
        <v>10133</v>
      </c>
      <c r="C7759" s="416" t="s">
        <v>10119</v>
      </c>
      <c r="D7759" s="417">
        <v>2370.15</v>
      </c>
    </row>
    <row r="7760" spans="2:4" x14ac:dyDescent="0.25">
      <c r="B7760" s="416" t="s">
        <v>10134</v>
      </c>
      <c r="C7760" s="416" t="s">
        <v>10119</v>
      </c>
      <c r="D7760" s="417">
        <v>2370.15</v>
      </c>
    </row>
    <row r="7761" spans="2:4" x14ac:dyDescent="0.25">
      <c r="B7761" s="416" t="s">
        <v>10135</v>
      </c>
      <c r="C7761" s="416" t="s">
        <v>10119</v>
      </c>
      <c r="D7761" s="417">
        <v>2370.15</v>
      </c>
    </row>
    <row r="7762" spans="2:4" x14ac:dyDescent="0.25">
      <c r="B7762" s="416" t="s">
        <v>10136</v>
      </c>
      <c r="C7762" s="416" t="s">
        <v>10119</v>
      </c>
      <c r="D7762" s="417">
        <v>2370.15</v>
      </c>
    </row>
    <row r="7763" spans="2:4" x14ac:dyDescent="0.25">
      <c r="B7763" s="416" t="s">
        <v>10137</v>
      </c>
      <c r="C7763" s="416" t="s">
        <v>10119</v>
      </c>
      <c r="D7763" s="417">
        <v>2370.15</v>
      </c>
    </row>
    <row r="7764" spans="2:4" x14ac:dyDescent="0.25">
      <c r="B7764" s="416" t="s">
        <v>10138</v>
      </c>
      <c r="C7764" s="416" t="s">
        <v>10119</v>
      </c>
      <c r="D7764" s="417">
        <v>2370.15</v>
      </c>
    </row>
    <row r="7765" spans="2:4" x14ac:dyDescent="0.25">
      <c r="B7765" s="416" t="s">
        <v>10139</v>
      </c>
      <c r="C7765" s="416" t="s">
        <v>10119</v>
      </c>
      <c r="D7765" s="417">
        <v>2370.15</v>
      </c>
    </row>
    <row r="7766" spans="2:4" x14ac:dyDescent="0.25">
      <c r="B7766" s="416" t="s">
        <v>10140</v>
      </c>
      <c r="C7766" s="416" t="s">
        <v>10119</v>
      </c>
      <c r="D7766" s="417">
        <v>2370.15</v>
      </c>
    </row>
    <row r="7767" spans="2:4" x14ac:dyDescent="0.25">
      <c r="B7767" s="416" t="s">
        <v>10141</v>
      </c>
      <c r="C7767" s="416" t="s">
        <v>10119</v>
      </c>
      <c r="D7767" s="417">
        <v>2370.15</v>
      </c>
    </row>
    <row r="7768" spans="2:4" x14ac:dyDescent="0.25">
      <c r="B7768" s="416" t="s">
        <v>10142</v>
      </c>
      <c r="C7768" s="416" t="s">
        <v>10119</v>
      </c>
      <c r="D7768" s="417">
        <v>2370.15</v>
      </c>
    </row>
    <row r="7769" spans="2:4" x14ac:dyDescent="0.25">
      <c r="B7769" s="416" t="s">
        <v>10143</v>
      </c>
      <c r="C7769" s="416" t="s">
        <v>10119</v>
      </c>
      <c r="D7769" s="417">
        <v>2370.15</v>
      </c>
    </row>
    <row r="7770" spans="2:4" x14ac:dyDescent="0.25">
      <c r="B7770" s="416" t="s">
        <v>10144</v>
      </c>
      <c r="C7770" s="416" t="s">
        <v>10119</v>
      </c>
      <c r="D7770" s="417">
        <v>2370.15</v>
      </c>
    </row>
    <row r="7771" spans="2:4" x14ac:dyDescent="0.25">
      <c r="B7771" s="416" t="s">
        <v>10145</v>
      </c>
      <c r="C7771" s="416" t="s">
        <v>10146</v>
      </c>
      <c r="D7771" s="416">
        <v>0.12</v>
      </c>
    </row>
    <row r="7772" spans="2:4" x14ac:dyDescent="0.25">
      <c r="B7772" s="416" t="s">
        <v>10147</v>
      </c>
      <c r="C7772" s="416" t="s">
        <v>10146</v>
      </c>
      <c r="D7772" s="416">
        <v>0.12</v>
      </c>
    </row>
    <row r="7773" spans="2:4" x14ac:dyDescent="0.25">
      <c r="B7773" s="416" t="s">
        <v>10148</v>
      </c>
      <c r="C7773" s="416" t="s">
        <v>10149</v>
      </c>
      <c r="D7773" s="417">
        <v>1562.52</v>
      </c>
    </row>
    <row r="7774" spans="2:4" x14ac:dyDescent="0.25">
      <c r="B7774" s="416" t="s">
        <v>10150</v>
      </c>
      <c r="C7774" s="416" t="s">
        <v>10149</v>
      </c>
      <c r="D7774" s="417">
        <v>1562.52</v>
      </c>
    </row>
    <row r="7775" spans="2:4" x14ac:dyDescent="0.25">
      <c r="B7775" s="416" t="s">
        <v>10151</v>
      </c>
      <c r="C7775" s="416" t="s">
        <v>10149</v>
      </c>
      <c r="D7775" s="417">
        <v>1562.52</v>
      </c>
    </row>
    <row r="7776" spans="2:4" x14ac:dyDescent="0.25">
      <c r="B7776" s="416" t="s">
        <v>10152</v>
      </c>
      <c r="C7776" s="416" t="s">
        <v>10149</v>
      </c>
      <c r="D7776" s="417">
        <v>1562.52</v>
      </c>
    </row>
    <row r="7777" spans="2:4" x14ac:dyDescent="0.25">
      <c r="B7777" s="416" t="s">
        <v>10153</v>
      </c>
      <c r="C7777" s="416" t="s">
        <v>10149</v>
      </c>
      <c r="D7777" s="417">
        <v>1562.52</v>
      </c>
    </row>
    <row r="7778" spans="2:4" x14ac:dyDescent="0.25">
      <c r="B7778" s="416" t="s">
        <v>10154</v>
      </c>
      <c r="C7778" s="416" t="s">
        <v>10149</v>
      </c>
      <c r="D7778" s="417">
        <v>1562.52</v>
      </c>
    </row>
    <row r="7779" spans="2:4" x14ac:dyDescent="0.25">
      <c r="B7779" s="416" t="s">
        <v>10155</v>
      </c>
      <c r="C7779" s="416" t="s">
        <v>10149</v>
      </c>
      <c r="D7779" s="417">
        <v>1562.52</v>
      </c>
    </row>
    <row r="7780" spans="2:4" x14ac:dyDescent="0.25">
      <c r="B7780" s="416" t="s">
        <v>10156</v>
      </c>
      <c r="C7780" s="416" t="s">
        <v>10149</v>
      </c>
      <c r="D7780" s="417">
        <v>1562.52</v>
      </c>
    </row>
    <row r="7781" spans="2:4" x14ac:dyDescent="0.25">
      <c r="B7781" s="416" t="s">
        <v>10157</v>
      </c>
      <c r="C7781" s="416" t="s">
        <v>10149</v>
      </c>
      <c r="D7781" s="417">
        <v>1562.52</v>
      </c>
    </row>
    <row r="7782" spans="2:4" x14ac:dyDescent="0.25">
      <c r="B7782" s="416" t="s">
        <v>10158</v>
      </c>
      <c r="C7782" s="416" t="s">
        <v>10149</v>
      </c>
      <c r="D7782" s="417">
        <v>1562.52</v>
      </c>
    </row>
    <row r="7783" spans="2:4" x14ac:dyDescent="0.25">
      <c r="B7783" s="416" t="s">
        <v>10159</v>
      </c>
      <c r="C7783" s="416" t="s">
        <v>10149</v>
      </c>
      <c r="D7783" s="417">
        <v>1562.52</v>
      </c>
    </row>
    <row r="7784" spans="2:4" x14ac:dyDescent="0.25">
      <c r="B7784" s="416" t="s">
        <v>10160</v>
      </c>
      <c r="C7784" s="416" t="s">
        <v>10149</v>
      </c>
      <c r="D7784" s="417">
        <v>1562.52</v>
      </c>
    </row>
    <row r="7785" spans="2:4" x14ac:dyDescent="0.25">
      <c r="B7785" s="416" t="s">
        <v>10161</v>
      </c>
      <c r="C7785" s="416" t="s">
        <v>10149</v>
      </c>
      <c r="D7785" s="417">
        <v>1562.52</v>
      </c>
    </row>
    <row r="7786" spans="2:4" x14ac:dyDescent="0.25">
      <c r="B7786" s="416" t="s">
        <v>10162</v>
      </c>
      <c r="C7786" s="416" t="s">
        <v>10149</v>
      </c>
      <c r="D7786" s="417">
        <v>1562.52</v>
      </c>
    </row>
    <row r="7787" spans="2:4" x14ac:dyDescent="0.25">
      <c r="B7787" s="416" t="s">
        <v>10163</v>
      </c>
      <c r="C7787" s="416" t="s">
        <v>10149</v>
      </c>
      <c r="D7787" s="417">
        <v>1562.52</v>
      </c>
    </row>
    <row r="7788" spans="2:4" x14ac:dyDescent="0.25">
      <c r="B7788" s="416" t="s">
        <v>10164</v>
      </c>
      <c r="C7788" s="416" t="s">
        <v>10149</v>
      </c>
      <c r="D7788" s="417">
        <v>1562.52</v>
      </c>
    </row>
    <row r="7789" spans="2:4" x14ac:dyDescent="0.25">
      <c r="B7789" s="416" t="s">
        <v>10165</v>
      </c>
      <c r="C7789" s="416" t="s">
        <v>10149</v>
      </c>
      <c r="D7789" s="417">
        <v>1562.52</v>
      </c>
    </row>
    <row r="7790" spans="2:4" x14ac:dyDescent="0.25">
      <c r="B7790" s="416" t="s">
        <v>10166</v>
      </c>
      <c r="C7790" s="416" t="s">
        <v>10149</v>
      </c>
      <c r="D7790" s="417">
        <v>1562.52</v>
      </c>
    </row>
    <row r="7791" spans="2:4" x14ac:dyDescent="0.25">
      <c r="B7791" s="416" t="s">
        <v>10167</v>
      </c>
      <c r="C7791" s="416" t="s">
        <v>10149</v>
      </c>
      <c r="D7791" s="417">
        <v>1562.52</v>
      </c>
    </row>
    <row r="7792" spans="2:4" x14ac:dyDescent="0.25">
      <c r="B7792" s="416" t="s">
        <v>10168</v>
      </c>
      <c r="C7792" s="416" t="s">
        <v>10149</v>
      </c>
      <c r="D7792" s="417">
        <v>1562.52</v>
      </c>
    </row>
    <row r="7793" spans="2:4" x14ac:dyDescent="0.25">
      <c r="B7793" s="416" t="s">
        <v>10169</v>
      </c>
      <c r="C7793" s="416" t="s">
        <v>10149</v>
      </c>
      <c r="D7793" s="417">
        <v>1562.52</v>
      </c>
    </row>
    <row r="7794" spans="2:4" x14ac:dyDescent="0.25">
      <c r="B7794" s="416" t="s">
        <v>10170</v>
      </c>
      <c r="C7794" s="416" t="s">
        <v>10149</v>
      </c>
      <c r="D7794" s="417">
        <v>1562.52</v>
      </c>
    </row>
    <row r="7795" spans="2:4" x14ac:dyDescent="0.25">
      <c r="B7795" s="416" t="s">
        <v>10171</v>
      </c>
      <c r="C7795" s="416" t="s">
        <v>10149</v>
      </c>
      <c r="D7795" s="417">
        <v>1562.52</v>
      </c>
    </row>
    <row r="7796" spans="2:4" x14ac:dyDescent="0.25">
      <c r="B7796" s="416" t="s">
        <v>10172</v>
      </c>
      <c r="C7796" s="416" t="s">
        <v>10149</v>
      </c>
      <c r="D7796" s="417">
        <v>1562.52</v>
      </c>
    </row>
    <row r="7797" spans="2:4" x14ac:dyDescent="0.25">
      <c r="B7797" s="416" t="s">
        <v>10173</v>
      </c>
      <c r="C7797" s="416" t="s">
        <v>10149</v>
      </c>
      <c r="D7797" s="417">
        <v>1562.52</v>
      </c>
    </row>
    <row r="7798" spans="2:4" x14ac:dyDescent="0.25">
      <c r="B7798" s="416" t="s">
        <v>10174</v>
      </c>
      <c r="C7798" s="416" t="s">
        <v>10149</v>
      </c>
      <c r="D7798" s="417">
        <v>1562.52</v>
      </c>
    </row>
    <row r="7799" spans="2:4" x14ac:dyDescent="0.25">
      <c r="B7799" s="416" t="s">
        <v>10175</v>
      </c>
      <c r="C7799" s="416" t="s">
        <v>10149</v>
      </c>
      <c r="D7799" s="417">
        <v>1562.52</v>
      </c>
    </row>
    <row r="7800" spans="2:4" x14ac:dyDescent="0.25">
      <c r="B7800" s="416" t="s">
        <v>10176</v>
      </c>
      <c r="C7800" s="416" t="s">
        <v>10149</v>
      </c>
      <c r="D7800" s="417">
        <v>1562.52</v>
      </c>
    </row>
    <row r="7801" spans="2:4" x14ac:dyDescent="0.25">
      <c r="B7801" s="416" t="s">
        <v>10177</v>
      </c>
      <c r="C7801" s="416" t="s">
        <v>10149</v>
      </c>
      <c r="D7801" s="417">
        <v>1562.52</v>
      </c>
    </row>
    <row r="7802" spans="2:4" x14ac:dyDescent="0.25">
      <c r="B7802" s="416" t="s">
        <v>10178</v>
      </c>
      <c r="C7802" s="416" t="s">
        <v>10149</v>
      </c>
      <c r="D7802" s="417">
        <v>1562.52</v>
      </c>
    </row>
    <row r="7803" spans="2:4" x14ac:dyDescent="0.25">
      <c r="B7803" s="416" t="s">
        <v>10179</v>
      </c>
      <c r="C7803" s="416" t="s">
        <v>10149</v>
      </c>
      <c r="D7803" s="417">
        <v>1562.52</v>
      </c>
    </row>
    <row r="7804" spans="2:4" x14ac:dyDescent="0.25">
      <c r="B7804" s="416" t="s">
        <v>10180</v>
      </c>
      <c r="C7804" s="416" t="s">
        <v>10149</v>
      </c>
      <c r="D7804" s="417">
        <v>1562.52</v>
      </c>
    </row>
    <row r="7805" spans="2:4" x14ac:dyDescent="0.25">
      <c r="B7805" s="416" t="s">
        <v>10181</v>
      </c>
      <c r="C7805" s="416" t="s">
        <v>10149</v>
      </c>
      <c r="D7805" s="417">
        <v>1562.52</v>
      </c>
    </row>
    <row r="7806" spans="2:4" x14ac:dyDescent="0.25">
      <c r="B7806" s="416" t="s">
        <v>10182</v>
      </c>
      <c r="C7806" s="416" t="s">
        <v>10149</v>
      </c>
      <c r="D7806" s="417">
        <v>1562.52</v>
      </c>
    </row>
    <row r="7807" spans="2:4" x14ac:dyDescent="0.25">
      <c r="B7807" s="416" t="s">
        <v>10183</v>
      </c>
      <c r="C7807" s="416" t="s">
        <v>10149</v>
      </c>
      <c r="D7807" s="417">
        <v>1562.52</v>
      </c>
    </row>
    <row r="7808" spans="2:4" x14ac:dyDescent="0.25">
      <c r="B7808" s="416" t="s">
        <v>10184</v>
      </c>
      <c r="C7808" s="416" t="s">
        <v>10149</v>
      </c>
      <c r="D7808" s="417">
        <v>1562.52</v>
      </c>
    </row>
    <row r="7809" spans="2:4" x14ac:dyDescent="0.25">
      <c r="B7809" s="416" t="s">
        <v>10185</v>
      </c>
      <c r="C7809" s="416" t="s">
        <v>10149</v>
      </c>
      <c r="D7809" s="417">
        <v>1562.52</v>
      </c>
    </row>
    <row r="7810" spans="2:4" x14ac:dyDescent="0.25">
      <c r="B7810" s="416" t="s">
        <v>10186</v>
      </c>
      <c r="C7810" s="416" t="s">
        <v>10149</v>
      </c>
      <c r="D7810" s="417">
        <v>1562.52</v>
      </c>
    </row>
    <row r="7811" spans="2:4" x14ac:dyDescent="0.25">
      <c r="B7811" s="416" t="s">
        <v>10187</v>
      </c>
      <c r="C7811" s="416" t="s">
        <v>10149</v>
      </c>
      <c r="D7811" s="417">
        <v>1562.52</v>
      </c>
    </row>
    <row r="7812" spans="2:4" x14ac:dyDescent="0.25">
      <c r="B7812" s="416" t="s">
        <v>10188</v>
      </c>
      <c r="C7812" s="416" t="s">
        <v>10149</v>
      </c>
      <c r="D7812" s="417">
        <v>1562.52</v>
      </c>
    </row>
    <row r="7813" spans="2:4" x14ac:dyDescent="0.25">
      <c r="B7813" s="416" t="s">
        <v>10189</v>
      </c>
      <c r="C7813" s="416" t="s">
        <v>10149</v>
      </c>
      <c r="D7813" s="417">
        <v>1562.52</v>
      </c>
    </row>
    <row r="7814" spans="2:4" x14ac:dyDescent="0.25">
      <c r="B7814" s="416" t="s">
        <v>10190</v>
      </c>
      <c r="C7814" s="416" t="s">
        <v>10149</v>
      </c>
      <c r="D7814" s="417">
        <v>1562.52</v>
      </c>
    </row>
    <row r="7815" spans="2:4" x14ac:dyDescent="0.25">
      <c r="B7815" s="416" t="s">
        <v>10191</v>
      </c>
      <c r="C7815" s="416" t="s">
        <v>10149</v>
      </c>
      <c r="D7815" s="417">
        <v>1562.52</v>
      </c>
    </row>
    <row r="7816" spans="2:4" x14ac:dyDescent="0.25">
      <c r="B7816" s="416" t="s">
        <v>10192</v>
      </c>
      <c r="C7816" s="416" t="s">
        <v>10149</v>
      </c>
      <c r="D7816" s="417">
        <v>1562.52</v>
      </c>
    </row>
    <row r="7817" spans="2:4" x14ac:dyDescent="0.25">
      <c r="B7817" s="416" t="s">
        <v>10193</v>
      </c>
      <c r="C7817" s="416" t="s">
        <v>10149</v>
      </c>
      <c r="D7817" s="417">
        <v>1562.52</v>
      </c>
    </row>
    <row r="7818" spans="2:4" x14ac:dyDescent="0.25">
      <c r="B7818" s="416" t="s">
        <v>10194</v>
      </c>
      <c r="C7818" s="416" t="s">
        <v>10149</v>
      </c>
      <c r="D7818" s="417">
        <v>1562.52</v>
      </c>
    </row>
    <row r="7819" spans="2:4" x14ac:dyDescent="0.25">
      <c r="B7819" s="416" t="s">
        <v>10195</v>
      </c>
      <c r="C7819" s="416" t="s">
        <v>10149</v>
      </c>
      <c r="D7819" s="417">
        <v>1562.52</v>
      </c>
    </row>
    <row r="7820" spans="2:4" x14ac:dyDescent="0.25">
      <c r="B7820" s="416" t="s">
        <v>10196</v>
      </c>
      <c r="C7820" s="416" t="s">
        <v>10149</v>
      </c>
      <c r="D7820" s="417">
        <v>1562.52</v>
      </c>
    </row>
    <row r="7821" spans="2:4" x14ac:dyDescent="0.25">
      <c r="B7821" s="416" t="s">
        <v>10197</v>
      </c>
      <c r="C7821" s="416" t="s">
        <v>10149</v>
      </c>
      <c r="D7821" s="417">
        <v>1562.52</v>
      </c>
    </row>
    <row r="7822" spans="2:4" x14ac:dyDescent="0.25">
      <c r="B7822" s="416" t="s">
        <v>10198</v>
      </c>
      <c r="C7822" s="416" t="s">
        <v>10149</v>
      </c>
      <c r="D7822" s="417">
        <v>1562.52</v>
      </c>
    </row>
    <row r="7823" spans="2:4" x14ac:dyDescent="0.25">
      <c r="B7823" s="416" t="s">
        <v>10199</v>
      </c>
      <c r="C7823" s="416" t="s">
        <v>10149</v>
      </c>
      <c r="D7823" s="417">
        <v>1562.52</v>
      </c>
    </row>
    <row r="7824" spans="2:4" x14ac:dyDescent="0.25">
      <c r="B7824" s="416" t="s">
        <v>10200</v>
      </c>
      <c r="C7824" s="416" t="s">
        <v>10149</v>
      </c>
      <c r="D7824" s="417">
        <v>1562.52</v>
      </c>
    </row>
    <row r="7825" spans="2:4" x14ac:dyDescent="0.25">
      <c r="B7825" s="416" t="s">
        <v>10201</v>
      </c>
      <c r="C7825" s="416" t="s">
        <v>10149</v>
      </c>
      <c r="D7825" s="417">
        <v>1562.52</v>
      </c>
    </row>
    <row r="7826" spans="2:4" x14ac:dyDescent="0.25">
      <c r="B7826" s="416" t="s">
        <v>10202</v>
      </c>
      <c r="C7826" s="416" t="s">
        <v>10149</v>
      </c>
      <c r="D7826" s="417">
        <v>1562.52</v>
      </c>
    </row>
    <row r="7827" spans="2:4" x14ac:dyDescent="0.25">
      <c r="B7827" s="416" t="s">
        <v>10203</v>
      </c>
      <c r="C7827" s="416" t="s">
        <v>10149</v>
      </c>
      <c r="D7827" s="417">
        <v>1562.52</v>
      </c>
    </row>
    <row r="7828" spans="2:4" x14ac:dyDescent="0.25">
      <c r="B7828" s="416" t="s">
        <v>10204</v>
      </c>
      <c r="C7828" s="416" t="s">
        <v>10149</v>
      </c>
      <c r="D7828" s="417">
        <v>1562.52</v>
      </c>
    </row>
    <row r="7829" spans="2:4" x14ac:dyDescent="0.25">
      <c r="B7829" s="416" t="s">
        <v>10205</v>
      </c>
      <c r="C7829" s="416" t="s">
        <v>10149</v>
      </c>
      <c r="D7829" s="417">
        <v>1562.52</v>
      </c>
    </row>
    <row r="7830" spans="2:4" x14ac:dyDescent="0.25">
      <c r="B7830" s="416" t="s">
        <v>10206</v>
      </c>
      <c r="C7830" s="416" t="s">
        <v>10149</v>
      </c>
      <c r="D7830" s="417">
        <v>1562.52</v>
      </c>
    </row>
    <row r="7831" spans="2:4" x14ac:dyDescent="0.25">
      <c r="B7831" s="416" t="s">
        <v>10207</v>
      </c>
      <c r="C7831" s="416" t="s">
        <v>10149</v>
      </c>
      <c r="D7831" s="417">
        <v>1562.52</v>
      </c>
    </row>
    <row r="7832" spans="2:4" x14ac:dyDescent="0.25">
      <c r="B7832" s="416" t="s">
        <v>10208</v>
      </c>
      <c r="C7832" s="416" t="s">
        <v>10149</v>
      </c>
      <c r="D7832" s="417">
        <v>1562.52</v>
      </c>
    </row>
    <row r="7833" spans="2:4" x14ac:dyDescent="0.25">
      <c r="B7833" s="416" t="s">
        <v>10209</v>
      </c>
      <c r="C7833" s="416" t="s">
        <v>10149</v>
      </c>
      <c r="D7833" s="417">
        <v>1562.52</v>
      </c>
    </row>
    <row r="7834" spans="2:4" x14ac:dyDescent="0.25">
      <c r="B7834" s="416" t="s">
        <v>10210</v>
      </c>
      <c r="C7834" s="416" t="s">
        <v>10149</v>
      </c>
      <c r="D7834" s="417">
        <v>1562.52</v>
      </c>
    </row>
    <row r="7835" spans="2:4" x14ac:dyDescent="0.25">
      <c r="B7835" s="416" t="s">
        <v>10211</v>
      </c>
      <c r="C7835" s="416" t="s">
        <v>10149</v>
      </c>
      <c r="D7835" s="417">
        <v>1562.52</v>
      </c>
    </row>
    <row r="7836" spans="2:4" x14ac:dyDescent="0.25">
      <c r="B7836" s="416" t="s">
        <v>10212</v>
      </c>
      <c r="C7836" s="416" t="s">
        <v>10213</v>
      </c>
      <c r="D7836" s="417">
        <v>12650</v>
      </c>
    </row>
    <row r="7837" spans="2:4" x14ac:dyDescent="0.25">
      <c r="B7837" s="416" t="s">
        <v>10214</v>
      </c>
      <c r="C7837" s="416" t="s">
        <v>10213</v>
      </c>
      <c r="D7837" s="417">
        <v>12650</v>
      </c>
    </row>
    <row r="7838" spans="2:4" x14ac:dyDescent="0.25">
      <c r="B7838" s="416" t="s">
        <v>10215</v>
      </c>
      <c r="C7838" s="416" t="s">
        <v>10216</v>
      </c>
      <c r="D7838" s="417">
        <v>8264.2000000000007</v>
      </c>
    </row>
    <row r="7839" spans="2:4" x14ac:dyDescent="0.25">
      <c r="B7839" s="416" t="s">
        <v>10217</v>
      </c>
      <c r="C7839" s="416" t="s">
        <v>10218</v>
      </c>
      <c r="D7839" s="417">
        <v>2665.67</v>
      </c>
    </row>
    <row r="7840" spans="2:4" x14ac:dyDescent="0.25">
      <c r="B7840" s="416" t="s">
        <v>10219</v>
      </c>
      <c r="C7840" s="416" t="s">
        <v>10220</v>
      </c>
      <c r="D7840" s="417">
        <v>1097.01</v>
      </c>
    </row>
    <row r="7841" spans="2:4" x14ac:dyDescent="0.25">
      <c r="B7841" s="416" t="s">
        <v>10221</v>
      </c>
      <c r="C7841" s="416" t="s">
        <v>10222</v>
      </c>
      <c r="D7841" s="417">
        <v>1097.01</v>
      </c>
    </row>
    <row r="7842" spans="2:4" x14ac:dyDescent="0.25">
      <c r="B7842" s="416" t="s">
        <v>10223</v>
      </c>
      <c r="C7842" s="416" t="s">
        <v>10224</v>
      </c>
      <c r="D7842" s="417">
        <v>13548.15</v>
      </c>
    </row>
    <row r="7843" spans="2:4" x14ac:dyDescent="0.25">
      <c r="B7843" s="416" t="s">
        <v>10225</v>
      </c>
      <c r="C7843" s="416" t="s">
        <v>10226</v>
      </c>
      <c r="D7843" s="417">
        <v>5141.3900000000003</v>
      </c>
    </row>
    <row r="7844" spans="2:4" x14ac:dyDescent="0.25">
      <c r="B7844" s="416" t="s">
        <v>10227</v>
      </c>
      <c r="C7844" s="416" t="s">
        <v>10228</v>
      </c>
      <c r="D7844" s="417">
        <v>4419.88</v>
      </c>
    </row>
    <row r="7845" spans="2:4" x14ac:dyDescent="0.25">
      <c r="B7845" s="416" t="s">
        <v>10229</v>
      </c>
      <c r="C7845" s="416" t="s">
        <v>10230</v>
      </c>
      <c r="D7845" s="417">
        <v>13198.39</v>
      </c>
    </row>
    <row r="7846" spans="2:4" x14ac:dyDescent="0.25">
      <c r="B7846" s="416" t="s">
        <v>10231</v>
      </c>
      <c r="C7846" s="416" t="s">
        <v>10232</v>
      </c>
      <c r="D7846" s="417">
        <v>11877.73</v>
      </c>
    </row>
    <row r="7847" spans="2:4" x14ac:dyDescent="0.25">
      <c r="B7847" s="416" t="s">
        <v>10233</v>
      </c>
      <c r="C7847" s="416" t="s">
        <v>10234</v>
      </c>
      <c r="D7847" s="417">
        <v>13198.32</v>
      </c>
    </row>
    <row r="7848" spans="2:4" x14ac:dyDescent="0.25">
      <c r="B7848" s="416" t="s">
        <v>10235</v>
      </c>
      <c r="C7848" s="416" t="s">
        <v>10236</v>
      </c>
      <c r="D7848" s="417">
        <v>6196.81</v>
      </c>
    </row>
    <row r="7849" spans="2:4" x14ac:dyDescent="0.25">
      <c r="B7849" s="416" t="s">
        <v>10237</v>
      </c>
      <c r="C7849" s="416" t="s">
        <v>10238</v>
      </c>
      <c r="D7849" s="417">
        <v>12754.9</v>
      </c>
    </row>
    <row r="7850" spans="2:4" ht="30" x14ac:dyDescent="0.25">
      <c r="B7850" s="416" t="s">
        <v>10239</v>
      </c>
      <c r="C7850" s="416" t="s">
        <v>10240</v>
      </c>
      <c r="D7850" s="417">
        <v>2103.66</v>
      </c>
    </row>
    <row r="7851" spans="2:4" x14ac:dyDescent="0.25">
      <c r="B7851" s="416" t="s">
        <v>10241</v>
      </c>
      <c r="C7851" s="416" t="s">
        <v>10242</v>
      </c>
      <c r="D7851" s="417">
        <v>3082</v>
      </c>
    </row>
    <row r="7852" spans="2:4" x14ac:dyDescent="0.25">
      <c r="B7852" s="416" t="s">
        <v>10243</v>
      </c>
      <c r="C7852" s="416" t="s">
        <v>10242</v>
      </c>
      <c r="D7852" s="417">
        <v>3082</v>
      </c>
    </row>
    <row r="7853" spans="2:4" x14ac:dyDescent="0.25">
      <c r="B7853" s="416" t="s">
        <v>10244</v>
      </c>
      <c r="C7853" s="416" t="s">
        <v>10242</v>
      </c>
      <c r="D7853" s="417">
        <v>3082</v>
      </c>
    </row>
    <row r="7854" spans="2:4" x14ac:dyDescent="0.25">
      <c r="B7854" s="416" t="s">
        <v>10245</v>
      </c>
      <c r="C7854" s="416" t="s">
        <v>10242</v>
      </c>
      <c r="D7854" s="417">
        <v>3082</v>
      </c>
    </row>
    <row r="7855" spans="2:4" x14ac:dyDescent="0.25">
      <c r="B7855" s="416" t="s">
        <v>10246</v>
      </c>
      <c r="C7855" s="416" t="s">
        <v>10242</v>
      </c>
      <c r="D7855" s="417">
        <v>3082</v>
      </c>
    </row>
    <row r="7856" spans="2:4" x14ac:dyDescent="0.25">
      <c r="B7856" s="416" t="s">
        <v>10247</v>
      </c>
      <c r="C7856" s="416" t="s">
        <v>10248</v>
      </c>
      <c r="D7856" s="417">
        <v>30000</v>
      </c>
    </row>
    <row r="7857" spans="2:4" x14ac:dyDescent="0.25">
      <c r="B7857" s="416" t="s">
        <v>10249</v>
      </c>
      <c r="C7857" s="416" t="s">
        <v>10250</v>
      </c>
      <c r="D7857" s="417">
        <v>10312.4</v>
      </c>
    </row>
    <row r="7858" spans="2:4" x14ac:dyDescent="0.25">
      <c r="B7858" s="416" t="s">
        <v>10251</v>
      </c>
      <c r="C7858" s="416" t="s">
        <v>10250</v>
      </c>
      <c r="D7858" s="417">
        <v>10312.4</v>
      </c>
    </row>
    <row r="7859" spans="2:4" x14ac:dyDescent="0.25">
      <c r="B7859" s="416" t="s">
        <v>10252</v>
      </c>
      <c r="C7859" s="416" t="s">
        <v>10253</v>
      </c>
      <c r="D7859" s="416">
        <v>672.27</v>
      </c>
    </row>
    <row r="7860" spans="2:4" x14ac:dyDescent="0.25">
      <c r="B7860" s="416" t="s">
        <v>10254</v>
      </c>
      <c r="C7860" s="416" t="s">
        <v>10253</v>
      </c>
      <c r="D7860" s="416">
        <v>672.27</v>
      </c>
    </row>
    <row r="7861" spans="2:4" x14ac:dyDescent="0.25">
      <c r="B7861" s="416" t="s">
        <v>10255</v>
      </c>
      <c r="C7861" s="416" t="s">
        <v>10253</v>
      </c>
      <c r="D7861" s="416">
        <v>672.27</v>
      </c>
    </row>
    <row r="7862" spans="2:4" x14ac:dyDescent="0.25">
      <c r="B7862" s="416" t="s">
        <v>10256</v>
      </c>
      <c r="C7862" s="416" t="s">
        <v>10253</v>
      </c>
      <c r="D7862" s="416">
        <v>672.27</v>
      </c>
    </row>
    <row r="7863" spans="2:4" x14ac:dyDescent="0.25">
      <c r="B7863" s="416" t="s">
        <v>10257</v>
      </c>
      <c r="C7863" s="416" t="s">
        <v>10253</v>
      </c>
      <c r="D7863" s="416">
        <v>672.27</v>
      </c>
    </row>
    <row r="7864" spans="2:4" x14ac:dyDescent="0.25">
      <c r="B7864" s="416" t="s">
        <v>10258</v>
      </c>
      <c r="C7864" s="416" t="s">
        <v>10259</v>
      </c>
      <c r="D7864" s="416">
        <v>672.27</v>
      </c>
    </row>
    <row r="7865" spans="2:4" x14ac:dyDescent="0.25">
      <c r="B7865" s="416" t="s">
        <v>10260</v>
      </c>
      <c r="C7865" s="416" t="s">
        <v>10261</v>
      </c>
      <c r="D7865" s="416">
        <v>762.71</v>
      </c>
    </row>
    <row r="7866" spans="2:4" x14ac:dyDescent="0.25">
      <c r="B7866" s="416" t="s">
        <v>10262</v>
      </c>
      <c r="C7866" s="416" t="s">
        <v>10261</v>
      </c>
      <c r="D7866" s="416">
        <v>762.71</v>
      </c>
    </row>
    <row r="7867" spans="2:4" x14ac:dyDescent="0.25">
      <c r="B7867" s="416" t="s">
        <v>10263</v>
      </c>
      <c r="C7867" s="416" t="s">
        <v>10261</v>
      </c>
      <c r="D7867" s="416">
        <v>762.71</v>
      </c>
    </row>
    <row r="7868" spans="2:4" x14ac:dyDescent="0.25">
      <c r="B7868" s="416" t="s">
        <v>10264</v>
      </c>
      <c r="C7868" s="416" t="s">
        <v>10265</v>
      </c>
      <c r="D7868" s="417">
        <v>23000</v>
      </c>
    </row>
    <row r="7869" spans="2:4" x14ac:dyDescent="0.25">
      <c r="B7869" s="416" t="s">
        <v>10266</v>
      </c>
      <c r="C7869" s="416" t="s">
        <v>10267</v>
      </c>
      <c r="D7869" s="417">
        <v>29016.799999999999</v>
      </c>
    </row>
    <row r="7870" spans="2:4" x14ac:dyDescent="0.25">
      <c r="B7870" s="416" t="s">
        <v>10268</v>
      </c>
      <c r="C7870" s="416" t="s">
        <v>10267</v>
      </c>
      <c r="D7870" s="417">
        <v>29016.799999999999</v>
      </c>
    </row>
    <row r="7871" spans="2:4" x14ac:dyDescent="0.25">
      <c r="B7871" s="416" t="s">
        <v>10269</v>
      </c>
      <c r="C7871" s="416" t="s">
        <v>10270</v>
      </c>
      <c r="D7871" s="417">
        <v>26501.17</v>
      </c>
    </row>
    <row r="7872" spans="2:4" x14ac:dyDescent="0.25">
      <c r="B7872" s="416" t="s">
        <v>10271</v>
      </c>
      <c r="C7872" s="416" t="s">
        <v>10272</v>
      </c>
      <c r="D7872" s="417">
        <v>6716</v>
      </c>
    </row>
    <row r="7873" spans="2:4" x14ac:dyDescent="0.25">
      <c r="B7873" s="416" t="s">
        <v>10273</v>
      </c>
      <c r="C7873" s="416" t="s">
        <v>10274</v>
      </c>
      <c r="D7873" s="417">
        <v>3422</v>
      </c>
    </row>
    <row r="7874" spans="2:4" x14ac:dyDescent="0.25">
      <c r="B7874" s="416" t="s">
        <v>10275</v>
      </c>
      <c r="C7874" s="416" t="s">
        <v>10276</v>
      </c>
      <c r="D7874" s="417">
        <v>16080.45</v>
      </c>
    </row>
    <row r="7875" spans="2:4" x14ac:dyDescent="0.25">
      <c r="B7875" s="416" t="s">
        <v>10277</v>
      </c>
      <c r="C7875" s="416" t="s">
        <v>10276</v>
      </c>
      <c r="D7875" s="417">
        <v>16080.45</v>
      </c>
    </row>
    <row r="7876" spans="2:4" x14ac:dyDescent="0.25">
      <c r="B7876" s="416" t="s">
        <v>10278</v>
      </c>
      <c r="C7876" s="416" t="s">
        <v>10279</v>
      </c>
      <c r="D7876" s="417">
        <v>39009.410000000003</v>
      </c>
    </row>
    <row r="7877" spans="2:4" x14ac:dyDescent="0.25">
      <c r="B7877" s="416" t="s">
        <v>10280</v>
      </c>
      <c r="C7877" s="416" t="s">
        <v>10281</v>
      </c>
      <c r="D7877" s="417">
        <v>17710</v>
      </c>
    </row>
    <row r="7878" spans="2:4" x14ac:dyDescent="0.25">
      <c r="B7878" s="416" t="s">
        <v>10282</v>
      </c>
      <c r="C7878" s="416" t="s">
        <v>10283</v>
      </c>
      <c r="D7878" s="417">
        <v>26862.16</v>
      </c>
    </row>
    <row r="7879" spans="2:4" x14ac:dyDescent="0.25">
      <c r="B7879" s="416" t="s">
        <v>10284</v>
      </c>
      <c r="C7879" s="416" t="s">
        <v>10283</v>
      </c>
      <c r="D7879" s="417">
        <v>26862.16</v>
      </c>
    </row>
    <row r="7880" spans="2:4" x14ac:dyDescent="0.25">
      <c r="B7880" s="416" t="s">
        <v>10285</v>
      </c>
      <c r="C7880" s="416" t="s">
        <v>10286</v>
      </c>
      <c r="D7880" s="417">
        <v>3999</v>
      </c>
    </row>
    <row r="7881" spans="2:4" x14ac:dyDescent="0.25">
      <c r="B7881" s="416" t="s">
        <v>10287</v>
      </c>
      <c r="C7881" s="416" t="s">
        <v>10288</v>
      </c>
      <c r="D7881" s="417">
        <v>5169.25</v>
      </c>
    </row>
    <row r="7882" spans="2:4" x14ac:dyDescent="0.25">
      <c r="B7882" s="416" t="s">
        <v>10289</v>
      </c>
      <c r="C7882" s="416" t="s">
        <v>10290</v>
      </c>
      <c r="D7882" s="417">
        <v>1743.18</v>
      </c>
    </row>
    <row r="7883" spans="2:4" x14ac:dyDescent="0.25">
      <c r="B7883" s="416" t="s">
        <v>10291</v>
      </c>
      <c r="C7883" s="416" t="s">
        <v>10290</v>
      </c>
      <c r="D7883" s="417">
        <v>1743.18</v>
      </c>
    </row>
    <row r="7884" spans="2:4" x14ac:dyDescent="0.25">
      <c r="B7884" s="416" t="s">
        <v>10292</v>
      </c>
      <c r="C7884" s="416" t="s">
        <v>10290</v>
      </c>
      <c r="D7884" s="417">
        <v>1743.18</v>
      </c>
    </row>
    <row r="7885" spans="2:4" x14ac:dyDescent="0.25">
      <c r="B7885" s="416" t="s">
        <v>10293</v>
      </c>
      <c r="C7885" s="416" t="s">
        <v>10290</v>
      </c>
      <c r="D7885" s="417">
        <v>1743.18</v>
      </c>
    </row>
    <row r="7886" spans="2:4" x14ac:dyDescent="0.25">
      <c r="B7886" s="416" t="s">
        <v>10294</v>
      </c>
      <c r="C7886" s="416" t="s">
        <v>10290</v>
      </c>
      <c r="D7886" s="417">
        <v>1743.18</v>
      </c>
    </row>
    <row r="7887" spans="2:4" x14ac:dyDescent="0.25">
      <c r="B7887" s="416" t="s">
        <v>10295</v>
      </c>
      <c r="C7887" s="416" t="s">
        <v>10290</v>
      </c>
      <c r="D7887" s="417">
        <v>1743.18</v>
      </c>
    </row>
    <row r="7888" spans="2:4" x14ac:dyDescent="0.25">
      <c r="B7888" s="416" t="s">
        <v>10296</v>
      </c>
      <c r="C7888" s="416" t="s">
        <v>10290</v>
      </c>
      <c r="D7888" s="417">
        <v>1743.18</v>
      </c>
    </row>
    <row r="7889" spans="2:4" x14ac:dyDescent="0.25">
      <c r="B7889" s="416" t="s">
        <v>10297</v>
      </c>
      <c r="C7889" s="416" t="s">
        <v>10290</v>
      </c>
      <c r="D7889" s="417">
        <v>1743.18</v>
      </c>
    </row>
    <row r="7890" spans="2:4" x14ac:dyDescent="0.25">
      <c r="B7890" s="416" t="s">
        <v>10298</v>
      </c>
      <c r="C7890" s="416" t="s">
        <v>10290</v>
      </c>
      <c r="D7890" s="417">
        <v>1743.18</v>
      </c>
    </row>
    <row r="7891" spans="2:4" x14ac:dyDescent="0.25">
      <c r="B7891" s="416" t="s">
        <v>10299</v>
      </c>
      <c r="C7891" s="416" t="s">
        <v>10290</v>
      </c>
      <c r="D7891" s="417">
        <v>1743.18</v>
      </c>
    </row>
    <row r="7892" spans="2:4" x14ac:dyDescent="0.25">
      <c r="B7892" s="416" t="s">
        <v>10300</v>
      </c>
      <c r="C7892" s="416" t="s">
        <v>10290</v>
      </c>
      <c r="D7892" s="417">
        <v>1743.18</v>
      </c>
    </row>
    <row r="7893" spans="2:4" x14ac:dyDescent="0.25">
      <c r="B7893" s="416" t="s">
        <v>10301</v>
      </c>
      <c r="C7893" s="416" t="s">
        <v>10290</v>
      </c>
      <c r="D7893" s="417">
        <v>1743.18</v>
      </c>
    </row>
    <row r="7894" spans="2:4" x14ac:dyDescent="0.25">
      <c r="B7894" s="416" t="s">
        <v>10302</v>
      </c>
      <c r="C7894" s="416" t="s">
        <v>10290</v>
      </c>
      <c r="D7894" s="417">
        <v>1743.18</v>
      </c>
    </row>
    <row r="7895" spans="2:4" x14ac:dyDescent="0.25">
      <c r="B7895" s="416" t="s">
        <v>10303</v>
      </c>
      <c r="C7895" s="416" t="s">
        <v>10290</v>
      </c>
      <c r="D7895" s="417">
        <v>1743.18</v>
      </c>
    </row>
    <row r="7896" spans="2:4" x14ac:dyDescent="0.25">
      <c r="B7896" s="416" t="s">
        <v>10304</v>
      </c>
      <c r="C7896" s="416" t="s">
        <v>10290</v>
      </c>
      <c r="D7896" s="417">
        <v>1743.18</v>
      </c>
    </row>
    <row r="7897" spans="2:4" x14ac:dyDescent="0.25">
      <c r="B7897" s="416" t="s">
        <v>10305</v>
      </c>
      <c r="C7897" s="416" t="s">
        <v>10290</v>
      </c>
      <c r="D7897" s="417">
        <v>1743.18</v>
      </c>
    </row>
    <row r="7898" spans="2:4" x14ac:dyDescent="0.25">
      <c r="B7898" s="416" t="s">
        <v>10306</v>
      </c>
      <c r="C7898" s="416" t="s">
        <v>10290</v>
      </c>
      <c r="D7898" s="417">
        <v>1743.18</v>
      </c>
    </row>
    <row r="7899" spans="2:4" x14ac:dyDescent="0.25">
      <c r="B7899" s="416" t="s">
        <v>10307</v>
      </c>
      <c r="C7899" s="416" t="s">
        <v>10290</v>
      </c>
      <c r="D7899" s="417">
        <v>1743.18</v>
      </c>
    </row>
    <row r="7900" spans="2:4" x14ac:dyDescent="0.25">
      <c r="B7900" s="416" t="s">
        <v>10308</v>
      </c>
      <c r="C7900" s="416" t="s">
        <v>10290</v>
      </c>
      <c r="D7900" s="417">
        <v>1743.18</v>
      </c>
    </row>
    <row r="7901" spans="2:4" x14ac:dyDescent="0.25">
      <c r="B7901" s="416" t="s">
        <v>10309</v>
      </c>
      <c r="C7901" s="416" t="s">
        <v>10290</v>
      </c>
      <c r="D7901" s="417">
        <v>1743.18</v>
      </c>
    </row>
    <row r="7902" spans="2:4" x14ac:dyDescent="0.25">
      <c r="B7902" s="416" t="s">
        <v>10310</v>
      </c>
      <c r="C7902" s="416" t="s">
        <v>10311</v>
      </c>
      <c r="D7902" s="416">
        <v>0.12</v>
      </c>
    </row>
    <row r="7903" spans="2:4" x14ac:dyDescent="0.25">
      <c r="B7903" s="416" t="s">
        <v>10312</v>
      </c>
      <c r="C7903" s="416" t="s">
        <v>10313</v>
      </c>
      <c r="D7903" s="417">
        <v>6042.79</v>
      </c>
    </row>
    <row r="7904" spans="2:4" x14ac:dyDescent="0.25">
      <c r="B7904" s="416" t="s">
        <v>10314</v>
      </c>
      <c r="C7904" s="416" t="s">
        <v>10315</v>
      </c>
      <c r="D7904" s="416">
        <v>0</v>
      </c>
    </row>
    <row r="7905" spans="2:4" x14ac:dyDescent="0.25">
      <c r="B7905" s="416" t="s">
        <v>10316</v>
      </c>
      <c r="C7905" s="416" t="s">
        <v>10317</v>
      </c>
      <c r="D7905" s="417">
        <v>4970.6000000000004</v>
      </c>
    </row>
    <row r="7906" spans="2:4" x14ac:dyDescent="0.25">
      <c r="B7906" s="416" t="s">
        <v>10318</v>
      </c>
      <c r="C7906" s="416" t="s">
        <v>10317</v>
      </c>
      <c r="D7906" s="417">
        <v>14193.76</v>
      </c>
    </row>
    <row r="7907" spans="2:4" x14ac:dyDescent="0.25">
      <c r="B7907" s="416" t="s">
        <v>10319</v>
      </c>
      <c r="C7907" s="416" t="s">
        <v>10317</v>
      </c>
      <c r="D7907" s="416">
        <v>617.12</v>
      </c>
    </row>
    <row r="7908" spans="2:4" x14ac:dyDescent="0.25">
      <c r="B7908" s="416" t="s">
        <v>10320</v>
      </c>
      <c r="C7908" s="416" t="s">
        <v>10321</v>
      </c>
      <c r="D7908" s="417">
        <v>20014.599999999999</v>
      </c>
    </row>
    <row r="7909" spans="2:4" x14ac:dyDescent="0.25">
      <c r="B7909" s="416" t="s">
        <v>10322</v>
      </c>
      <c r="C7909" s="416" t="s">
        <v>10321</v>
      </c>
      <c r="D7909" s="417">
        <v>20014.599999999999</v>
      </c>
    </row>
    <row r="7910" spans="2:4" x14ac:dyDescent="0.25">
      <c r="B7910" s="416" t="s">
        <v>10323</v>
      </c>
      <c r="C7910" s="416" t="s">
        <v>10324</v>
      </c>
      <c r="D7910" s="417">
        <v>2243.0100000000002</v>
      </c>
    </row>
    <row r="7911" spans="2:4" x14ac:dyDescent="0.25">
      <c r="B7911" s="416" t="s">
        <v>10325</v>
      </c>
      <c r="C7911" s="416" t="s">
        <v>10324</v>
      </c>
      <c r="D7911" s="417">
        <v>2207.6</v>
      </c>
    </row>
    <row r="7912" spans="2:4" x14ac:dyDescent="0.25">
      <c r="B7912" s="416" t="s">
        <v>10326</v>
      </c>
      <c r="C7912" s="416" t="s">
        <v>10327</v>
      </c>
      <c r="D7912" s="416">
        <v>530</v>
      </c>
    </row>
    <row r="7913" spans="2:4" x14ac:dyDescent="0.25">
      <c r="B7913" s="416" t="s">
        <v>10328</v>
      </c>
      <c r="C7913" s="416" t="s">
        <v>10329</v>
      </c>
      <c r="D7913" s="416">
        <v>540</v>
      </c>
    </row>
    <row r="7914" spans="2:4" x14ac:dyDescent="0.25">
      <c r="B7914" s="416" t="s">
        <v>10330</v>
      </c>
      <c r="C7914" s="416" t="s">
        <v>10329</v>
      </c>
      <c r="D7914" s="416">
        <v>540</v>
      </c>
    </row>
    <row r="7915" spans="2:4" x14ac:dyDescent="0.25">
      <c r="B7915" s="416" t="s">
        <v>10331</v>
      </c>
      <c r="C7915" s="416" t="s">
        <v>10332</v>
      </c>
      <c r="D7915" s="417">
        <v>2028.84</v>
      </c>
    </row>
    <row r="7916" spans="2:4" x14ac:dyDescent="0.25">
      <c r="B7916" s="416" t="s">
        <v>10333</v>
      </c>
      <c r="C7916" s="416" t="s">
        <v>10334</v>
      </c>
      <c r="D7916" s="417">
        <v>1166.22</v>
      </c>
    </row>
    <row r="7917" spans="2:4" x14ac:dyDescent="0.25">
      <c r="B7917" s="416" t="s">
        <v>10335</v>
      </c>
      <c r="C7917" s="416" t="s">
        <v>10336</v>
      </c>
      <c r="D7917" s="417">
        <v>2452.88</v>
      </c>
    </row>
    <row r="7918" spans="2:4" x14ac:dyDescent="0.25">
      <c r="B7918" s="416" t="s">
        <v>10337</v>
      </c>
      <c r="C7918" s="416" t="s">
        <v>10338</v>
      </c>
      <c r="D7918" s="417">
        <v>3517.85</v>
      </c>
    </row>
    <row r="7919" spans="2:4" x14ac:dyDescent="0.25">
      <c r="B7919" s="416" t="s">
        <v>10339</v>
      </c>
      <c r="C7919" s="416" t="s">
        <v>10338</v>
      </c>
      <c r="D7919" s="417">
        <v>3517.85</v>
      </c>
    </row>
    <row r="7920" spans="2:4" x14ac:dyDescent="0.25">
      <c r="B7920" s="416" t="s">
        <v>10340</v>
      </c>
      <c r="C7920" s="416" t="s">
        <v>10338</v>
      </c>
      <c r="D7920" s="417">
        <v>3517.85</v>
      </c>
    </row>
    <row r="7921" spans="2:4" x14ac:dyDescent="0.25">
      <c r="B7921" s="416" t="s">
        <v>10341</v>
      </c>
      <c r="C7921" s="416" t="s">
        <v>10338</v>
      </c>
      <c r="D7921" s="417">
        <v>3517.85</v>
      </c>
    </row>
    <row r="7922" spans="2:4" x14ac:dyDescent="0.25">
      <c r="B7922" s="416" t="s">
        <v>10342</v>
      </c>
      <c r="C7922" s="416" t="s">
        <v>10338</v>
      </c>
      <c r="D7922" s="417">
        <v>3517.85</v>
      </c>
    </row>
    <row r="7923" spans="2:4" x14ac:dyDescent="0.25">
      <c r="B7923" s="416" t="s">
        <v>10343</v>
      </c>
      <c r="C7923" s="416" t="s">
        <v>10338</v>
      </c>
      <c r="D7923" s="417">
        <v>3517.85</v>
      </c>
    </row>
    <row r="7924" spans="2:4" x14ac:dyDescent="0.25">
      <c r="B7924" s="416" t="s">
        <v>10344</v>
      </c>
      <c r="C7924" s="416" t="s">
        <v>10338</v>
      </c>
      <c r="D7924" s="417">
        <v>3517.85</v>
      </c>
    </row>
    <row r="7925" spans="2:4" x14ac:dyDescent="0.25">
      <c r="B7925" s="416" t="s">
        <v>10345</v>
      </c>
      <c r="C7925" s="416" t="s">
        <v>10338</v>
      </c>
      <c r="D7925" s="417">
        <v>3517.85</v>
      </c>
    </row>
    <row r="7926" spans="2:4" x14ac:dyDescent="0.25">
      <c r="B7926" s="416" t="s">
        <v>10346</v>
      </c>
      <c r="C7926" s="416" t="s">
        <v>10338</v>
      </c>
      <c r="D7926" s="417">
        <v>3517.85</v>
      </c>
    </row>
    <row r="7927" spans="2:4" x14ac:dyDescent="0.25">
      <c r="B7927" s="416" t="s">
        <v>10347</v>
      </c>
      <c r="C7927" s="416" t="s">
        <v>10338</v>
      </c>
      <c r="D7927" s="417">
        <v>3517.85</v>
      </c>
    </row>
    <row r="7928" spans="2:4" x14ac:dyDescent="0.25">
      <c r="B7928" s="416" t="s">
        <v>10348</v>
      </c>
      <c r="C7928" s="416" t="s">
        <v>10338</v>
      </c>
      <c r="D7928" s="417">
        <v>3517.85</v>
      </c>
    </row>
    <row r="7929" spans="2:4" x14ac:dyDescent="0.25">
      <c r="B7929" s="416" t="s">
        <v>10349</v>
      </c>
      <c r="C7929" s="416" t="s">
        <v>10338</v>
      </c>
      <c r="D7929" s="417">
        <v>3517.85</v>
      </c>
    </row>
    <row r="7930" spans="2:4" x14ac:dyDescent="0.25">
      <c r="B7930" s="416" t="s">
        <v>10350</v>
      </c>
      <c r="C7930" s="416" t="s">
        <v>10338</v>
      </c>
      <c r="D7930" s="417">
        <v>3517.85</v>
      </c>
    </row>
    <row r="7931" spans="2:4" x14ac:dyDescent="0.25">
      <c r="B7931" s="416" t="s">
        <v>10351</v>
      </c>
      <c r="C7931" s="416" t="s">
        <v>10338</v>
      </c>
      <c r="D7931" s="417">
        <v>3517.85</v>
      </c>
    </row>
    <row r="7932" spans="2:4" x14ac:dyDescent="0.25">
      <c r="B7932" s="416" t="s">
        <v>10352</v>
      </c>
      <c r="C7932" s="416" t="s">
        <v>10338</v>
      </c>
      <c r="D7932" s="417">
        <v>3517.85</v>
      </c>
    </row>
    <row r="7933" spans="2:4" x14ac:dyDescent="0.25">
      <c r="B7933" s="416" t="s">
        <v>10353</v>
      </c>
      <c r="C7933" s="416" t="s">
        <v>10338</v>
      </c>
      <c r="D7933" s="417">
        <v>3517.85</v>
      </c>
    </row>
    <row r="7934" spans="2:4" x14ac:dyDescent="0.25">
      <c r="B7934" s="416" t="s">
        <v>10354</v>
      </c>
      <c r="C7934" s="416" t="s">
        <v>10338</v>
      </c>
      <c r="D7934" s="417">
        <v>3517.85</v>
      </c>
    </row>
    <row r="7935" spans="2:4" x14ac:dyDescent="0.25">
      <c r="B7935" s="416" t="s">
        <v>10355</v>
      </c>
      <c r="C7935" s="416" t="s">
        <v>10338</v>
      </c>
      <c r="D7935" s="417">
        <v>3196.1</v>
      </c>
    </row>
    <row r="7936" spans="2:4" x14ac:dyDescent="0.25">
      <c r="B7936" s="416" t="s">
        <v>10356</v>
      </c>
      <c r="C7936" s="416" t="s">
        <v>10338</v>
      </c>
      <c r="D7936" s="417">
        <v>3517.85</v>
      </c>
    </row>
    <row r="7937" spans="2:4" x14ac:dyDescent="0.25">
      <c r="B7937" s="416" t="s">
        <v>10357</v>
      </c>
      <c r="C7937" s="416" t="s">
        <v>10338</v>
      </c>
      <c r="D7937" s="417">
        <v>3517.85</v>
      </c>
    </row>
    <row r="7938" spans="2:4" x14ac:dyDescent="0.25">
      <c r="B7938" s="416" t="s">
        <v>10358</v>
      </c>
      <c r="C7938" s="416" t="s">
        <v>10338</v>
      </c>
      <c r="D7938" s="417">
        <v>3517.85</v>
      </c>
    </row>
    <row r="7939" spans="2:4" x14ac:dyDescent="0.25">
      <c r="B7939" s="416" t="s">
        <v>10359</v>
      </c>
      <c r="C7939" s="416" t="s">
        <v>10338</v>
      </c>
      <c r="D7939" s="417">
        <v>3517.85</v>
      </c>
    </row>
    <row r="7940" spans="2:4" x14ac:dyDescent="0.25">
      <c r="B7940" s="416" t="s">
        <v>10360</v>
      </c>
      <c r="C7940" s="416" t="s">
        <v>10338</v>
      </c>
      <c r="D7940" s="417">
        <v>3517.85</v>
      </c>
    </row>
    <row r="7941" spans="2:4" x14ac:dyDescent="0.25">
      <c r="B7941" s="416" t="s">
        <v>10361</v>
      </c>
      <c r="C7941" s="416" t="s">
        <v>10338</v>
      </c>
      <c r="D7941" s="417">
        <v>3517.85</v>
      </c>
    </row>
    <row r="7942" spans="2:4" x14ac:dyDescent="0.25">
      <c r="B7942" s="416" t="s">
        <v>10362</v>
      </c>
      <c r="C7942" s="416" t="s">
        <v>10363</v>
      </c>
      <c r="D7942" s="417">
        <v>1352.4</v>
      </c>
    </row>
    <row r="7943" spans="2:4" x14ac:dyDescent="0.25">
      <c r="B7943" s="416" t="s">
        <v>10364</v>
      </c>
      <c r="C7943" s="416" t="s">
        <v>10365</v>
      </c>
      <c r="D7943" s="417">
        <v>2244.8000000000002</v>
      </c>
    </row>
    <row r="7944" spans="2:4" x14ac:dyDescent="0.25">
      <c r="B7944" s="416" t="s">
        <v>10366</v>
      </c>
      <c r="C7944" s="416" t="s">
        <v>10365</v>
      </c>
      <c r="D7944" s="417">
        <v>2244.8000000000002</v>
      </c>
    </row>
    <row r="7945" spans="2:4" x14ac:dyDescent="0.25">
      <c r="B7945" s="416" t="s">
        <v>10367</v>
      </c>
      <c r="C7945" s="416" t="s">
        <v>10365</v>
      </c>
      <c r="D7945" s="417">
        <v>2244.8000000000002</v>
      </c>
    </row>
    <row r="7946" spans="2:4" x14ac:dyDescent="0.25">
      <c r="B7946" s="416" t="s">
        <v>10368</v>
      </c>
      <c r="C7946" s="416" t="s">
        <v>10365</v>
      </c>
      <c r="D7946" s="417">
        <v>2244.8000000000002</v>
      </c>
    </row>
    <row r="7947" spans="2:4" x14ac:dyDescent="0.25">
      <c r="B7947" s="416" t="s">
        <v>10369</v>
      </c>
      <c r="C7947" s="416" t="s">
        <v>10365</v>
      </c>
      <c r="D7947" s="417">
        <v>2244.8000000000002</v>
      </c>
    </row>
    <row r="7948" spans="2:4" x14ac:dyDescent="0.25">
      <c r="B7948" s="416" t="s">
        <v>10370</v>
      </c>
      <c r="C7948" s="416" t="s">
        <v>10371</v>
      </c>
      <c r="D7948" s="417">
        <v>1352.4</v>
      </c>
    </row>
    <row r="7949" spans="2:4" x14ac:dyDescent="0.25">
      <c r="B7949" s="416" t="s">
        <v>10372</v>
      </c>
      <c r="C7949" s="416" t="s">
        <v>10371</v>
      </c>
      <c r="D7949" s="417">
        <v>1352.4</v>
      </c>
    </row>
    <row r="7950" spans="2:4" x14ac:dyDescent="0.25">
      <c r="B7950" s="416" t="s">
        <v>10373</v>
      </c>
      <c r="C7950" s="416" t="s">
        <v>10371</v>
      </c>
      <c r="D7950" s="417">
        <v>1352.4</v>
      </c>
    </row>
    <row r="7951" spans="2:4" x14ac:dyDescent="0.25">
      <c r="B7951" s="416" t="s">
        <v>10374</v>
      </c>
      <c r="C7951" s="416" t="s">
        <v>10371</v>
      </c>
      <c r="D7951" s="417">
        <v>1352.4</v>
      </c>
    </row>
    <row r="7952" spans="2:4" x14ac:dyDescent="0.25">
      <c r="B7952" s="416" t="s">
        <v>10375</v>
      </c>
      <c r="C7952" s="416" t="s">
        <v>10371</v>
      </c>
      <c r="D7952" s="417">
        <v>1352.4</v>
      </c>
    </row>
    <row r="7953" spans="2:4" x14ac:dyDescent="0.25">
      <c r="B7953" s="416" t="s">
        <v>10376</v>
      </c>
      <c r="C7953" s="416" t="s">
        <v>10371</v>
      </c>
      <c r="D7953" s="417">
        <v>1352.4</v>
      </c>
    </row>
    <row r="7954" spans="2:4" x14ac:dyDescent="0.25">
      <c r="B7954" s="416" t="s">
        <v>10377</v>
      </c>
      <c r="C7954" s="416" t="s">
        <v>10371</v>
      </c>
      <c r="D7954" s="417">
        <v>1352.4</v>
      </c>
    </row>
    <row r="7955" spans="2:4" x14ac:dyDescent="0.25">
      <c r="B7955" s="416" t="s">
        <v>10378</v>
      </c>
      <c r="C7955" s="416" t="s">
        <v>10371</v>
      </c>
      <c r="D7955" s="417">
        <v>1352.4</v>
      </c>
    </row>
    <row r="7956" spans="2:4" x14ac:dyDescent="0.25">
      <c r="B7956" s="416" t="s">
        <v>10379</v>
      </c>
      <c r="C7956" s="416" t="s">
        <v>10371</v>
      </c>
      <c r="D7956" s="417">
        <v>1352.4</v>
      </c>
    </row>
    <row r="7957" spans="2:4" x14ac:dyDescent="0.25">
      <c r="B7957" s="416" t="s">
        <v>10380</v>
      </c>
      <c r="C7957" s="416" t="s">
        <v>10371</v>
      </c>
      <c r="D7957" s="417">
        <v>1352.4</v>
      </c>
    </row>
    <row r="7958" spans="2:4" x14ac:dyDescent="0.25">
      <c r="B7958" s="416" t="s">
        <v>10381</v>
      </c>
      <c r="C7958" s="416" t="s">
        <v>10371</v>
      </c>
      <c r="D7958" s="417">
        <v>1352.4</v>
      </c>
    </row>
    <row r="7959" spans="2:4" x14ac:dyDescent="0.25">
      <c r="B7959" s="416" t="s">
        <v>10382</v>
      </c>
      <c r="C7959" s="416" t="s">
        <v>10383</v>
      </c>
      <c r="D7959" s="416">
        <v>699</v>
      </c>
    </row>
    <row r="7960" spans="2:4" x14ac:dyDescent="0.25">
      <c r="B7960" s="416" t="s">
        <v>10384</v>
      </c>
      <c r="C7960" s="416" t="s">
        <v>10385</v>
      </c>
      <c r="D7960" s="416">
        <v>499.99</v>
      </c>
    </row>
    <row r="7961" spans="2:4" x14ac:dyDescent="0.25">
      <c r="B7961" s="416" t="s">
        <v>10386</v>
      </c>
      <c r="C7961" s="416" t="s">
        <v>10387</v>
      </c>
      <c r="D7961" s="417">
        <v>1352.4</v>
      </c>
    </row>
    <row r="7962" spans="2:4" x14ac:dyDescent="0.25">
      <c r="B7962" s="416" t="s">
        <v>10388</v>
      </c>
      <c r="C7962" s="416" t="s">
        <v>10389</v>
      </c>
      <c r="D7962" s="417">
        <v>1352.4</v>
      </c>
    </row>
    <row r="7963" spans="2:4" x14ac:dyDescent="0.25">
      <c r="B7963" s="416" t="s">
        <v>10390</v>
      </c>
      <c r="C7963" s="416" t="s">
        <v>10391</v>
      </c>
      <c r="D7963" s="417">
        <v>1299.01</v>
      </c>
    </row>
    <row r="7964" spans="2:4" x14ac:dyDescent="0.25">
      <c r="B7964" s="416" t="s">
        <v>10392</v>
      </c>
      <c r="C7964" s="416" t="s">
        <v>10393</v>
      </c>
      <c r="D7964" s="417">
        <v>1994.54</v>
      </c>
    </row>
    <row r="7965" spans="2:4" x14ac:dyDescent="0.25">
      <c r="B7965" s="416" t="s">
        <v>10394</v>
      </c>
      <c r="C7965" s="416" t="s">
        <v>10393</v>
      </c>
      <c r="D7965" s="417">
        <v>1994.54</v>
      </c>
    </row>
    <row r="7966" spans="2:4" x14ac:dyDescent="0.25">
      <c r="B7966" s="416" t="s">
        <v>10395</v>
      </c>
      <c r="C7966" s="416" t="s">
        <v>10396</v>
      </c>
      <c r="D7966" s="417">
        <v>45796.91</v>
      </c>
    </row>
    <row r="7967" spans="2:4" x14ac:dyDescent="0.25">
      <c r="B7967" s="416" t="s">
        <v>10397</v>
      </c>
      <c r="C7967" s="416" t="s">
        <v>10398</v>
      </c>
      <c r="D7967" s="417">
        <v>7773.79</v>
      </c>
    </row>
    <row r="7968" spans="2:4" x14ac:dyDescent="0.25">
      <c r="B7968" s="416" t="s">
        <v>10399</v>
      </c>
      <c r="C7968" s="416" t="s">
        <v>10400</v>
      </c>
      <c r="D7968" s="417">
        <v>8489.2999999999993</v>
      </c>
    </row>
    <row r="7969" spans="2:4" x14ac:dyDescent="0.25">
      <c r="B7969" s="416" t="s">
        <v>10401</v>
      </c>
      <c r="C7969" s="416" t="s">
        <v>10402</v>
      </c>
      <c r="D7969" s="417">
        <v>3450</v>
      </c>
    </row>
    <row r="7970" spans="2:4" x14ac:dyDescent="0.25">
      <c r="B7970" s="416" t="s">
        <v>10403</v>
      </c>
      <c r="C7970" s="416" t="s">
        <v>10404</v>
      </c>
      <c r="D7970" s="417">
        <v>6096.96</v>
      </c>
    </row>
    <row r="7971" spans="2:4" x14ac:dyDescent="0.25">
      <c r="B7971" s="416" t="s">
        <v>10405</v>
      </c>
      <c r="C7971" s="416" t="s">
        <v>10404</v>
      </c>
      <c r="D7971" s="417">
        <v>6096.96</v>
      </c>
    </row>
    <row r="7972" spans="2:4" x14ac:dyDescent="0.25">
      <c r="B7972" s="416" t="s">
        <v>10406</v>
      </c>
      <c r="C7972" s="416" t="s">
        <v>10404</v>
      </c>
      <c r="D7972" s="417">
        <v>6096.96</v>
      </c>
    </row>
    <row r="7973" spans="2:4" x14ac:dyDescent="0.25">
      <c r="B7973" s="416" t="s">
        <v>10407</v>
      </c>
      <c r="C7973" s="416" t="s">
        <v>10404</v>
      </c>
      <c r="D7973" s="417">
        <v>6096.96</v>
      </c>
    </row>
    <row r="7974" spans="2:4" x14ac:dyDescent="0.25">
      <c r="B7974" s="416" t="s">
        <v>10408</v>
      </c>
      <c r="C7974" s="416" t="s">
        <v>10409</v>
      </c>
      <c r="D7974" s="416">
        <v>400.2</v>
      </c>
    </row>
    <row r="7975" spans="2:4" x14ac:dyDescent="0.25">
      <c r="B7975" s="416" t="s">
        <v>10410</v>
      </c>
      <c r="C7975" s="416" t="s">
        <v>10411</v>
      </c>
      <c r="D7975" s="417">
        <v>2489.36</v>
      </c>
    </row>
    <row r="7976" spans="2:4" x14ac:dyDescent="0.25">
      <c r="B7976" s="416" t="s">
        <v>10412</v>
      </c>
      <c r="C7976" s="416" t="s">
        <v>10411</v>
      </c>
      <c r="D7976" s="417">
        <v>2489.36</v>
      </c>
    </row>
    <row r="7977" spans="2:4" x14ac:dyDescent="0.25">
      <c r="B7977" s="416" t="s">
        <v>10413</v>
      </c>
      <c r="C7977" s="416" t="s">
        <v>10411</v>
      </c>
      <c r="D7977" s="417">
        <v>1874.4</v>
      </c>
    </row>
    <row r="7978" spans="2:4" x14ac:dyDescent="0.25">
      <c r="B7978" s="416" t="s">
        <v>10414</v>
      </c>
      <c r="C7978" s="416" t="s">
        <v>10411</v>
      </c>
      <c r="D7978" s="417">
        <v>3315.28</v>
      </c>
    </row>
    <row r="7979" spans="2:4" x14ac:dyDescent="0.25">
      <c r="B7979" s="416" t="s">
        <v>10415</v>
      </c>
      <c r="C7979" s="416" t="s">
        <v>10411</v>
      </c>
      <c r="D7979" s="417">
        <v>3315.28</v>
      </c>
    </row>
    <row r="7980" spans="2:4" x14ac:dyDescent="0.25">
      <c r="B7980" s="416" t="s">
        <v>10416</v>
      </c>
      <c r="C7980" s="416" t="s">
        <v>10411</v>
      </c>
      <c r="D7980" s="417">
        <v>25595.38</v>
      </c>
    </row>
    <row r="7981" spans="2:4" x14ac:dyDescent="0.25">
      <c r="B7981" s="416" t="s">
        <v>10417</v>
      </c>
      <c r="C7981" s="416" t="s">
        <v>10411</v>
      </c>
      <c r="D7981" s="417">
        <v>3184.2</v>
      </c>
    </row>
    <row r="7982" spans="2:4" x14ac:dyDescent="0.25">
      <c r="B7982" s="416" t="s">
        <v>10418</v>
      </c>
      <c r="C7982" s="416" t="s">
        <v>10411</v>
      </c>
      <c r="D7982" s="417">
        <v>3915</v>
      </c>
    </row>
    <row r="7983" spans="2:4" x14ac:dyDescent="0.25">
      <c r="B7983" s="416" t="s">
        <v>10419</v>
      </c>
      <c r="C7983" s="416" t="s">
        <v>10411</v>
      </c>
      <c r="D7983" s="417">
        <v>3915</v>
      </c>
    </row>
    <row r="7984" spans="2:4" x14ac:dyDescent="0.25">
      <c r="B7984" s="416" t="s">
        <v>10420</v>
      </c>
      <c r="C7984" s="416" t="s">
        <v>10411</v>
      </c>
      <c r="D7984" s="417">
        <v>3315.28</v>
      </c>
    </row>
    <row r="7985" spans="2:4" x14ac:dyDescent="0.25">
      <c r="B7985" s="416" t="s">
        <v>10421</v>
      </c>
      <c r="C7985" s="416" t="s">
        <v>10411</v>
      </c>
      <c r="D7985" s="417">
        <v>25595.38</v>
      </c>
    </row>
    <row r="7986" spans="2:4" x14ac:dyDescent="0.25">
      <c r="B7986" s="416" t="s">
        <v>10422</v>
      </c>
      <c r="C7986" s="416" t="s">
        <v>10411</v>
      </c>
      <c r="D7986" s="417">
        <v>3184.2</v>
      </c>
    </row>
    <row r="7987" spans="2:4" x14ac:dyDescent="0.25">
      <c r="B7987" s="416" t="s">
        <v>10423</v>
      </c>
      <c r="C7987" s="416" t="s">
        <v>10411</v>
      </c>
      <c r="D7987" s="417">
        <v>14212.61</v>
      </c>
    </row>
    <row r="7988" spans="2:4" x14ac:dyDescent="0.25">
      <c r="B7988" s="416" t="s">
        <v>10424</v>
      </c>
      <c r="C7988" s="416" t="s">
        <v>10411</v>
      </c>
      <c r="D7988" s="417">
        <v>2630.88</v>
      </c>
    </row>
    <row r="7989" spans="2:4" x14ac:dyDescent="0.25">
      <c r="B7989" s="416" t="s">
        <v>10425</v>
      </c>
      <c r="C7989" s="416" t="s">
        <v>10411</v>
      </c>
      <c r="D7989" s="417">
        <v>2630.88</v>
      </c>
    </row>
    <row r="7990" spans="2:4" x14ac:dyDescent="0.25">
      <c r="B7990" s="416" t="s">
        <v>10426</v>
      </c>
      <c r="C7990" s="416" t="s">
        <v>10427</v>
      </c>
      <c r="D7990" s="417">
        <v>2166.7800000000002</v>
      </c>
    </row>
    <row r="7991" spans="2:4" x14ac:dyDescent="0.25">
      <c r="B7991" s="416" t="s">
        <v>10428</v>
      </c>
      <c r="C7991" s="416" t="s">
        <v>10429</v>
      </c>
      <c r="D7991" s="417">
        <v>1905.55</v>
      </c>
    </row>
    <row r="7992" spans="2:4" x14ac:dyDescent="0.25">
      <c r="B7992" s="416" t="s">
        <v>10430</v>
      </c>
      <c r="C7992" s="416" t="s">
        <v>10429</v>
      </c>
      <c r="D7992" s="417">
        <v>1905.55</v>
      </c>
    </row>
    <row r="7993" spans="2:4" x14ac:dyDescent="0.25">
      <c r="B7993" s="416" t="s">
        <v>10431</v>
      </c>
      <c r="C7993" s="416" t="s">
        <v>10432</v>
      </c>
      <c r="D7993" s="417">
        <v>9271.02</v>
      </c>
    </row>
    <row r="7994" spans="2:4" x14ac:dyDescent="0.25">
      <c r="B7994" s="416" t="s">
        <v>10433</v>
      </c>
      <c r="C7994" s="416" t="s">
        <v>10434</v>
      </c>
      <c r="D7994" s="417">
        <v>1208.54</v>
      </c>
    </row>
    <row r="7995" spans="2:4" x14ac:dyDescent="0.25">
      <c r="B7995" s="416" t="s">
        <v>10435</v>
      </c>
      <c r="C7995" s="416" t="s">
        <v>10434</v>
      </c>
      <c r="D7995" s="417">
        <v>1208.54</v>
      </c>
    </row>
    <row r="7996" spans="2:4" x14ac:dyDescent="0.25">
      <c r="B7996" s="416" t="s">
        <v>10436</v>
      </c>
      <c r="C7996" s="416" t="s">
        <v>10437</v>
      </c>
      <c r="D7996" s="417">
        <v>1699.7</v>
      </c>
    </row>
    <row r="7997" spans="2:4" x14ac:dyDescent="0.25">
      <c r="B7997" s="416" t="s">
        <v>10438</v>
      </c>
      <c r="C7997" s="416" t="s">
        <v>10439</v>
      </c>
      <c r="D7997" s="417">
        <v>1365.05</v>
      </c>
    </row>
    <row r="7998" spans="2:4" x14ac:dyDescent="0.25">
      <c r="B7998" s="416" t="s">
        <v>10440</v>
      </c>
      <c r="C7998" s="416" t="s">
        <v>10441</v>
      </c>
      <c r="D7998" s="417">
        <v>1955</v>
      </c>
    </row>
    <row r="7999" spans="2:4" x14ac:dyDescent="0.25">
      <c r="B7999" s="416" t="s">
        <v>10442</v>
      </c>
      <c r="C7999" s="416" t="s">
        <v>10441</v>
      </c>
      <c r="D7999" s="417">
        <v>1955</v>
      </c>
    </row>
    <row r="8000" spans="2:4" x14ac:dyDescent="0.25">
      <c r="B8000" s="416" t="s">
        <v>10443</v>
      </c>
      <c r="C8000" s="416" t="s">
        <v>10441</v>
      </c>
      <c r="D8000" s="417">
        <v>1955</v>
      </c>
    </row>
    <row r="8001" spans="2:4" x14ac:dyDescent="0.25">
      <c r="B8001" s="416" t="s">
        <v>10444</v>
      </c>
      <c r="C8001" s="416" t="s">
        <v>10445</v>
      </c>
      <c r="D8001" s="417">
        <v>2070</v>
      </c>
    </row>
    <row r="8002" spans="2:4" x14ac:dyDescent="0.25">
      <c r="B8002" s="416" t="s">
        <v>10446</v>
      </c>
      <c r="C8002" s="416" t="s">
        <v>10445</v>
      </c>
      <c r="D8002" s="417">
        <v>2070</v>
      </c>
    </row>
    <row r="8003" spans="2:4" x14ac:dyDescent="0.25">
      <c r="B8003" s="416" t="s">
        <v>10447</v>
      </c>
      <c r="C8003" s="416" t="s">
        <v>10445</v>
      </c>
      <c r="D8003" s="417">
        <v>2070</v>
      </c>
    </row>
    <row r="8004" spans="2:4" x14ac:dyDescent="0.25">
      <c r="B8004" s="416" t="s">
        <v>10448</v>
      </c>
      <c r="C8004" s="416" t="s">
        <v>10449</v>
      </c>
      <c r="D8004" s="416">
        <v>765.01</v>
      </c>
    </row>
    <row r="8005" spans="2:4" x14ac:dyDescent="0.25">
      <c r="B8005" s="416" t="s">
        <v>10450</v>
      </c>
      <c r="C8005" s="416" t="s">
        <v>10451</v>
      </c>
      <c r="D8005" s="417">
        <v>9861.18</v>
      </c>
    </row>
    <row r="8006" spans="2:4" x14ac:dyDescent="0.25">
      <c r="B8006" s="416" t="s">
        <v>10452</v>
      </c>
      <c r="C8006" s="416" t="s">
        <v>10453</v>
      </c>
      <c r="D8006" s="417">
        <v>1365.05</v>
      </c>
    </row>
    <row r="8007" spans="2:4" x14ac:dyDescent="0.25">
      <c r="B8007" s="416" t="s">
        <v>10454</v>
      </c>
      <c r="C8007" s="416" t="s">
        <v>10455</v>
      </c>
      <c r="D8007" s="417">
        <v>2520.6799999999998</v>
      </c>
    </row>
    <row r="8008" spans="2:4" x14ac:dyDescent="0.25">
      <c r="B8008" s="416" t="s">
        <v>10456</v>
      </c>
      <c r="C8008" s="416" t="s">
        <v>10455</v>
      </c>
      <c r="D8008" s="417">
        <v>2336.2399999999998</v>
      </c>
    </row>
    <row r="8009" spans="2:4" x14ac:dyDescent="0.25">
      <c r="B8009" s="416" t="s">
        <v>10457</v>
      </c>
      <c r="C8009" s="416" t="s">
        <v>10455</v>
      </c>
      <c r="D8009" s="417">
        <v>3097.2</v>
      </c>
    </row>
    <row r="8010" spans="2:4" x14ac:dyDescent="0.25">
      <c r="B8010" s="416" t="s">
        <v>10458</v>
      </c>
      <c r="C8010" s="416" t="s">
        <v>10455</v>
      </c>
      <c r="D8010" s="417">
        <v>3097.2</v>
      </c>
    </row>
    <row r="8011" spans="2:4" x14ac:dyDescent="0.25">
      <c r="B8011" s="416" t="s">
        <v>10459</v>
      </c>
      <c r="C8011" s="416" t="s">
        <v>10455</v>
      </c>
      <c r="D8011" s="417">
        <v>9693.11</v>
      </c>
    </row>
    <row r="8012" spans="2:4" x14ac:dyDescent="0.25">
      <c r="B8012" s="416" t="s">
        <v>10460</v>
      </c>
      <c r="C8012" s="416" t="s">
        <v>10455</v>
      </c>
      <c r="D8012" s="417">
        <v>3097.2</v>
      </c>
    </row>
    <row r="8013" spans="2:4" x14ac:dyDescent="0.25">
      <c r="B8013" s="416" t="s">
        <v>10461</v>
      </c>
      <c r="C8013" s="416" t="s">
        <v>10455</v>
      </c>
      <c r="D8013" s="417">
        <v>2204</v>
      </c>
    </row>
    <row r="8014" spans="2:4" x14ac:dyDescent="0.25">
      <c r="B8014" s="416" t="s">
        <v>10462</v>
      </c>
      <c r="C8014" s="416" t="s">
        <v>10455</v>
      </c>
      <c r="D8014" s="417">
        <v>2204</v>
      </c>
    </row>
    <row r="8015" spans="2:4" x14ac:dyDescent="0.25">
      <c r="B8015" s="416" t="s">
        <v>10463</v>
      </c>
      <c r="C8015" s="416" t="s">
        <v>10455</v>
      </c>
      <c r="D8015" s="417">
        <v>2309.56</v>
      </c>
    </row>
    <row r="8016" spans="2:4" x14ac:dyDescent="0.25">
      <c r="B8016" s="416" t="s">
        <v>10464</v>
      </c>
      <c r="C8016" s="416" t="s">
        <v>10465</v>
      </c>
      <c r="D8016" s="417">
        <v>1116.01</v>
      </c>
    </row>
    <row r="8017" spans="2:4" x14ac:dyDescent="0.25">
      <c r="B8017" s="416" t="s">
        <v>10466</v>
      </c>
      <c r="C8017" s="416" t="s">
        <v>10467</v>
      </c>
      <c r="D8017" s="416">
        <v>0</v>
      </c>
    </row>
    <row r="8018" spans="2:4" x14ac:dyDescent="0.25">
      <c r="B8018" s="416" t="s">
        <v>10468</v>
      </c>
      <c r="C8018" s="416" t="s">
        <v>10469</v>
      </c>
      <c r="D8018" s="417">
        <v>2358.2800000000002</v>
      </c>
    </row>
    <row r="8019" spans="2:4" x14ac:dyDescent="0.25">
      <c r="B8019" s="416" t="s">
        <v>10470</v>
      </c>
      <c r="C8019" s="416" t="s">
        <v>10471</v>
      </c>
      <c r="D8019" s="417">
        <v>2216.4699999999998</v>
      </c>
    </row>
    <row r="8020" spans="2:4" x14ac:dyDescent="0.25">
      <c r="B8020" s="416" t="s">
        <v>10472</v>
      </c>
      <c r="C8020" s="416" t="s">
        <v>10473</v>
      </c>
      <c r="D8020" s="417">
        <v>1886</v>
      </c>
    </row>
    <row r="8021" spans="2:4" x14ac:dyDescent="0.25">
      <c r="B8021" s="416" t="s">
        <v>10474</v>
      </c>
      <c r="C8021" s="416" t="s">
        <v>10475</v>
      </c>
      <c r="D8021" s="417">
        <v>2320.48</v>
      </c>
    </row>
    <row r="8022" spans="2:4" x14ac:dyDescent="0.25">
      <c r="B8022" s="416" t="s">
        <v>10476</v>
      </c>
      <c r="C8022" s="416" t="s">
        <v>10477</v>
      </c>
      <c r="D8022" s="417">
        <v>2006.75</v>
      </c>
    </row>
    <row r="8023" spans="2:4" x14ac:dyDescent="0.25">
      <c r="B8023" s="416" t="s">
        <v>10478</v>
      </c>
      <c r="C8023" s="416" t="s">
        <v>10477</v>
      </c>
      <c r="D8023" s="417">
        <v>2006.75</v>
      </c>
    </row>
    <row r="8024" spans="2:4" x14ac:dyDescent="0.25">
      <c r="B8024" s="416" t="s">
        <v>10479</v>
      </c>
      <c r="C8024" s="416" t="s">
        <v>10480</v>
      </c>
      <c r="D8024" s="417">
        <v>11219.52</v>
      </c>
    </row>
    <row r="8025" spans="2:4" x14ac:dyDescent="0.25">
      <c r="B8025" s="416" t="s">
        <v>10481</v>
      </c>
      <c r="C8025" s="416" t="s">
        <v>10480</v>
      </c>
      <c r="D8025" s="417">
        <v>11219.52</v>
      </c>
    </row>
    <row r="8026" spans="2:4" x14ac:dyDescent="0.25">
      <c r="B8026" s="416" t="s">
        <v>10482</v>
      </c>
      <c r="C8026" s="416" t="s">
        <v>10480</v>
      </c>
      <c r="D8026" s="417">
        <v>11219.52</v>
      </c>
    </row>
    <row r="8027" spans="2:4" x14ac:dyDescent="0.25">
      <c r="B8027" s="416" t="s">
        <v>10483</v>
      </c>
      <c r="C8027" s="416" t="s">
        <v>10484</v>
      </c>
      <c r="D8027" s="417">
        <v>1858.62</v>
      </c>
    </row>
    <row r="8028" spans="2:4" x14ac:dyDescent="0.25">
      <c r="B8028" s="416" t="s">
        <v>10485</v>
      </c>
      <c r="C8028" s="416" t="s">
        <v>10484</v>
      </c>
      <c r="D8028" s="417">
        <v>1858.62</v>
      </c>
    </row>
    <row r="8029" spans="2:4" x14ac:dyDescent="0.25">
      <c r="B8029" s="416" t="s">
        <v>10486</v>
      </c>
      <c r="C8029" s="416" t="s">
        <v>10487</v>
      </c>
      <c r="D8029" s="416">
        <v>0.12</v>
      </c>
    </row>
    <row r="8030" spans="2:4" x14ac:dyDescent="0.25">
      <c r="B8030" s="416" t="s">
        <v>10488</v>
      </c>
      <c r="C8030" s="416" t="s">
        <v>10489</v>
      </c>
      <c r="D8030" s="417">
        <v>1127</v>
      </c>
    </row>
    <row r="8031" spans="2:4" x14ac:dyDescent="0.25">
      <c r="B8031" s="416" t="s">
        <v>10490</v>
      </c>
      <c r="C8031" s="416" t="s">
        <v>10491</v>
      </c>
      <c r="D8031" s="417">
        <v>3012.42</v>
      </c>
    </row>
    <row r="8032" spans="2:4" x14ac:dyDescent="0.25">
      <c r="B8032" s="416" t="s">
        <v>10492</v>
      </c>
      <c r="C8032" s="416" t="s">
        <v>10491</v>
      </c>
      <c r="D8032" s="417">
        <v>3012.42</v>
      </c>
    </row>
    <row r="8033" spans="2:4" x14ac:dyDescent="0.25">
      <c r="B8033" s="416" t="s">
        <v>10493</v>
      </c>
      <c r="C8033" s="416" t="s">
        <v>10494</v>
      </c>
      <c r="D8033" s="417">
        <v>2433.6799999999998</v>
      </c>
    </row>
    <row r="8034" spans="2:4" x14ac:dyDescent="0.25">
      <c r="B8034" s="416" t="s">
        <v>10495</v>
      </c>
      <c r="C8034" s="416" t="s">
        <v>10494</v>
      </c>
      <c r="D8034" s="417">
        <v>2433.6799999999998</v>
      </c>
    </row>
    <row r="8035" spans="2:4" x14ac:dyDescent="0.25">
      <c r="B8035" s="416" t="s">
        <v>10496</v>
      </c>
      <c r="C8035" s="416" t="s">
        <v>10494</v>
      </c>
      <c r="D8035" s="417">
        <v>2433.6799999999998</v>
      </c>
    </row>
    <row r="8036" spans="2:4" x14ac:dyDescent="0.25">
      <c r="B8036" s="416" t="s">
        <v>10497</v>
      </c>
      <c r="C8036" s="416" t="s">
        <v>10494</v>
      </c>
      <c r="D8036" s="417">
        <v>2433.6799999999998</v>
      </c>
    </row>
    <row r="8037" spans="2:4" x14ac:dyDescent="0.25">
      <c r="B8037" s="416" t="s">
        <v>10498</v>
      </c>
      <c r="C8037" s="416" t="s">
        <v>10494</v>
      </c>
      <c r="D8037" s="417">
        <v>2433.6799999999998</v>
      </c>
    </row>
    <row r="8038" spans="2:4" x14ac:dyDescent="0.25">
      <c r="B8038" s="416" t="s">
        <v>10499</v>
      </c>
      <c r="C8038" s="416" t="s">
        <v>10500</v>
      </c>
      <c r="D8038" s="416">
        <v>227.7</v>
      </c>
    </row>
    <row r="8039" spans="2:4" x14ac:dyDescent="0.25">
      <c r="B8039" s="416" t="s">
        <v>10501</v>
      </c>
      <c r="C8039" s="416" t="s">
        <v>10502</v>
      </c>
      <c r="D8039" s="417">
        <v>1023.5</v>
      </c>
    </row>
    <row r="8040" spans="2:4" x14ac:dyDescent="0.25">
      <c r="B8040" s="416" t="s">
        <v>10503</v>
      </c>
      <c r="C8040" s="416" t="s">
        <v>10504</v>
      </c>
      <c r="D8040" s="417">
        <v>3014.84</v>
      </c>
    </row>
    <row r="8041" spans="2:4" x14ac:dyDescent="0.25">
      <c r="B8041" s="416" t="s">
        <v>10505</v>
      </c>
      <c r="C8041" s="416" t="s">
        <v>10506</v>
      </c>
      <c r="D8041" s="417">
        <v>2675.82</v>
      </c>
    </row>
    <row r="8042" spans="2:4" x14ac:dyDescent="0.25">
      <c r="B8042" s="416" t="s">
        <v>10507</v>
      </c>
      <c r="C8042" s="416" t="s">
        <v>10508</v>
      </c>
      <c r="D8042" s="417">
        <v>1812.6</v>
      </c>
    </row>
    <row r="8043" spans="2:4" x14ac:dyDescent="0.25">
      <c r="B8043" s="416" t="s">
        <v>10509</v>
      </c>
      <c r="C8043" s="416" t="s">
        <v>10510</v>
      </c>
      <c r="D8043" s="417">
        <v>10821.5</v>
      </c>
    </row>
    <row r="8044" spans="2:4" x14ac:dyDescent="0.25">
      <c r="B8044" s="416" t="s">
        <v>10511</v>
      </c>
      <c r="C8044" s="416" t="s">
        <v>10512</v>
      </c>
      <c r="D8044" s="417">
        <v>1321</v>
      </c>
    </row>
    <row r="8045" spans="2:4" x14ac:dyDescent="0.25">
      <c r="B8045" s="416" t="s">
        <v>10513</v>
      </c>
      <c r="C8045" s="416" t="s">
        <v>10514</v>
      </c>
      <c r="D8045" s="417">
        <v>1360.68</v>
      </c>
    </row>
    <row r="8046" spans="2:4" x14ac:dyDescent="0.25">
      <c r="B8046" s="416" t="s">
        <v>10515</v>
      </c>
      <c r="C8046" s="416" t="s">
        <v>10514</v>
      </c>
      <c r="D8046" s="417">
        <v>1360.68</v>
      </c>
    </row>
    <row r="8047" spans="2:4" x14ac:dyDescent="0.25">
      <c r="B8047" s="416" t="s">
        <v>10516</v>
      </c>
      <c r="C8047" s="416" t="s">
        <v>10514</v>
      </c>
      <c r="D8047" s="417">
        <v>1360.68</v>
      </c>
    </row>
    <row r="8048" spans="2:4" x14ac:dyDescent="0.25">
      <c r="B8048" s="416" t="s">
        <v>10517</v>
      </c>
      <c r="C8048" s="416" t="s">
        <v>10514</v>
      </c>
      <c r="D8048" s="417">
        <v>1360.68</v>
      </c>
    </row>
    <row r="8049" spans="2:4" x14ac:dyDescent="0.25">
      <c r="B8049" s="416" t="s">
        <v>10518</v>
      </c>
      <c r="C8049" s="416" t="s">
        <v>10519</v>
      </c>
      <c r="D8049" s="417">
        <v>1436.8</v>
      </c>
    </row>
    <row r="8050" spans="2:4" x14ac:dyDescent="0.25">
      <c r="B8050" s="416" t="s">
        <v>10520</v>
      </c>
      <c r="C8050" s="416" t="s">
        <v>10521</v>
      </c>
      <c r="D8050" s="416">
        <v>0</v>
      </c>
    </row>
    <row r="8051" spans="2:4" x14ac:dyDescent="0.25">
      <c r="B8051" s="416" t="s">
        <v>10522</v>
      </c>
      <c r="C8051" s="416" t="s">
        <v>10523</v>
      </c>
      <c r="D8051" s="417">
        <v>8117.08</v>
      </c>
    </row>
    <row r="8052" spans="2:4" x14ac:dyDescent="0.25">
      <c r="B8052" s="416" t="s">
        <v>10524</v>
      </c>
      <c r="C8052" s="416" t="s">
        <v>10523</v>
      </c>
      <c r="D8052" s="417">
        <v>8117.08</v>
      </c>
    </row>
    <row r="8053" spans="2:4" x14ac:dyDescent="0.25">
      <c r="B8053" s="416" t="s">
        <v>10525</v>
      </c>
      <c r="C8053" s="416" t="s">
        <v>10523</v>
      </c>
      <c r="D8053" s="417">
        <v>8117.08</v>
      </c>
    </row>
    <row r="8054" spans="2:4" x14ac:dyDescent="0.25">
      <c r="B8054" s="416" t="s">
        <v>10526</v>
      </c>
      <c r="C8054" s="416" t="s">
        <v>10523</v>
      </c>
      <c r="D8054" s="417">
        <v>8117.08</v>
      </c>
    </row>
    <row r="8055" spans="2:4" x14ac:dyDescent="0.25">
      <c r="B8055" s="416" t="s">
        <v>10527</v>
      </c>
      <c r="C8055" s="416" t="s">
        <v>10528</v>
      </c>
      <c r="D8055" s="417">
        <v>8117.1</v>
      </c>
    </row>
    <row r="8056" spans="2:4" x14ac:dyDescent="0.25">
      <c r="B8056" s="416" t="s">
        <v>10529</v>
      </c>
      <c r="C8056" s="416" t="s">
        <v>10530</v>
      </c>
      <c r="D8056" s="417">
        <v>1127</v>
      </c>
    </row>
    <row r="8057" spans="2:4" x14ac:dyDescent="0.25">
      <c r="B8057" s="416" t="s">
        <v>10531</v>
      </c>
      <c r="C8057" s="416" t="s">
        <v>10530</v>
      </c>
      <c r="D8057" s="417">
        <v>1127</v>
      </c>
    </row>
    <row r="8058" spans="2:4" x14ac:dyDescent="0.25">
      <c r="B8058" s="416" t="s">
        <v>10532</v>
      </c>
      <c r="C8058" s="416" t="s">
        <v>10533</v>
      </c>
      <c r="D8058" s="417">
        <v>1148.8</v>
      </c>
    </row>
    <row r="8059" spans="2:4" x14ac:dyDescent="0.25">
      <c r="B8059" s="416" t="s">
        <v>10534</v>
      </c>
      <c r="C8059" s="416" t="s">
        <v>10533</v>
      </c>
      <c r="D8059" s="416">
        <v>0</v>
      </c>
    </row>
    <row r="8060" spans="2:4" x14ac:dyDescent="0.25">
      <c r="B8060" s="416" t="s">
        <v>10535</v>
      </c>
      <c r="C8060" s="416" t="s">
        <v>10533</v>
      </c>
      <c r="D8060" s="416">
        <v>0</v>
      </c>
    </row>
    <row r="8061" spans="2:4" x14ac:dyDescent="0.25">
      <c r="B8061" s="416" t="s">
        <v>10536</v>
      </c>
      <c r="C8061" s="416" t="s">
        <v>10537</v>
      </c>
      <c r="D8061" s="417">
        <v>10324</v>
      </c>
    </row>
    <row r="8062" spans="2:4" x14ac:dyDescent="0.25">
      <c r="B8062" s="416" t="s">
        <v>10538</v>
      </c>
      <c r="C8062" s="416" t="s">
        <v>10537</v>
      </c>
      <c r="D8062" s="417">
        <v>10324</v>
      </c>
    </row>
    <row r="8063" spans="2:4" x14ac:dyDescent="0.25">
      <c r="B8063" s="416" t="s">
        <v>10539</v>
      </c>
      <c r="C8063" s="416" t="s">
        <v>10540</v>
      </c>
      <c r="D8063" s="417">
        <v>1116.01</v>
      </c>
    </row>
    <row r="8064" spans="2:4" x14ac:dyDescent="0.25">
      <c r="B8064" s="416" t="s">
        <v>10541</v>
      </c>
      <c r="C8064" s="416" t="s">
        <v>10542</v>
      </c>
      <c r="D8064" s="417">
        <v>1084.45</v>
      </c>
    </row>
    <row r="8065" spans="2:4" x14ac:dyDescent="0.25">
      <c r="B8065" s="416" t="s">
        <v>10543</v>
      </c>
      <c r="C8065" s="416" t="s">
        <v>10544</v>
      </c>
      <c r="D8065" s="417">
        <v>1084.45</v>
      </c>
    </row>
    <row r="8066" spans="2:4" x14ac:dyDescent="0.25">
      <c r="B8066" s="416" t="s">
        <v>10545</v>
      </c>
      <c r="C8066" s="416" t="s">
        <v>10546</v>
      </c>
      <c r="D8066" s="417">
        <v>1889</v>
      </c>
    </row>
    <row r="8067" spans="2:4" x14ac:dyDescent="0.25">
      <c r="B8067" s="416" t="s">
        <v>10547</v>
      </c>
      <c r="C8067" s="416" t="s">
        <v>10546</v>
      </c>
      <c r="D8067" s="417">
        <v>1889</v>
      </c>
    </row>
    <row r="8068" spans="2:4" x14ac:dyDescent="0.25">
      <c r="B8068" s="416" t="s">
        <v>10548</v>
      </c>
      <c r="C8068" s="416" t="s">
        <v>10546</v>
      </c>
      <c r="D8068" s="417">
        <v>1889</v>
      </c>
    </row>
    <row r="8069" spans="2:4" x14ac:dyDescent="0.25">
      <c r="B8069" s="416" t="s">
        <v>10549</v>
      </c>
      <c r="C8069" s="416" t="s">
        <v>10546</v>
      </c>
      <c r="D8069" s="417">
        <v>1889</v>
      </c>
    </row>
    <row r="8070" spans="2:4" x14ac:dyDescent="0.25">
      <c r="B8070" s="416" t="s">
        <v>10550</v>
      </c>
      <c r="C8070" s="416" t="s">
        <v>10546</v>
      </c>
      <c r="D8070" s="417">
        <v>1889</v>
      </c>
    </row>
    <row r="8071" spans="2:4" x14ac:dyDescent="0.25">
      <c r="B8071" s="416" t="s">
        <v>10551</v>
      </c>
      <c r="C8071" s="416" t="s">
        <v>10546</v>
      </c>
      <c r="D8071" s="417">
        <v>1889</v>
      </c>
    </row>
    <row r="8072" spans="2:4" x14ac:dyDescent="0.25">
      <c r="B8072" s="416" t="s">
        <v>10552</v>
      </c>
      <c r="C8072" s="416" t="s">
        <v>10546</v>
      </c>
      <c r="D8072" s="417">
        <v>1889</v>
      </c>
    </row>
    <row r="8073" spans="2:4" x14ac:dyDescent="0.25">
      <c r="B8073" s="416" t="s">
        <v>10553</v>
      </c>
      <c r="C8073" s="416" t="s">
        <v>10554</v>
      </c>
      <c r="D8073" s="417">
        <v>12642.84</v>
      </c>
    </row>
    <row r="8074" spans="2:4" x14ac:dyDescent="0.25">
      <c r="B8074" s="416" t="s">
        <v>10555</v>
      </c>
      <c r="C8074" s="416" t="s">
        <v>10556</v>
      </c>
      <c r="D8074" s="417">
        <v>14837.47</v>
      </c>
    </row>
    <row r="8075" spans="2:4" x14ac:dyDescent="0.25">
      <c r="B8075" s="416" t="s">
        <v>10557</v>
      </c>
      <c r="C8075" s="416" t="s">
        <v>10558</v>
      </c>
      <c r="D8075" s="417">
        <v>19998.490000000002</v>
      </c>
    </row>
    <row r="8076" spans="2:4" x14ac:dyDescent="0.25">
      <c r="B8076" s="416" t="s">
        <v>10559</v>
      </c>
      <c r="C8076" s="416" t="s">
        <v>10560</v>
      </c>
      <c r="D8076" s="417">
        <v>1840</v>
      </c>
    </row>
    <row r="8077" spans="2:4" x14ac:dyDescent="0.25">
      <c r="B8077" s="416" t="s">
        <v>10561</v>
      </c>
      <c r="C8077" s="416" t="s">
        <v>10562</v>
      </c>
      <c r="D8077" s="416">
        <v>893.37</v>
      </c>
    </row>
    <row r="8078" spans="2:4" x14ac:dyDescent="0.25">
      <c r="B8078" s="416" t="s">
        <v>10563</v>
      </c>
      <c r="C8078" s="416" t="s">
        <v>10562</v>
      </c>
      <c r="D8078" s="416">
        <v>893.37</v>
      </c>
    </row>
    <row r="8079" spans="2:4" x14ac:dyDescent="0.25">
      <c r="B8079" s="416" t="s">
        <v>10564</v>
      </c>
      <c r="C8079" s="416" t="s">
        <v>10565</v>
      </c>
      <c r="D8079" s="417">
        <v>1499.81</v>
      </c>
    </row>
    <row r="8080" spans="2:4" x14ac:dyDescent="0.25">
      <c r="B8080" s="416" t="s">
        <v>10566</v>
      </c>
      <c r="C8080" s="416" t="s">
        <v>10565</v>
      </c>
      <c r="D8080" s="417">
        <v>1499.81</v>
      </c>
    </row>
    <row r="8081" spans="2:4" x14ac:dyDescent="0.25">
      <c r="B8081" s="416" t="s">
        <v>10567</v>
      </c>
      <c r="C8081" s="416" t="s">
        <v>10568</v>
      </c>
      <c r="D8081" s="417">
        <v>3247.33</v>
      </c>
    </row>
    <row r="8082" spans="2:4" x14ac:dyDescent="0.25">
      <c r="B8082" s="416" t="s">
        <v>10569</v>
      </c>
      <c r="C8082" s="416" t="s">
        <v>10568</v>
      </c>
      <c r="D8082" s="417">
        <v>3247.33</v>
      </c>
    </row>
    <row r="8083" spans="2:4" x14ac:dyDescent="0.25">
      <c r="B8083" s="416" t="s">
        <v>10570</v>
      </c>
      <c r="C8083" s="416" t="s">
        <v>10571</v>
      </c>
      <c r="D8083" s="417">
        <v>3493.92</v>
      </c>
    </row>
    <row r="8084" spans="2:4" x14ac:dyDescent="0.25">
      <c r="B8084" s="416" t="s">
        <v>10572</v>
      </c>
      <c r="C8084" s="416" t="s">
        <v>10571</v>
      </c>
      <c r="D8084" s="417">
        <v>3493.92</v>
      </c>
    </row>
    <row r="8085" spans="2:4" x14ac:dyDescent="0.25">
      <c r="B8085" s="416" t="s">
        <v>10573</v>
      </c>
      <c r="C8085" s="416" t="s">
        <v>10574</v>
      </c>
      <c r="D8085" s="417">
        <v>32795.519999999997</v>
      </c>
    </row>
    <row r="8086" spans="2:4" x14ac:dyDescent="0.25">
      <c r="B8086" s="416" t="s">
        <v>10575</v>
      </c>
      <c r="C8086" s="416" t="s">
        <v>10574</v>
      </c>
      <c r="D8086" s="417">
        <v>32795.519999999997</v>
      </c>
    </row>
    <row r="8087" spans="2:4" x14ac:dyDescent="0.25">
      <c r="B8087" s="416" t="s">
        <v>10576</v>
      </c>
      <c r="C8087" s="416" t="s">
        <v>10574</v>
      </c>
      <c r="D8087" s="417">
        <v>32795.519999999997</v>
      </c>
    </row>
    <row r="8088" spans="2:4" x14ac:dyDescent="0.25">
      <c r="B8088" s="416" t="s">
        <v>10577</v>
      </c>
      <c r="C8088" s="416" t="s">
        <v>10574</v>
      </c>
      <c r="D8088" s="417">
        <v>32795.519999999997</v>
      </c>
    </row>
    <row r="8089" spans="2:4" x14ac:dyDescent="0.25">
      <c r="B8089" s="416" t="s">
        <v>10578</v>
      </c>
      <c r="C8089" s="416" t="s">
        <v>10574</v>
      </c>
      <c r="D8089" s="417">
        <v>32795.519999999997</v>
      </c>
    </row>
    <row r="8090" spans="2:4" x14ac:dyDescent="0.25">
      <c r="B8090" s="416" t="s">
        <v>10579</v>
      </c>
      <c r="C8090" s="416" t="s">
        <v>10574</v>
      </c>
      <c r="D8090" s="417">
        <v>32795.519999999997</v>
      </c>
    </row>
    <row r="8091" spans="2:4" x14ac:dyDescent="0.25">
      <c r="B8091" s="416" t="s">
        <v>10580</v>
      </c>
      <c r="C8091" s="416" t="s">
        <v>10574</v>
      </c>
      <c r="D8091" s="417">
        <v>32795.519999999997</v>
      </c>
    </row>
    <row r="8092" spans="2:4" x14ac:dyDescent="0.25">
      <c r="B8092" s="416" t="s">
        <v>10581</v>
      </c>
      <c r="C8092" s="416" t="s">
        <v>10574</v>
      </c>
      <c r="D8092" s="417">
        <v>32795.519999999997</v>
      </c>
    </row>
    <row r="8093" spans="2:4" x14ac:dyDescent="0.25">
      <c r="B8093" s="416" t="s">
        <v>10582</v>
      </c>
      <c r="C8093" s="416" t="s">
        <v>10574</v>
      </c>
      <c r="D8093" s="417">
        <v>16172.26</v>
      </c>
    </row>
    <row r="8094" spans="2:4" x14ac:dyDescent="0.25">
      <c r="B8094" s="416" t="s">
        <v>10583</v>
      </c>
      <c r="C8094" s="416" t="s">
        <v>10584</v>
      </c>
      <c r="D8094" s="417">
        <v>9056.86</v>
      </c>
    </row>
    <row r="8095" spans="2:4" x14ac:dyDescent="0.25">
      <c r="B8095" s="416" t="s">
        <v>10585</v>
      </c>
      <c r="C8095" s="416" t="s">
        <v>10584</v>
      </c>
      <c r="D8095" s="417">
        <v>9056.86</v>
      </c>
    </row>
    <row r="8096" spans="2:4" x14ac:dyDescent="0.25">
      <c r="B8096" s="416" t="s">
        <v>10586</v>
      </c>
      <c r="C8096" s="416" t="s">
        <v>10584</v>
      </c>
      <c r="D8096" s="417">
        <v>9056.86</v>
      </c>
    </row>
    <row r="8097" spans="2:4" x14ac:dyDescent="0.25">
      <c r="B8097" s="416" t="s">
        <v>10587</v>
      </c>
      <c r="C8097" s="416" t="s">
        <v>10584</v>
      </c>
      <c r="D8097" s="417">
        <v>9056.86</v>
      </c>
    </row>
    <row r="8098" spans="2:4" x14ac:dyDescent="0.25">
      <c r="B8098" s="416" t="s">
        <v>10588</v>
      </c>
      <c r="C8098" s="416" t="s">
        <v>10584</v>
      </c>
      <c r="D8098" s="417">
        <v>9056.86</v>
      </c>
    </row>
    <row r="8099" spans="2:4" x14ac:dyDescent="0.25">
      <c r="B8099" s="416" t="s">
        <v>10589</v>
      </c>
      <c r="C8099" s="416" t="s">
        <v>10584</v>
      </c>
      <c r="D8099" s="417">
        <v>9056.86</v>
      </c>
    </row>
    <row r="8100" spans="2:4" x14ac:dyDescent="0.25">
      <c r="B8100" s="416" t="s">
        <v>10590</v>
      </c>
      <c r="C8100" s="416" t="s">
        <v>10591</v>
      </c>
      <c r="D8100" s="417">
        <v>7176</v>
      </c>
    </row>
    <row r="8101" spans="2:4" x14ac:dyDescent="0.25">
      <c r="B8101" s="416" t="s">
        <v>10592</v>
      </c>
      <c r="C8101" s="416" t="s">
        <v>10593</v>
      </c>
      <c r="D8101" s="417">
        <v>7176</v>
      </c>
    </row>
    <row r="8102" spans="2:4" x14ac:dyDescent="0.25">
      <c r="B8102" s="416" t="s">
        <v>10594</v>
      </c>
      <c r="C8102" s="416" t="s">
        <v>10595</v>
      </c>
      <c r="D8102" s="417">
        <v>40963</v>
      </c>
    </row>
    <row r="8103" spans="2:4" x14ac:dyDescent="0.25">
      <c r="B8103" s="416" t="s">
        <v>10596</v>
      </c>
      <c r="C8103" s="416" t="s">
        <v>10597</v>
      </c>
      <c r="D8103" s="417">
        <v>5003.6499999999996</v>
      </c>
    </row>
    <row r="8104" spans="2:4" x14ac:dyDescent="0.25">
      <c r="B8104" s="416" t="s">
        <v>10598</v>
      </c>
      <c r="C8104" s="416" t="s">
        <v>10597</v>
      </c>
      <c r="D8104" s="417">
        <v>5003.6499999999996</v>
      </c>
    </row>
    <row r="8105" spans="2:4" x14ac:dyDescent="0.25">
      <c r="B8105" s="416" t="s">
        <v>10599</v>
      </c>
      <c r="C8105" s="416" t="s">
        <v>10597</v>
      </c>
      <c r="D8105" s="417">
        <v>5003.6499999999996</v>
      </c>
    </row>
    <row r="8106" spans="2:4" x14ac:dyDescent="0.25">
      <c r="B8106" s="416" t="s">
        <v>10600</v>
      </c>
      <c r="C8106" s="416" t="s">
        <v>10601</v>
      </c>
      <c r="D8106" s="417">
        <v>5003.6499999999996</v>
      </c>
    </row>
    <row r="8107" spans="2:4" x14ac:dyDescent="0.25">
      <c r="B8107" s="416" t="s">
        <v>10602</v>
      </c>
      <c r="C8107" s="416" t="s">
        <v>10603</v>
      </c>
      <c r="D8107" s="417">
        <v>5003.6499999999996</v>
      </c>
    </row>
    <row r="8108" spans="2:4" x14ac:dyDescent="0.25">
      <c r="B8108" s="416" t="s">
        <v>10604</v>
      </c>
      <c r="C8108" s="416" t="s">
        <v>10603</v>
      </c>
      <c r="D8108" s="417">
        <v>5003.6499999999996</v>
      </c>
    </row>
    <row r="8109" spans="2:4" x14ac:dyDescent="0.25">
      <c r="B8109" s="416" t="s">
        <v>10605</v>
      </c>
      <c r="C8109" s="416" t="s">
        <v>10606</v>
      </c>
      <c r="D8109" s="417">
        <v>5003.6499999999996</v>
      </c>
    </row>
    <row r="8110" spans="2:4" x14ac:dyDescent="0.25">
      <c r="B8110" s="416" t="s">
        <v>10607</v>
      </c>
      <c r="C8110" s="416" t="s">
        <v>10606</v>
      </c>
      <c r="D8110" s="417">
        <v>5003.6499999999996</v>
      </c>
    </row>
    <row r="8111" spans="2:4" x14ac:dyDescent="0.25">
      <c r="B8111" s="416" t="s">
        <v>10608</v>
      </c>
      <c r="C8111" s="416" t="s">
        <v>10609</v>
      </c>
      <c r="D8111" s="417">
        <v>42798.81</v>
      </c>
    </row>
    <row r="8112" spans="2:4" x14ac:dyDescent="0.25">
      <c r="B8112" s="416" t="s">
        <v>10610</v>
      </c>
      <c r="C8112" s="416" t="s">
        <v>10611</v>
      </c>
      <c r="D8112" s="417">
        <v>44723.12</v>
      </c>
    </row>
    <row r="8113" spans="2:4" x14ac:dyDescent="0.25">
      <c r="B8113" s="416" t="s">
        <v>10612</v>
      </c>
      <c r="C8113" s="416" t="s">
        <v>10613</v>
      </c>
      <c r="D8113" s="417">
        <v>14301.27</v>
      </c>
    </row>
    <row r="8114" spans="2:4" x14ac:dyDescent="0.25">
      <c r="B8114" s="416" t="s">
        <v>10614</v>
      </c>
      <c r="C8114" s="416" t="s">
        <v>10613</v>
      </c>
      <c r="D8114" s="417">
        <v>14301.27</v>
      </c>
    </row>
    <row r="8115" spans="2:4" x14ac:dyDescent="0.25">
      <c r="B8115" s="416" t="s">
        <v>10615</v>
      </c>
      <c r="C8115" s="416" t="s">
        <v>10613</v>
      </c>
      <c r="D8115" s="417">
        <v>14301.27</v>
      </c>
    </row>
    <row r="8116" spans="2:4" x14ac:dyDescent="0.25">
      <c r="B8116" s="416" t="s">
        <v>10616</v>
      </c>
      <c r="C8116" s="416" t="s">
        <v>10613</v>
      </c>
      <c r="D8116" s="417">
        <v>14301.27</v>
      </c>
    </row>
    <row r="8117" spans="2:4" x14ac:dyDescent="0.25">
      <c r="B8117" s="416" t="s">
        <v>10617</v>
      </c>
      <c r="C8117" s="416" t="s">
        <v>10613</v>
      </c>
      <c r="D8117" s="417">
        <v>14301.27</v>
      </c>
    </row>
    <row r="8118" spans="2:4" x14ac:dyDescent="0.25">
      <c r="B8118" s="416" t="s">
        <v>10618</v>
      </c>
      <c r="C8118" s="416" t="s">
        <v>10613</v>
      </c>
      <c r="D8118" s="417">
        <v>14301.27</v>
      </c>
    </row>
    <row r="8119" spans="2:4" x14ac:dyDescent="0.25">
      <c r="B8119" s="416" t="s">
        <v>10619</v>
      </c>
      <c r="C8119" s="416" t="s">
        <v>10613</v>
      </c>
      <c r="D8119" s="417">
        <v>14301.27</v>
      </c>
    </row>
    <row r="8120" spans="2:4" x14ac:dyDescent="0.25">
      <c r="B8120" s="416" t="s">
        <v>10620</v>
      </c>
      <c r="C8120" s="416" t="s">
        <v>10613</v>
      </c>
      <c r="D8120" s="417">
        <v>14301.27</v>
      </c>
    </row>
    <row r="8121" spans="2:4" x14ac:dyDescent="0.25">
      <c r="B8121" s="416" t="s">
        <v>10621</v>
      </c>
      <c r="C8121" s="416" t="s">
        <v>10613</v>
      </c>
      <c r="D8121" s="417">
        <v>14301.27</v>
      </c>
    </row>
    <row r="8122" spans="2:4" x14ac:dyDescent="0.25">
      <c r="B8122" s="416" t="s">
        <v>10622</v>
      </c>
      <c r="C8122" s="416" t="s">
        <v>10613</v>
      </c>
      <c r="D8122" s="417">
        <v>14301.27</v>
      </c>
    </row>
    <row r="8123" spans="2:4" x14ac:dyDescent="0.25">
      <c r="B8123" s="416" t="s">
        <v>10623</v>
      </c>
      <c r="C8123" s="416" t="s">
        <v>10613</v>
      </c>
      <c r="D8123" s="417">
        <v>14301.27</v>
      </c>
    </row>
    <row r="8124" spans="2:4" x14ac:dyDescent="0.25">
      <c r="B8124" s="416" t="s">
        <v>10624</v>
      </c>
      <c r="C8124" s="416" t="s">
        <v>10625</v>
      </c>
      <c r="D8124" s="417">
        <v>4315.95</v>
      </c>
    </row>
    <row r="8125" spans="2:4" x14ac:dyDescent="0.25">
      <c r="B8125" s="416" t="s">
        <v>10626</v>
      </c>
      <c r="C8125" s="416" t="s">
        <v>10627</v>
      </c>
      <c r="D8125" s="417">
        <v>6727.5</v>
      </c>
    </row>
    <row r="8126" spans="2:4" x14ac:dyDescent="0.25">
      <c r="B8126" s="416" t="s">
        <v>10628</v>
      </c>
      <c r="C8126" s="416" t="s">
        <v>10629</v>
      </c>
      <c r="D8126" s="417">
        <v>2375.61</v>
      </c>
    </row>
    <row r="8127" spans="2:4" x14ac:dyDescent="0.25">
      <c r="B8127" s="416" t="s">
        <v>10630</v>
      </c>
      <c r="C8127" s="416" t="s">
        <v>10631</v>
      </c>
      <c r="D8127" s="417">
        <v>7640.6</v>
      </c>
    </row>
    <row r="8128" spans="2:4" x14ac:dyDescent="0.25">
      <c r="B8128" s="416" t="s">
        <v>10632</v>
      </c>
      <c r="C8128" s="416" t="s">
        <v>10633</v>
      </c>
      <c r="D8128" s="417">
        <v>5794.9</v>
      </c>
    </row>
    <row r="8129" spans="2:4" x14ac:dyDescent="0.25">
      <c r="B8129" s="416" t="s">
        <v>10634</v>
      </c>
      <c r="C8129" s="416" t="s">
        <v>10635</v>
      </c>
      <c r="D8129" s="417">
        <v>4569.3999999999996</v>
      </c>
    </row>
    <row r="8130" spans="2:4" x14ac:dyDescent="0.25">
      <c r="B8130" s="416" t="s">
        <v>10636</v>
      </c>
      <c r="C8130" s="416" t="s">
        <v>10635</v>
      </c>
      <c r="D8130" s="417">
        <v>4569.3999999999996</v>
      </c>
    </row>
    <row r="8131" spans="2:4" x14ac:dyDescent="0.25">
      <c r="B8131" s="416">
        <v>3028</v>
      </c>
      <c r="C8131" s="416" t="s">
        <v>10637</v>
      </c>
      <c r="D8131" s="416">
        <v>417.51</v>
      </c>
    </row>
    <row r="8132" spans="2:4" x14ac:dyDescent="0.25">
      <c r="B8132" s="416" t="s">
        <v>10638</v>
      </c>
      <c r="C8132" s="416" t="s">
        <v>10639</v>
      </c>
      <c r="D8132" s="417">
        <v>1713.5</v>
      </c>
    </row>
    <row r="8133" spans="2:4" x14ac:dyDescent="0.25">
      <c r="B8133" s="416" t="s">
        <v>10640</v>
      </c>
      <c r="C8133" s="416" t="s">
        <v>10641</v>
      </c>
      <c r="D8133" s="417">
        <v>1810.1</v>
      </c>
    </row>
    <row r="8134" spans="2:4" x14ac:dyDescent="0.25">
      <c r="B8134" s="416" t="s">
        <v>10642</v>
      </c>
      <c r="C8134" s="416" t="s">
        <v>10643</v>
      </c>
      <c r="D8134" s="416">
        <v>555.16</v>
      </c>
    </row>
    <row r="8135" spans="2:4" x14ac:dyDescent="0.25">
      <c r="B8135" s="416" t="s">
        <v>10644</v>
      </c>
      <c r="C8135" s="416" t="s">
        <v>10645</v>
      </c>
      <c r="D8135" s="417">
        <v>1713.5</v>
      </c>
    </row>
    <row r="8136" spans="2:4" x14ac:dyDescent="0.25">
      <c r="B8136" s="416" t="s">
        <v>10646</v>
      </c>
      <c r="C8136" s="416" t="s">
        <v>10647</v>
      </c>
      <c r="D8136" s="416">
        <v>417.51</v>
      </c>
    </row>
    <row r="8137" spans="2:4" x14ac:dyDescent="0.25">
      <c r="B8137" s="416" t="s">
        <v>10648</v>
      </c>
      <c r="C8137" s="416" t="s">
        <v>10649</v>
      </c>
      <c r="D8137" s="417">
        <v>4206.7</v>
      </c>
    </row>
    <row r="8138" spans="2:4" x14ac:dyDescent="0.25">
      <c r="B8138" s="416" t="s">
        <v>10650</v>
      </c>
      <c r="C8138" s="416" t="s">
        <v>10651</v>
      </c>
      <c r="D8138" s="417">
        <v>1629.55</v>
      </c>
    </row>
    <row r="8139" spans="2:4" x14ac:dyDescent="0.25">
      <c r="B8139" s="416" t="s">
        <v>10652</v>
      </c>
      <c r="C8139" s="416" t="s">
        <v>10653</v>
      </c>
      <c r="D8139" s="417">
        <v>1713.5</v>
      </c>
    </row>
    <row r="8140" spans="2:4" x14ac:dyDescent="0.25">
      <c r="B8140" s="416" t="s">
        <v>10654</v>
      </c>
      <c r="C8140" s="416" t="s">
        <v>10655</v>
      </c>
      <c r="D8140" s="417">
        <v>8731.0499999999993</v>
      </c>
    </row>
    <row r="8141" spans="2:4" x14ac:dyDescent="0.25">
      <c r="B8141" s="416" t="s">
        <v>10656</v>
      </c>
      <c r="C8141" s="416" t="s">
        <v>10657</v>
      </c>
      <c r="D8141" s="417">
        <v>1282.8699999999999</v>
      </c>
    </row>
    <row r="8142" spans="2:4" x14ac:dyDescent="0.25">
      <c r="B8142" s="416" t="s">
        <v>10658</v>
      </c>
      <c r="C8142" s="416" t="s">
        <v>10657</v>
      </c>
      <c r="D8142" s="417">
        <v>1282.8699999999999</v>
      </c>
    </row>
    <row r="8143" spans="2:4" x14ac:dyDescent="0.25">
      <c r="B8143" s="416" t="s">
        <v>10659</v>
      </c>
      <c r="C8143" s="416" t="s">
        <v>10660</v>
      </c>
      <c r="D8143" s="417">
        <v>1160</v>
      </c>
    </row>
    <row r="8144" spans="2:4" x14ac:dyDescent="0.25">
      <c r="B8144" s="416" t="s">
        <v>10661</v>
      </c>
      <c r="C8144" s="416" t="s">
        <v>10662</v>
      </c>
      <c r="D8144" s="417">
        <v>1725</v>
      </c>
    </row>
    <row r="8145" spans="2:4" x14ac:dyDescent="0.25">
      <c r="B8145" s="416" t="s">
        <v>10663</v>
      </c>
      <c r="C8145" s="416" t="s">
        <v>10662</v>
      </c>
      <c r="D8145" s="417">
        <v>1725</v>
      </c>
    </row>
    <row r="8146" spans="2:4" x14ac:dyDescent="0.25">
      <c r="B8146" s="416" t="s">
        <v>10664</v>
      </c>
      <c r="C8146" s="416" t="s">
        <v>10665</v>
      </c>
      <c r="D8146" s="417">
        <v>2196.5</v>
      </c>
    </row>
    <row r="8147" spans="2:4" x14ac:dyDescent="0.25">
      <c r="B8147" s="416" t="s">
        <v>10666</v>
      </c>
      <c r="C8147" s="416" t="s">
        <v>10667</v>
      </c>
      <c r="D8147" s="417">
        <v>7678.55</v>
      </c>
    </row>
    <row r="8148" spans="2:4" x14ac:dyDescent="0.25">
      <c r="B8148" s="416" t="s">
        <v>10668</v>
      </c>
      <c r="C8148" s="416" t="s">
        <v>10669</v>
      </c>
      <c r="D8148" s="417">
        <v>7678.55</v>
      </c>
    </row>
    <row r="8149" spans="2:4" ht="30" x14ac:dyDescent="0.25">
      <c r="B8149" s="416" t="s">
        <v>10670</v>
      </c>
      <c r="C8149" s="416" t="s">
        <v>10671</v>
      </c>
      <c r="D8149" s="417">
        <v>1160</v>
      </c>
    </row>
    <row r="8150" spans="2:4" x14ac:dyDescent="0.25">
      <c r="B8150" s="416" t="s">
        <v>10672</v>
      </c>
      <c r="C8150" s="416" t="s">
        <v>10673</v>
      </c>
      <c r="D8150" s="417">
        <v>1319</v>
      </c>
    </row>
    <row r="8151" spans="2:4" x14ac:dyDescent="0.25">
      <c r="B8151" s="416" t="s">
        <v>10674</v>
      </c>
      <c r="C8151" s="416" t="s">
        <v>10675</v>
      </c>
      <c r="D8151" s="417">
        <v>1450</v>
      </c>
    </row>
    <row r="8152" spans="2:4" x14ac:dyDescent="0.25">
      <c r="B8152" s="416" t="s">
        <v>10676</v>
      </c>
      <c r="C8152" s="416" t="s">
        <v>10677</v>
      </c>
      <c r="D8152" s="417">
        <v>1474.12</v>
      </c>
    </row>
    <row r="8153" spans="2:4" x14ac:dyDescent="0.25">
      <c r="B8153" s="416" t="s">
        <v>10678</v>
      </c>
      <c r="C8153" s="416" t="s">
        <v>10679</v>
      </c>
      <c r="D8153" s="417">
        <v>2760</v>
      </c>
    </row>
    <row r="8154" spans="2:4" x14ac:dyDescent="0.25">
      <c r="B8154" s="416" t="s">
        <v>10680</v>
      </c>
      <c r="C8154" s="416" t="s">
        <v>10681</v>
      </c>
      <c r="D8154" s="417">
        <v>12992</v>
      </c>
    </row>
    <row r="8155" spans="2:4" x14ac:dyDescent="0.25">
      <c r="B8155" s="416" t="s">
        <v>10682</v>
      </c>
      <c r="C8155" s="416" t="s">
        <v>10681</v>
      </c>
      <c r="D8155" s="417">
        <v>12992</v>
      </c>
    </row>
    <row r="8156" spans="2:4" x14ac:dyDescent="0.25">
      <c r="B8156" s="416" t="s">
        <v>10683</v>
      </c>
      <c r="C8156" s="416" t="s">
        <v>10684</v>
      </c>
      <c r="D8156" s="417">
        <v>1371.26</v>
      </c>
    </row>
    <row r="8157" spans="2:4" x14ac:dyDescent="0.25">
      <c r="B8157" s="416" t="s">
        <v>10685</v>
      </c>
      <c r="C8157" s="416" t="s">
        <v>10686</v>
      </c>
      <c r="D8157" s="417">
        <v>1380</v>
      </c>
    </row>
    <row r="8158" spans="2:4" x14ac:dyDescent="0.25">
      <c r="B8158" s="416" t="s">
        <v>10687</v>
      </c>
      <c r="C8158" s="416" t="s">
        <v>10686</v>
      </c>
      <c r="D8158" s="417">
        <v>1380</v>
      </c>
    </row>
    <row r="8159" spans="2:4" x14ac:dyDescent="0.25">
      <c r="B8159" s="416" t="s">
        <v>10688</v>
      </c>
      <c r="C8159" s="416" t="s">
        <v>10689</v>
      </c>
      <c r="D8159" s="417">
        <v>1713.5</v>
      </c>
    </row>
    <row r="8160" spans="2:4" x14ac:dyDescent="0.25">
      <c r="B8160" s="416" t="s">
        <v>10690</v>
      </c>
      <c r="C8160" s="416" t="s">
        <v>10691</v>
      </c>
      <c r="D8160" s="417">
        <v>4990.8999999999996</v>
      </c>
    </row>
    <row r="8161" spans="2:4" x14ac:dyDescent="0.25">
      <c r="B8161" s="416" t="s">
        <v>10692</v>
      </c>
      <c r="C8161" s="416" t="s">
        <v>10693</v>
      </c>
      <c r="D8161" s="417">
        <v>9106</v>
      </c>
    </row>
    <row r="8162" spans="2:4" x14ac:dyDescent="0.25">
      <c r="B8162" s="416" t="s">
        <v>10694</v>
      </c>
      <c r="C8162" s="416" t="s">
        <v>10695</v>
      </c>
      <c r="D8162" s="417">
        <v>5635</v>
      </c>
    </row>
    <row r="8163" spans="2:4" x14ac:dyDescent="0.25">
      <c r="B8163" s="416" t="s">
        <v>10696</v>
      </c>
      <c r="C8163" s="416" t="s">
        <v>10697</v>
      </c>
      <c r="D8163" s="417">
        <v>2650.75</v>
      </c>
    </row>
    <row r="8164" spans="2:4" x14ac:dyDescent="0.25">
      <c r="B8164" s="416" t="s">
        <v>10698</v>
      </c>
      <c r="C8164" s="416" t="s">
        <v>10699</v>
      </c>
      <c r="D8164" s="417">
        <v>1102.8499999999999</v>
      </c>
    </row>
    <row r="8165" spans="2:4" x14ac:dyDescent="0.25">
      <c r="B8165" s="416" t="s">
        <v>10700</v>
      </c>
      <c r="C8165" s="416" t="s">
        <v>10701</v>
      </c>
      <c r="D8165" s="417">
        <v>1917.05</v>
      </c>
    </row>
    <row r="8166" spans="2:4" x14ac:dyDescent="0.25">
      <c r="B8166" s="416" t="s">
        <v>10702</v>
      </c>
      <c r="C8166" s="416" t="s">
        <v>10703</v>
      </c>
      <c r="D8166" s="417">
        <v>2561.0500000000002</v>
      </c>
    </row>
    <row r="8167" spans="2:4" x14ac:dyDescent="0.25">
      <c r="B8167" s="416" t="s">
        <v>10704</v>
      </c>
      <c r="C8167" s="416" t="s">
        <v>10705</v>
      </c>
      <c r="D8167" s="417">
        <v>9582.9500000000007</v>
      </c>
    </row>
    <row r="8168" spans="2:4" x14ac:dyDescent="0.25">
      <c r="B8168" s="416" t="s">
        <v>10706</v>
      </c>
      <c r="C8168" s="416" t="s">
        <v>10707</v>
      </c>
      <c r="D8168" s="417">
        <v>2817.5</v>
      </c>
    </row>
    <row r="8169" spans="2:4" x14ac:dyDescent="0.25">
      <c r="B8169" s="416" t="s">
        <v>10708</v>
      </c>
      <c r="C8169" s="416" t="s">
        <v>10707</v>
      </c>
      <c r="D8169" s="417">
        <v>2817.5</v>
      </c>
    </row>
    <row r="8170" spans="2:4" x14ac:dyDescent="0.25">
      <c r="B8170" s="416" t="s">
        <v>10709</v>
      </c>
      <c r="C8170" s="416" t="s">
        <v>10707</v>
      </c>
      <c r="D8170" s="417">
        <v>2817.5</v>
      </c>
    </row>
    <row r="8171" spans="2:4" x14ac:dyDescent="0.25">
      <c r="B8171" s="416" t="s">
        <v>10710</v>
      </c>
      <c r="C8171" s="416" t="s">
        <v>10711</v>
      </c>
      <c r="D8171" s="417">
        <v>2481.6999999999998</v>
      </c>
    </row>
    <row r="8172" spans="2:4" x14ac:dyDescent="0.25">
      <c r="B8172" s="416" t="s">
        <v>10712</v>
      </c>
      <c r="C8172" s="416" t="s">
        <v>10713</v>
      </c>
      <c r="D8172" s="417">
        <v>3427</v>
      </c>
    </row>
    <row r="8173" spans="2:4" x14ac:dyDescent="0.25">
      <c r="B8173" s="416" t="s">
        <v>10714</v>
      </c>
      <c r="C8173" s="416" t="s">
        <v>10715</v>
      </c>
      <c r="D8173" s="417">
        <v>13616.38</v>
      </c>
    </row>
    <row r="8174" spans="2:4" x14ac:dyDescent="0.25">
      <c r="B8174" s="416" t="s">
        <v>10716</v>
      </c>
      <c r="C8174" s="416" t="s">
        <v>10717</v>
      </c>
      <c r="D8174" s="417">
        <v>11499.02</v>
      </c>
    </row>
    <row r="8175" spans="2:4" x14ac:dyDescent="0.25">
      <c r="B8175" s="416" t="s">
        <v>10718</v>
      </c>
      <c r="C8175" s="416" t="s">
        <v>10717</v>
      </c>
      <c r="D8175" s="417">
        <v>11499.01</v>
      </c>
    </row>
    <row r="8176" spans="2:4" x14ac:dyDescent="0.25">
      <c r="B8176" s="416" t="s">
        <v>10719</v>
      </c>
      <c r="C8176" s="416" t="s">
        <v>10717</v>
      </c>
      <c r="D8176" s="417">
        <v>11499.02</v>
      </c>
    </row>
    <row r="8177" spans="2:4" x14ac:dyDescent="0.25">
      <c r="B8177" s="416" t="s">
        <v>10720</v>
      </c>
      <c r="C8177" s="416" t="s">
        <v>10721</v>
      </c>
      <c r="D8177" s="417">
        <v>2799</v>
      </c>
    </row>
    <row r="8178" spans="2:4" x14ac:dyDescent="0.25">
      <c r="B8178" s="416" t="s">
        <v>10722</v>
      </c>
      <c r="C8178" s="416" t="s">
        <v>10723</v>
      </c>
      <c r="D8178" s="417">
        <v>1160</v>
      </c>
    </row>
    <row r="8179" spans="2:4" x14ac:dyDescent="0.25">
      <c r="B8179" s="416" t="s">
        <v>10724</v>
      </c>
      <c r="C8179" s="416" t="s">
        <v>10725</v>
      </c>
      <c r="D8179" s="417">
        <v>1089.24</v>
      </c>
    </row>
    <row r="8180" spans="2:4" x14ac:dyDescent="0.25">
      <c r="B8180" s="416" t="s">
        <v>10726</v>
      </c>
      <c r="C8180" s="416" t="s">
        <v>10727</v>
      </c>
      <c r="D8180" s="417">
        <v>18394.25</v>
      </c>
    </row>
    <row r="8181" spans="2:4" x14ac:dyDescent="0.25">
      <c r="B8181" s="416" t="s">
        <v>10728</v>
      </c>
      <c r="C8181" s="416" t="s">
        <v>10729</v>
      </c>
      <c r="D8181" s="417">
        <v>4153.8</v>
      </c>
    </row>
    <row r="8182" spans="2:4" x14ac:dyDescent="0.25">
      <c r="B8182" s="416" t="s">
        <v>10730</v>
      </c>
      <c r="C8182" s="416" t="s">
        <v>10731</v>
      </c>
      <c r="D8182" s="417">
        <v>1386.2</v>
      </c>
    </row>
    <row r="8183" spans="2:4" x14ac:dyDescent="0.25">
      <c r="B8183" s="416" t="s">
        <v>10732</v>
      </c>
      <c r="C8183" s="416" t="s">
        <v>10731</v>
      </c>
      <c r="D8183" s="417">
        <v>1386.2</v>
      </c>
    </row>
    <row r="8184" spans="2:4" x14ac:dyDescent="0.25">
      <c r="B8184" s="416" t="s">
        <v>10733</v>
      </c>
      <c r="C8184" s="416" t="s">
        <v>10731</v>
      </c>
      <c r="D8184" s="417">
        <v>1386.2</v>
      </c>
    </row>
    <row r="8185" spans="2:4" x14ac:dyDescent="0.25">
      <c r="B8185" s="416" t="s">
        <v>10734</v>
      </c>
      <c r="C8185" s="416" t="s">
        <v>10731</v>
      </c>
      <c r="D8185" s="417">
        <v>1386.2</v>
      </c>
    </row>
    <row r="8186" spans="2:4" x14ac:dyDescent="0.25">
      <c r="B8186" s="416" t="s">
        <v>10735</v>
      </c>
      <c r="C8186" s="416" t="s">
        <v>10731</v>
      </c>
      <c r="D8186" s="417">
        <v>1386.2</v>
      </c>
    </row>
    <row r="8187" spans="2:4" x14ac:dyDescent="0.25">
      <c r="B8187" s="416" t="s">
        <v>10736</v>
      </c>
      <c r="C8187" s="416" t="s">
        <v>10731</v>
      </c>
      <c r="D8187" s="417">
        <v>1386.2</v>
      </c>
    </row>
    <row r="8188" spans="2:4" x14ac:dyDescent="0.25">
      <c r="B8188" s="416" t="s">
        <v>10737</v>
      </c>
      <c r="C8188" s="416" t="s">
        <v>10731</v>
      </c>
      <c r="D8188" s="417">
        <v>1386.2</v>
      </c>
    </row>
    <row r="8189" spans="2:4" x14ac:dyDescent="0.25">
      <c r="B8189" s="416" t="s">
        <v>10738</v>
      </c>
      <c r="C8189" s="416" t="s">
        <v>10731</v>
      </c>
      <c r="D8189" s="417">
        <v>1386.2</v>
      </c>
    </row>
    <row r="8190" spans="2:4" x14ac:dyDescent="0.25">
      <c r="B8190" s="416" t="s">
        <v>10739</v>
      </c>
      <c r="C8190" s="416" t="s">
        <v>10731</v>
      </c>
      <c r="D8190" s="417">
        <v>1386.2</v>
      </c>
    </row>
    <row r="8191" spans="2:4" x14ac:dyDescent="0.25">
      <c r="B8191" s="416" t="s">
        <v>10740</v>
      </c>
      <c r="C8191" s="416" t="s">
        <v>10731</v>
      </c>
      <c r="D8191" s="417">
        <v>1386.2</v>
      </c>
    </row>
    <row r="8192" spans="2:4" x14ac:dyDescent="0.25">
      <c r="B8192" s="416" t="s">
        <v>10741</v>
      </c>
      <c r="C8192" s="416" t="s">
        <v>10731</v>
      </c>
      <c r="D8192" s="417">
        <v>1386.2</v>
      </c>
    </row>
    <row r="8193" spans="2:4" x14ac:dyDescent="0.25">
      <c r="B8193" s="416" t="s">
        <v>10742</v>
      </c>
      <c r="C8193" s="416" t="s">
        <v>10731</v>
      </c>
      <c r="D8193" s="417">
        <v>1386.2</v>
      </c>
    </row>
    <row r="8194" spans="2:4" x14ac:dyDescent="0.25">
      <c r="B8194" s="416" t="s">
        <v>10743</v>
      </c>
      <c r="C8194" s="416" t="s">
        <v>10731</v>
      </c>
      <c r="D8194" s="417">
        <v>1386.2</v>
      </c>
    </row>
    <row r="8195" spans="2:4" x14ac:dyDescent="0.25">
      <c r="B8195" s="416" t="s">
        <v>10744</v>
      </c>
      <c r="C8195" s="416" t="s">
        <v>10731</v>
      </c>
      <c r="D8195" s="417">
        <v>1386.2</v>
      </c>
    </row>
    <row r="8196" spans="2:4" x14ac:dyDescent="0.25">
      <c r="B8196" s="416" t="s">
        <v>10745</v>
      </c>
      <c r="C8196" s="416" t="s">
        <v>10731</v>
      </c>
      <c r="D8196" s="417">
        <v>1386.2</v>
      </c>
    </row>
    <row r="8197" spans="2:4" x14ac:dyDescent="0.25">
      <c r="B8197" s="416" t="s">
        <v>10746</v>
      </c>
      <c r="C8197" s="416" t="s">
        <v>10731</v>
      </c>
      <c r="D8197" s="417">
        <v>1386.2</v>
      </c>
    </row>
    <row r="8198" spans="2:4" x14ac:dyDescent="0.25">
      <c r="B8198" s="416" t="s">
        <v>10747</v>
      </c>
      <c r="C8198" s="416" t="s">
        <v>10731</v>
      </c>
      <c r="D8198" s="417">
        <v>1386.2</v>
      </c>
    </row>
    <row r="8199" spans="2:4" x14ac:dyDescent="0.25">
      <c r="B8199" s="416" t="s">
        <v>10748</v>
      </c>
      <c r="C8199" s="416" t="s">
        <v>10731</v>
      </c>
      <c r="D8199" s="417">
        <v>1386.2</v>
      </c>
    </row>
    <row r="8200" spans="2:4" x14ac:dyDescent="0.25">
      <c r="B8200" s="416" t="s">
        <v>10749</v>
      </c>
      <c r="C8200" s="416" t="s">
        <v>10731</v>
      </c>
      <c r="D8200" s="417">
        <v>1386.2</v>
      </c>
    </row>
    <row r="8201" spans="2:4" x14ac:dyDescent="0.25">
      <c r="B8201" s="416" t="s">
        <v>10750</v>
      </c>
      <c r="C8201" s="416" t="s">
        <v>10731</v>
      </c>
      <c r="D8201" s="417">
        <v>1386.2</v>
      </c>
    </row>
    <row r="8202" spans="2:4" x14ac:dyDescent="0.25">
      <c r="B8202" s="416" t="s">
        <v>10751</v>
      </c>
      <c r="C8202" s="416" t="s">
        <v>10731</v>
      </c>
      <c r="D8202" s="417">
        <v>1386.2</v>
      </c>
    </row>
    <row r="8203" spans="2:4" x14ac:dyDescent="0.25">
      <c r="B8203" s="416" t="s">
        <v>10752</v>
      </c>
      <c r="C8203" s="416" t="s">
        <v>10731</v>
      </c>
      <c r="D8203" s="417">
        <v>1386.2</v>
      </c>
    </row>
    <row r="8204" spans="2:4" x14ac:dyDescent="0.25">
      <c r="B8204" s="416" t="s">
        <v>10753</v>
      </c>
      <c r="C8204" s="416" t="s">
        <v>10731</v>
      </c>
      <c r="D8204" s="417">
        <v>1386.2</v>
      </c>
    </row>
    <row r="8205" spans="2:4" x14ac:dyDescent="0.25">
      <c r="B8205" s="416" t="s">
        <v>10754</v>
      </c>
      <c r="C8205" s="416" t="s">
        <v>10731</v>
      </c>
      <c r="D8205" s="417">
        <v>1386.2</v>
      </c>
    </row>
    <row r="8206" spans="2:4" x14ac:dyDescent="0.25">
      <c r="B8206" s="416" t="s">
        <v>10755</v>
      </c>
      <c r="C8206" s="416" t="s">
        <v>10731</v>
      </c>
      <c r="D8206" s="417">
        <v>1386.2</v>
      </c>
    </row>
    <row r="8207" spans="2:4" x14ac:dyDescent="0.25">
      <c r="B8207" s="416" t="s">
        <v>10756</v>
      </c>
      <c r="C8207" s="416" t="s">
        <v>10731</v>
      </c>
      <c r="D8207" s="417">
        <v>1386.2</v>
      </c>
    </row>
    <row r="8208" spans="2:4" x14ac:dyDescent="0.25">
      <c r="B8208" s="416" t="s">
        <v>10757</v>
      </c>
      <c r="C8208" s="416" t="s">
        <v>10731</v>
      </c>
      <c r="D8208" s="417">
        <v>1386.2</v>
      </c>
    </row>
    <row r="8209" spans="2:4" x14ac:dyDescent="0.25">
      <c r="B8209" s="416" t="s">
        <v>10758</v>
      </c>
      <c r="C8209" s="416" t="s">
        <v>10731</v>
      </c>
      <c r="D8209" s="417">
        <v>1386.2</v>
      </c>
    </row>
    <row r="8210" spans="2:4" x14ac:dyDescent="0.25">
      <c r="B8210" s="416" t="s">
        <v>10759</v>
      </c>
      <c r="C8210" s="416" t="s">
        <v>10731</v>
      </c>
      <c r="D8210" s="417">
        <v>1386.2</v>
      </c>
    </row>
    <row r="8211" spans="2:4" x14ac:dyDescent="0.25">
      <c r="B8211" s="416" t="s">
        <v>10760</v>
      </c>
      <c r="C8211" s="416" t="s">
        <v>10731</v>
      </c>
      <c r="D8211" s="417">
        <v>1386.2</v>
      </c>
    </row>
    <row r="8212" spans="2:4" x14ac:dyDescent="0.25">
      <c r="B8212" s="416" t="s">
        <v>10761</v>
      </c>
      <c r="C8212" s="416" t="s">
        <v>10731</v>
      </c>
      <c r="D8212" s="417">
        <v>1386.2</v>
      </c>
    </row>
    <row r="8213" spans="2:4" x14ac:dyDescent="0.25">
      <c r="B8213" s="416" t="s">
        <v>10762</v>
      </c>
      <c r="C8213" s="416" t="s">
        <v>10731</v>
      </c>
      <c r="D8213" s="417">
        <v>1386.2</v>
      </c>
    </row>
    <row r="8214" spans="2:4" x14ac:dyDescent="0.25">
      <c r="B8214" s="416" t="s">
        <v>10763</v>
      </c>
      <c r="C8214" s="416" t="s">
        <v>10731</v>
      </c>
      <c r="D8214" s="417">
        <v>1386.2</v>
      </c>
    </row>
    <row r="8215" spans="2:4" x14ac:dyDescent="0.25">
      <c r="B8215" s="416" t="s">
        <v>10764</v>
      </c>
      <c r="C8215" s="416" t="s">
        <v>10731</v>
      </c>
      <c r="D8215" s="417">
        <v>1386.2</v>
      </c>
    </row>
    <row r="8216" spans="2:4" x14ac:dyDescent="0.25">
      <c r="B8216" s="416" t="s">
        <v>10765</v>
      </c>
      <c r="C8216" s="416" t="s">
        <v>10731</v>
      </c>
      <c r="D8216" s="417">
        <v>1386.2</v>
      </c>
    </row>
    <row r="8217" spans="2:4" x14ac:dyDescent="0.25">
      <c r="B8217" s="416" t="s">
        <v>10766</v>
      </c>
      <c r="C8217" s="416" t="s">
        <v>10731</v>
      </c>
      <c r="D8217" s="417">
        <v>1386.2</v>
      </c>
    </row>
    <row r="8218" spans="2:4" x14ac:dyDescent="0.25">
      <c r="B8218" s="416" t="s">
        <v>10767</v>
      </c>
      <c r="C8218" s="416" t="s">
        <v>10731</v>
      </c>
      <c r="D8218" s="417">
        <v>1386.2</v>
      </c>
    </row>
    <row r="8219" spans="2:4" x14ac:dyDescent="0.25">
      <c r="B8219" s="416" t="s">
        <v>10768</v>
      </c>
      <c r="C8219" s="416" t="s">
        <v>10731</v>
      </c>
      <c r="D8219" s="417">
        <v>1386.2</v>
      </c>
    </row>
    <row r="8220" spans="2:4" x14ac:dyDescent="0.25">
      <c r="B8220" s="416" t="s">
        <v>10769</v>
      </c>
      <c r="C8220" s="416" t="s">
        <v>10731</v>
      </c>
      <c r="D8220" s="417">
        <v>1386.2</v>
      </c>
    </row>
    <row r="8221" spans="2:4" x14ac:dyDescent="0.25">
      <c r="B8221" s="416" t="s">
        <v>10770</v>
      </c>
      <c r="C8221" s="416" t="s">
        <v>10731</v>
      </c>
      <c r="D8221" s="417">
        <v>1386.2</v>
      </c>
    </row>
    <row r="8222" spans="2:4" x14ac:dyDescent="0.25">
      <c r="B8222" s="416" t="s">
        <v>10771</v>
      </c>
      <c r="C8222" s="416" t="s">
        <v>10731</v>
      </c>
      <c r="D8222" s="417">
        <v>1386.2</v>
      </c>
    </row>
    <row r="8223" spans="2:4" x14ac:dyDescent="0.25">
      <c r="B8223" s="416" t="s">
        <v>10772</v>
      </c>
      <c r="C8223" s="416" t="s">
        <v>10731</v>
      </c>
      <c r="D8223" s="417">
        <v>1386.2</v>
      </c>
    </row>
    <row r="8224" spans="2:4" x14ac:dyDescent="0.25">
      <c r="B8224" s="416" t="s">
        <v>10773</v>
      </c>
      <c r="C8224" s="416" t="s">
        <v>10774</v>
      </c>
      <c r="D8224" s="417">
        <v>1386.2</v>
      </c>
    </row>
    <row r="8225" spans="2:4" x14ac:dyDescent="0.25">
      <c r="B8225" s="416" t="s">
        <v>10775</v>
      </c>
      <c r="C8225" s="416" t="s">
        <v>10774</v>
      </c>
      <c r="D8225" s="417">
        <v>1386.2</v>
      </c>
    </row>
    <row r="8226" spans="2:4" x14ac:dyDescent="0.25">
      <c r="B8226" s="416" t="s">
        <v>10776</v>
      </c>
      <c r="C8226" s="416" t="s">
        <v>10774</v>
      </c>
      <c r="D8226" s="417">
        <v>1386.2</v>
      </c>
    </row>
    <row r="8227" spans="2:4" x14ac:dyDescent="0.25">
      <c r="B8227" s="416" t="s">
        <v>10777</v>
      </c>
      <c r="C8227" s="416" t="s">
        <v>10774</v>
      </c>
      <c r="D8227" s="417">
        <v>1386.2</v>
      </c>
    </row>
    <row r="8228" spans="2:4" x14ac:dyDescent="0.25">
      <c r="B8228" s="416" t="s">
        <v>10778</v>
      </c>
      <c r="C8228" s="416" t="s">
        <v>10774</v>
      </c>
      <c r="D8228" s="417">
        <v>1386.2</v>
      </c>
    </row>
    <row r="8229" spans="2:4" x14ac:dyDescent="0.25">
      <c r="B8229" s="416" t="s">
        <v>10779</v>
      </c>
      <c r="C8229" s="416" t="s">
        <v>10780</v>
      </c>
      <c r="D8229" s="417">
        <v>2024</v>
      </c>
    </row>
    <row r="8230" spans="2:4" x14ac:dyDescent="0.25">
      <c r="B8230" s="416" t="s">
        <v>10781</v>
      </c>
      <c r="C8230" s="416" t="s">
        <v>10782</v>
      </c>
      <c r="D8230" s="417">
        <v>4188.76</v>
      </c>
    </row>
    <row r="8231" spans="2:4" x14ac:dyDescent="0.25">
      <c r="B8231" s="416" t="s">
        <v>10783</v>
      </c>
      <c r="C8231" s="416" t="s">
        <v>10782</v>
      </c>
      <c r="D8231" s="417">
        <v>4188.76</v>
      </c>
    </row>
    <row r="8232" spans="2:4" x14ac:dyDescent="0.25">
      <c r="B8232" s="416" t="s">
        <v>10784</v>
      </c>
      <c r="C8232" s="416" t="s">
        <v>10782</v>
      </c>
      <c r="D8232" s="417">
        <v>4188.76</v>
      </c>
    </row>
    <row r="8233" spans="2:4" x14ac:dyDescent="0.25">
      <c r="B8233" s="416" t="s">
        <v>10785</v>
      </c>
      <c r="C8233" s="416" t="s">
        <v>10782</v>
      </c>
      <c r="D8233" s="417">
        <v>4188.76</v>
      </c>
    </row>
    <row r="8234" spans="2:4" x14ac:dyDescent="0.25">
      <c r="B8234" s="416" t="s">
        <v>10786</v>
      </c>
      <c r="C8234" s="416" t="s">
        <v>10782</v>
      </c>
      <c r="D8234" s="417">
        <v>4188.76</v>
      </c>
    </row>
    <row r="8235" spans="2:4" x14ac:dyDescent="0.25">
      <c r="B8235" s="416" t="s">
        <v>10787</v>
      </c>
      <c r="C8235" s="416" t="s">
        <v>10782</v>
      </c>
      <c r="D8235" s="417">
        <v>4188.76</v>
      </c>
    </row>
    <row r="8236" spans="2:4" x14ac:dyDescent="0.25">
      <c r="B8236" s="416" t="s">
        <v>10788</v>
      </c>
      <c r="C8236" s="416" t="s">
        <v>10782</v>
      </c>
      <c r="D8236" s="417">
        <v>4188.76</v>
      </c>
    </row>
    <row r="8237" spans="2:4" x14ac:dyDescent="0.25">
      <c r="B8237" s="416" t="s">
        <v>10789</v>
      </c>
      <c r="C8237" s="416" t="s">
        <v>10782</v>
      </c>
      <c r="D8237" s="417">
        <v>4188.76</v>
      </c>
    </row>
    <row r="8238" spans="2:4" x14ac:dyDescent="0.25">
      <c r="B8238" s="416" t="s">
        <v>10790</v>
      </c>
      <c r="C8238" s="416" t="s">
        <v>10782</v>
      </c>
      <c r="D8238" s="417">
        <v>4188.76</v>
      </c>
    </row>
    <row r="8239" spans="2:4" x14ac:dyDescent="0.25">
      <c r="B8239" s="416" t="s">
        <v>10791</v>
      </c>
      <c r="C8239" s="416" t="s">
        <v>10782</v>
      </c>
      <c r="D8239" s="417">
        <v>4188.76</v>
      </c>
    </row>
    <row r="8240" spans="2:4" x14ac:dyDescent="0.25">
      <c r="B8240" s="416" t="s">
        <v>10792</v>
      </c>
      <c r="C8240" s="416" t="s">
        <v>10782</v>
      </c>
      <c r="D8240" s="417">
        <v>4188.76</v>
      </c>
    </row>
    <row r="8241" spans="2:5" x14ac:dyDescent="0.25">
      <c r="B8241" s="416" t="s">
        <v>10793</v>
      </c>
      <c r="C8241" s="416" t="s">
        <v>10782</v>
      </c>
      <c r="D8241" s="417">
        <v>4188.76</v>
      </c>
    </row>
    <row r="8242" spans="2:5" x14ac:dyDescent="0.25">
      <c r="B8242" s="416" t="s">
        <v>10794</v>
      </c>
      <c r="C8242" s="416" t="s">
        <v>10782</v>
      </c>
      <c r="D8242" s="417">
        <v>4188.76</v>
      </c>
    </row>
    <row r="8243" spans="2:5" x14ac:dyDescent="0.25">
      <c r="B8243" s="416" t="s">
        <v>10795</v>
      </c>
      <c r="C8243" s="416" t="s">
        <v>10782</v>
      </c>
      <c r="D8243" s="417">
        <v>4188.76</v>
      </c>
    </row>
    <row r="8244" spans="2:5" x14ac:dyDescent="0.25">
      <c r="B8244" s="416" t="s">
        <v>10796</v>
      </c>
      <c r="C8244" s="416" t="s">
        <v>10782</v>
      </c>
      <c r="D8244" s="417">
        <v>4188.76</v>
      </c>
    </row>
    <row r="8245" spans="2:5" x14ac:dyDescent="0.25">
      <c r="B8245" s="416" t="s">
        <v>10797</v>
      </c>
      <c r="C8245" s="416" t="s">
        <v>10782</v>
      </c>
      <c r="D8245" s="417">
        <v>4188.76</v>
      </c>
    </row>
    <row r="8246" spans="2:5" x14ac:dyDescent="0.25">
      <c r="B8246" s="416" t="s">
        <v>10798</v>
      </c>
      <c r="C8246" s="416" t="s">
        <v>10782</v>
      </c>
      <c r="D8246" s="417">
        <v>4188.76</v>
      </c>
    </row>
    <row r="8247" spans="2:5" x14ac:dyDescent="0.25">
      <c r="B8247" s="416" t="s">
        <v>10799</v>
      </c>
      <c r="C8247" s="416" t="s">
        <v>10782</v>
      </c>
      <c r="D8247" s="417">
        <v>3343.12</v>
      </c>
    </row>
    <row r="8248" spans="2:5" x14ac:dyDescent="0.25">
      <c r="B8248" s="416" t="s">
        <v>10800</v>
      </c>
      <c r="C8248" s="416" t="s">
        <v>10782</v>
      </c>
      <c r="D8248" s="417">
        <v>3343.12</v>
      </c>
      <c r="E8248" s="370"/>
    </row>
    <row r="8249" spans="2:5" x14ac:dyDescent="0.25">
      <c r="B8249" s="416" t="s">
        <v>10801</v>
      </c>
      <c r="C8249" s="416" t="s">
        <v>10782</v>
      </c>
      <c r="D8249" s="417">
        <v>3743.4</v>
      </c>
    </row>
    <row r="8250" spans="2:5" x14ac:dyDescent="0.25">
      <c r="B8250" s="416" t="s">
        <v>10802</v>
      </c>
      <c r="C8250" s="416" t="s">
        <v>10782</v>
      </c>
      <c r="D8250" s="417">
        <v>3743.4</v>
      </c>
    </row>
    <row r="8251" spans="2:5" x14ac:dyDescent="0.25">
      <c r="B8251" s="416" t="s">
        <v>10803</v>
      </c>
      <c r="C8251" s="416" t="s">
        <v>10782</v>
      </c>
      <c r="D8251" s="417">
        <v>3743.4</v>
      </c>
    </row>
    <row r="8252" spans="2:5" x14ac:dyDescent="0.25">
      <c r="B8252" s="416" t="s">
        <v>10804</v>
      </c>
      <c r="C8252" s="416" t="s">
        <v>10782</v>
      </c>
      <c r="D8252" s="417">
        <v>3743.4</v>
      </c>
    </row>
    <row r="8253" spans="2:5" x14ac:dyDescent="0.25">
      <c r="B8253" s="416" t="s">
        <v>10805</v>
      </c>
      <c r="C8253" s="416" t="s">
        <v>10782</v>
      </c>
      <c r="D8253" s="417">
        <v>3743.4</v>
      </c>
    </row>
    <row r="8254" spans="2:5" x14ac:dyDescent="0.25">
      <c r="B8254" s="416" t="s">
        <v>10806</v>
      </c>
      <c r="C8254" s="416" t="s">
        <v>10782</v>
      </c>
      <c r="D8254" s="417">
        <v>3743.4</v>
      </c>
    </row>
    <row r="8255" spans="2:5" x14ac:dyDescent="0.25">
      <c r="B8255" s="416" t="s">
        <v>10807</v>
      </c>
      <c r="C8255" s="416" t="s">
        <v>10782</v>
      </c>
      <c r="D8255" s="417">
        <v>3743.4</v>
      </c>
    </row>
    <row r="8256" spans="2:5" x14ac:dyDescent="0.25">
      <c r="B8256" s="416" t="s">
        <v>10808</v>
      </c>
      <c r="C8256" s="416" t="s">
        <v>10782</v>
      </c>
      <c r="D8256" s="417">
        <v>3743.4</v>
      </c>
    </row>
    <row r="8257" spans="2:5" x14ac:dyDescent="0.25">
      <c r="B8257" s="416" t="s">
        <v>10809</v>
      </c>
      <c r="C8257" s="416" t="s">
        <v>10782</v>
      </c>
      <c r="D8257" s="417">
        <v>3743.4</v>
      </c>
    </row>
    <row r="8258" spans="2:5" x14ac:dyDescent="0.25">
      <c r="B8258" s="416" t="s">
        <v>10810</v>
      </c>
      <c r="C8258" s="416" t="s">
        <v>10782</v>
      </c>
      <c r="D8258" s="417">
        <v>3743.4</v>
      </c>
      <c r="E8258" s="370"/>
    </row>
    <row r="8259" spans="2:5" x14ac:dyDescent="0.25">
      <c r="B8259" s="416" t="s">
        <v>10811</v>
      </c>
      <c r="C8259" s="416" t="s">
        <v>10812</v>
      </c>
      <c r="D8259" s="417">
        <v>3999</v>
      </c>
    </row>
    <row r="8260" spans="2:5" x14ac:dyDescent="0.25">
      <c r="B8260" s="416" t="s">
        <v>10813</v>
      </c>
      <c r="C8260" s="416" t="s">
        <v>10814</v>
      </c>
      <c r="D8260" s="417">
        <v>6648.48</v>
      </c>
    </row>
    <row r="8261" spans="2:5" x14ac:dyDescent="0.25">
      <c r="B8261" s="416" t="s">
        <v>10815</v>
      </c>
      <c r="C8261" s="416" t="s">
        <v>10816</v>
      </c>
      <c r="D8261" s="417">
        <v>3155791.48</v>
      </c>
    </row>
    <row r="8262" spans="2:5" ht="30" x14ac:dyDescent="0.25">
      <c r="B8262" s="416" t="s">
        <v>10817</v>
      </c>
      <c r="C8262" s="416" t="s">
        <v>10818</v>
      </c>
      <c r="D8262" s="417">
        <v>24813.99</v>
      </c>
    </row>
    <row r="8263" spans="2:5" ht="30" x14ac:dyDescent="0.25">
      <c r="B8263" s="416" t="s">
        <v>10819</v>
      </c>
      <c r="C8263" s="416" t="s">
        <v>10818</v>
      </c>
      <c r="D8263" s="417">
        <v>24813.99</v>
      </c>
    </row>
    <row r="8264" spans="2:5" ht="30" x14ac:dyDescent="0.25">
      <c r="B8264" s="416" t="s">
        <v>10820</v>
      </c>
      <c r="C8264" s="416" t="s">
        <v>10818</v>
      </c>
      <c r="D8264" s="417">
        <v>24813.99</v>
      </c>
    </row>
    <row r="8265" spans="2:5" ht="30" x14ac:dyDescent="0.25">
      <c r="B8265" s="416" t="s">
        <v>10821</v>
      </c>
      <c r="C8265" s="416" t="s">
        <v>10818</v>
      </c>
      <c r="D8265" s="417">
        <v>24813.99</v>
      </c>
    </row>
    <row r="8266" spans="2:5" ht="30" x14ac:dyDescent="0.25">
      <c r="B8266" s="416" t="s">
        <v>10822</v>
      </c>
      <c r="C8266" s="416" t="s">
        <v>10818</v>
      </c>
      <c r="D8266" s="417">
        <v>24813.99</v>
      </c>
    </row>
    <row r="8267" spans="2:5" ht="30" x14ac:dyDescent="0.25">
      <c r="B8267" s="416" t="s">
        <v>10823</v>
      </c>
      <c r="C8267" s="416" t="s">
        <v>10818</v>
      </c>
      <c r="D8267" s="417">
        <v>24813.99</v>
      </c>
    </row>
    <row r="8268" spans="2:5" ht="30" x14ac:dyDescent="0.25">
      <c r="B8268" s="416" t="s">
        <v>10824</v>
      </c>
      <c r="C8268" s="416" t="s">
        <v>10818</v>
      </c>
      <c r="D8268" s="417">
        <v>24813.99</v>
      </c>
    </row>
    <row r="8269" spans="2:5" ht="30" x14ac:dyDescent="0.25">
      <c r="B8269" s="416" t="s">
        <v>10825</v>
      </c>
      <c r="C8269" s="416" t="s">
        <v>10818</v>
      </c>
      <c r="D8269" s="417">
        <v>24813.99</v>
      </c>
    </row>
    <row r="8270" spans="2:5" ht="30" x14ac:dyDescent="0.25">
      <c r="B8270" s="416" t="s">
        <v>10826</v>
      </c>
      <c r="C8270" s="416" t="s">
        <v>10818</v>
      </c>
      <c r="D8270" s="417">
        <v>24813.99</v>
      </c>
    </row>
    <row r="8271" spans="2:5" ht="30" x14ac:dyDescent="0.25">
      <c r="B8271" s="416" t="s">
        <v>10827</v>
      </c>
      <c r="C8271" s="416" t="s">
        <v>10818</v>
      </c>
      <c r="D8271" s="417">
        <v>24813.99</v>
      </c>
    </row>
    <row r="8272" spans="2:5" ht="30" x14ac:dyDescent="0.25">
      <c r="B8272" s="416" t="s">
        <v>10828</v>
      </c>
      <c r="C8272" s="416" t="s">
        <v>10818</v>
      </c>
      <c r="D8272" s="417">
        <v>24813.99</v>
      </c>
    </row>
    <row r="8273" spans="2:4" ht="30" x14ac:dyDescent="0.25">
      <c r="B8273" s="416" t="s">
        <v>10829</v>
      </c>
      <c r="C8273" s="416" t="s">
        <v>10818</v>
      </c>
      <c r="D8273" s="417">
        <v>24813.99</v>
      </c>
    </row>
    <row r="8274" spans="2:4" ht="30" x14ac:dyDescent="0.25">
      <c r="B8274" s="416" t="s">
        <v>10830</v>
      </c>
      <c r="C8274" s="416" t="s">
        <v>10818</v>
      </c>
      <c r="D8274" s="417">
        <v>24813.99</v>
      </c>
    </row>
    <row r="8275" spans="2:4" ht="30" x14ac:dyDescent="0.25">
      <c r="B8275" s="416" t="s">
        <v>10831</v>
      </c>
      <c r="C8275" s="416" t="s">
        <v>10818</v>
      </c>
      <c r="D8275" s="417">
        <v>24813.99</v>
      </c>
    </row>
    <row r="8276" spans="2:4" ht="30" x14ac:dyDescent="0.25">
      <c r="B8276" s="416" t="s">
        <v>10832</v>
      </c>
      <c r="C8276" s="416" t="s">
        <v>10818</v>
      </c>
      <c r="D8276" s="417">
        <v>24813.99</v>
      </c>
    </row>
    <row r="8277" spans="2:4" x14ac:dyDescent="0.25">
      <c r="B8277" s="416" t="s">
        <v>10833</v>
      </c>
      <c r="C8277" s="416" t="s">
        <v>10834</v>
      </c>
      <c r="D8277" s="417">
        <v>484537.96</v>
      </c>
    </row>
    <row r="8278" spans="2:4" x14ac:dyDescent="0.25">
      <c r="B8278" s="416" t="s">
        <v>10835</v>
      </c>
      <c r="C8278" s="416" t="s">
        <v>10836</v>
      </c>
      <c r="D8278" s="417">
        <v>6678.31</v>
      </c>
    </row>
    <row r="8279" spans="2:4" x14ac:dyDescent="0.25">
      <c r="B8279" s="416" t="s">
        <v>10837</v>
      </c>
      <c r="C8279" s="416" t="s">
        <v>10838</v>
      </c>
      <c r="D8279" s="417">
        <v>43067.040000000001</v>
      </c>
    </row>
    <row r="8280" spans="2:4" x14ac:dyDescent="0.25">
      <c r="B8280" s="416" t="s">
        <v>10839</v>
      </c>
      <c r="C8280" s="416" t="s">
        <v>10840</v>
      </c>
      <c r="D8280" s="417">
        <v>6202.09</v>
      </c>
    </row>
    <row r="8281" spans="2:4" x14ac:dyDescent="0.25">
      <c r="B8281" s="416" t="s">
        <v>10841</v>
      </c>
      <c r="C8281" s="416" t="s">
        <v>10842</v>
      </c>
      <c r="D8281" s="417">
        <v>8352.31</v>
      </c>
    </row>
    <row r="8282" spans="2:4" x14ac:dyDescent="0.25">
      <c r="B8282" s="416" t="s">
        <v>10843</v>
      </c>
      <c r="C8282" s="416" t="s">
        <v>10844</v>
      </c>
      <c r="D8282" s="417">
        <v>6202.09</v>
      </c>
    </row>
    <row r="8283" spans="2:4" x14ac:dyDescent="0.25">
      <c r="B8283" s="416" t="s">
        <v>10845</v>
      </c>
      <c r="C8283" s="416" t="s">
        <v>10846</v>
      </c>
      <c r="D8283" s="417">
        <v>10379.879999999999</v>
      </c>
    </row>
    <row r="8284" spans="2:4" x14ac:dyDescent="0.25">
      <c r="B8284" s="416" t="s">
        <v>10847</v>
      </c>
      <c r="C8284" s="416" t="s">
        <v>10848</v>
      </c>
      <c r="D8284" s="417">
        <v>1793.65</v>
      </c>
    </row>
    <row r="8285" spans="2:4" x14ac:dyDescent="0.25">
      <c r="B8285" s="416" t="s">
        <v>10849</v>
      </c>
      <c r="C8285" s="416" t="s">
        <v>10850</v>
      </c>
      <c r="D8285" s="417">
        <v>6440</v>
      </c>
    </row>
    <row r="8286" spans="2:4" x14ac:dyDescent="0.25">
      <c r="B8286" s="416" t="s">
        <v>10851</v>
      </c>
      <c r="C8286" s="416" t="s">
        <v>10852</v>
      </c>
      <c r="D8286" s="417">
        <v>5728.96</v>
      </c>
    </row>
    <row r="8287" spans="2:4" x14ac:dyDescent="0.25">
      <c r="B8287" s="416" t="s">
        <v>10853</v>
      </c>
      <c r="C8287" s="416" t="s">
        <v>10854</v>
      </c>
      <c r="D8287" s="417">
        <v>5045.54</v>
      </c>
    </row>
    <row r="8288" spans="2:4" x14ac:dyDescent="0.25">
      <c r="B8288" s="416" t="s">
        <v>10855</v>
      </c>
      <c r="C8288" s="416" t="s">
        <v>10856</v>
      </c>
      <c r="D8288" s="417">
        <v>57273.84</v>
      </c>
    </row>
    <row r="8289" spans="2:4" x14ac:dyDescent="0.25">
      <c r="B8289" s="416" t="s">
        <v>10857</v>
      </c>
      <c r="C8289" s="416" t="s">
        <v>10856</v>
      </c>
      <c r="D8289" s="417">
        <v>57273.84</v>
      </c>
    </row>
    <row r="8290" spans="2:4" x14ac:dyDescent="0.25">
      <c r="B8290" s="416" t="s">
        <v>10858</v>
      </c>
      <c r="C8290" s="416" t="s">
        <v>10859</v>
      </c>
      <c r="D8290" s="416">
        <v>859.62</v>
      </c>
    </row>
    <row r="8291" spans="2:4" x14ac:dyDescent="0.25">
      <c r="B8291" s="416" t="s">
        <v>10860</v>
      </c>
      <c r="C8291" s="416" t="s">
        <v>10861</v>
      </c>
      <c r="D8291" s="417">
        <v>1322.5</v>
      </c>
    </row>
    <row r="8292" spans="2:4" x14ac:dyDescent="0.25">
      <c r="B8292" s="416" t="s">
        <v>10862</v>
      </c>
      <c r="C8292" s="416" t="s">
        <v>10863</v>
      </c>
      <c r="D8292" s="417">
        <v>1000.5</v>
      </c>
    </row>
    <row r="8293" spans="2:4" x14ac:dyDescent="0.25">
      <c r="B8293" s="416" t="s">
        <v>10864</v>
      </c>
      <c r="C8293" s="416" t="s">
        <v>10865</v>
      </c>
      <c r="D8293" s="416">
        <v>330</v>
      </c>
    </row>
    <row r="8294" spans="2:4" x14ac:dyDescent="0.25">
      <c r="B8294" s="416" t="s">
        <v>10866</v>
      </c>
      <c r="C8294" s="416" t="s">
        <v>10867</v>
      </c>
      <c r="D8294" s="417">
        <v>1265</v>
      </c>
    </row>
    <row r="8295" spans="2:4" x14ac:dyDescent="0.25">
      <c r="B8295" s="416" t="s">
        <v>10868</v>
      </c>
      <c r="C8295" s="416" t="s">
        <v>10869</v>
      </c>
      <c r="D8295" s="417">
        <v>1610</v>
      </c>
    </row>
    <row r="8296" spans="2:4" ht="30" x14ac:dyDescent="0.25">
      <c r="B8296" s="416" t="s">
        <v>10870</v>
      </c>
      <c r="C8296" s="416" t="s">
        <v>10871</v>
      </c>
      <c r="D8296" s="417">
        <v>1508</v>
      </c>
    </row>
    <row r="8297" spans="2:4" x14ac:dyDescent="0.25">
      <c r="B8297" s="416" t="s">
        <v>10872</v>
      </c>
      <c r="C8297" s="416" t="s">
        <v>10873</v>
      </c>
      <c r="D8297" s="417">
        <v>1150</v>
      </c>
    </row>
    <row r="8298" spans="2:4" x14ac:dyDescent="0.25">
      <c r="B8298" s="416" t="s">
        <v>10874</v>
      </c>
      <c r="C8298" s="416" t="s">
        <v>10875</v>
      </c>
      <c r="D8298" s="417">
        <v>1508</v>
      </c>
    </row>
    <row r="8299" spans="2:4" x14ac:dyDescent="0.25">
      <c r="B8299" s="416" t="s">
        <v>10876</v>
      </c>
      <c r="C8299" s="416" t="s">
        <v>10875</v>
      </c>
      <c r="D8299" s="417">
        <v>1508</v>
      </c>
    </row>
    <row r="8300" spans="2:4" x14ac:dyDescent="0.25">
      <c r="B8300" s="416" t="s">
        <v>10877</v>
      </c>
      <c r="C8300" s="416" t="s">
        <v>10875</v>
      </c>
      <c r="D8300" s="417">
        <v>1508</v>
      </c>
    </row>
    <row r="8301" spans="2:4" x14ac:dyDescent="0.25">
      <c r="B8301" s="416" t="s">
        <v>10878</v>
      </c>
      <c r="C8301" s="416" t="s">
        <v>10879</v>
      </c>
      <c r="D8301" s="417">
        <v>1265</v>
      </c>
    </row>
    <row r="8302" spans="2:4" x14ac:dyDescent="0.25">
      <c r="B8302" s="416" t="s">
        <v>10880</v>
      </c>
      <c r="C8302" s="416" t="s">
        <v>10879</v>
      </c>
      <c r="D8302" s="417">
        <v>1265</v>
      </c>
    </row>
    <row r="8303" spans="2:4" x14ac:dyDescent="0.25">
      <c r="B8303" s="416" t="s">
        <v>10881</v>
      </c>
      <c r="C8303" s="416" t="s">
        <v>10879</v>
      </c>
      <c r="D8303" s="417">
        <v>1265</v>
      </c>
    </row>
    <row r="8304" spans="2:4" x14ac:dyDescent="0.25">
      <c r="B8304" s="416" t="s">
        <v>10882</v>
      </c>
      <c r="C8304" s="416" t="s">
        <v>10883</v>
      </c>
      <c r="D8304" s="417">
        <v>3721.73</v>
      </c>
    </row>
    <row r="8305" spans="2:4" x14ac:dyDescent="0.25">
      <c r="B8305" s="416" t="s">
        <v>10884</v>
      </c>
      <c r="C8305" s="416" t="s">
        <v>10885</v>
      </c>
      <c r="D8305" s="417">
        <v>6853.92</v>
      </c>
    </row>
    <row r="8306" spans="2:4" x14ac:dyDescent="0.25">
      <c r="B8306" s="416" t="s">
        <v>10886</v>
      </c>
      <c r="C8306" s="416" t="s">
        <v>10887</v>
      </c>
      <c r="D8306" s="417">
        <v>1238.8800000000001</v>
      </c>
    </row>
    <row r="8307" spans="2:4" ht="30" x14ac:dyDescent="0.25">
      <c r="B8307" s="416" t="s">
        <v>10888</v>
      </c>
      <c r="C8307" s="416" t="s">
        <v>10889</v>
      </c>
      <c r="D8307" s="417">
        <v>3244.89</v>
      </c>
    </row>
    <row r="8308" spans="2:4" x14ac:dyDescent="0.25">
      <c r="B8308" s="416" t="s">
        <v>10890</v>
      </c>
      <c r="C8308" s="416" t="s">
        <v>10891</v>
      </c>
      <c r="D8308" s="417">
        <v>1828.5</v>
      </c>
    </row>
    <row r="8309" spans="2:4" x14ac:dyDescent="0.25">
      <c r="B8309" s="416" t="s">
        <v>10892</v>
      </c>
      <c r="C8309" s="416" t="s">
        <v>10893</v>
      </c>
      <c r="D8309" s="417">
        <v>3345.44</v>
      </c>
    </row>
    <row r="8310" spans="2:4" x14ac:dyDescent="0.25">
      <c r="B8310" s="416" t="s">
        <v>10894</v>
      </c>
      <c r="C8310" s="416" t="s">
        <v>10893</v>
      </c>
      <c r="D8310" s="417">
        <v>3345.44</v>
      </c>
    </row>
    <row r="8311" spans="2:4" x14ac:dyDescent="0.25">
      <c r="B8311" s="416" t="s">
        <v>10895</v>
      </c>
      <c r="C8311" s="416" t="s">
        <v>10893</v>
      </c>
      <c r="D8311" s="417">
        <v>3345.44</v>
      </c>
    </row>
    <row r="8312" spans="2:4" x14ac:dyDescent="0.25">
      <c r="B8312" s="416" t="s">
        <v>10896</v>
      </c>
      <c r="C8312" s="416" t="s">
        <v>10893</v>
      </c>
      <c r="D8312" s="417">
        <v>3345.44</v>
      </c>
    </row>
    <row r="8313" spans="2:4" x14ac:dyDescent="0.25">
      <c r="B8313" s="416" t="s">
        <v>10897</v>
      </c>
      <c r="C8313" s="416" t="s">
        <v>10898</v>
      </c>
      <c r="D8313" s="416">
        <v>821.65</v>
      </c>
    </row>
    <row r="8314" spans="2:4" x14ac:dyDescent="0.25">
      <c r="B8314" s="416" t="s">
        <v>10899</v>
      </c>
      <c r="C8314" s="416" t="s">
        <v>10898</v>
      </c>
      <c r="D8314" s="416">
        <v>780.85</v>
      </c>
    </row>
    <row r="8315" spans="2:4" x14ac:dyDescent="0.25">
      <c r="B8315" s="416" t="s">
        <v>10900</v>
      </c>
      <c r="C8315" s="416" t="s">
        <v>10898</v>
      </c>
      <c r="D8315" s="416">
        <v>781.31</v>
      </c>
    </row>
    <row r="8316" spans="2:4" x14ac:dyDescent="0.25">
      <c r="B8316" s="416" t="s">
        <v>10901</v>
      </c>
      <c r="C8316" s="416" t="s">
        <v>10898</v>
      </c>
      <c r="D8316" s="416">
        <v>821.65</v>
      </c>
    </row>
    <row r="8317" spans="2:4" x14ac:dyDescent="0.25">
      <c r="B8317" s="416" t="s">
        <v>10902</v>
      </c>
      <c r="C8317" s="416" t="s">
        <v>10898</v>
      </c>
      <c r="D8317" s="416">
        <v>862.5</v>
      </c>
    </row>
    <row r="8318" spans="2:4" x14ac:dyDescent="0.25">
      <c r="B8318" s="416" t="s">
        <v>10903</v>
      </c>
      <c r="C8318" s="416" t="s">
        <v>10898</v>
      </c>
      <c r="D8318" s="417">
        <v>1035</v>
      </c>
    </row>
    <row r="8319" spans="2:4" x14ac:dyDescent="0.25">
      <c r="B8319" s="416" t="s">
        <v>10904</v>
      </c>
      <c r="C8319" s="416" t="s">
        <v>10898</v>
      </c>
      <c r="D8319" s="416">
        <v>743.82</v>
      </c>
    </row>
    <row r="8320" spans="2:4" x14ac:dyDescent="0.25">
      <c r="B8320" s="416" t="s">
        <v>10905</v>
      </c>
      <c r="C8320" s="416" t="s">
        <v>10898</v>
      </c>
      <c r="D8320" s="417">
        <v>1035</v>
      </c>
    </row>
    <row r="8321" spans="2:4" x14ac:dyDescent="0.25">
      <c r="B8321" s="416" t="s">
        <v>10906</v>
      </c>
      <c r="C8321" s="416" t="s">
        <v>10898</v>
      </c>
      <c r="D8321" s="416">
        <v>908.5</v>
      </c>
    </row>
    <row r="8322" spans="2:4" x14ac:dyDescent="0.25">
      <c r="B8322" s="416" t="s">
        <v>10907</v>
      </c>
      <c r="C8322" s="416" t="s">
        <v>10898</v>
      </c>
      <c r="D8322" s="416">
        <v>821.65</v>
      </c>
    </row>
    <row r="8323" spans="2:4" x14ac:dyDescent="0.25">
      <c r="B8323" s="416" t="s">
        <v>10908</v>
      </c>
      <c r="C8323" s="416" t="s">
        <v>10898</v>
      </c>
      <c r="D8323" s="416">
        <v>821.65</v>
      </c>
    </row>
    <row r="8324" spans="2:4" x14ac:dyDescent="0.25">
      <c r="B8324" s="416" t="s">
        <v>10909</v>
      </c>
      <c r="C8324" s="416" t="s">
        <v>10898</v>
      </c>
      <c r="D8324" s="416">
        <v>821.65</v>
      </c>
    </row>
    <row r="8325" spans="2:4" x14ac:dyDescent="0.25">
      <c r="B8325" s="416" t="s">
        <v>10910</v>
      </c>
      <c r="C8325" s="416" t="s">
        <v>10898</v>
      </c>
      <c r="D8325" s="416">
        <v>912.87</v>
      </c>
    </row>
    <row r="8326" spans="2:4" x14ac:dyDescent="0.25">
      <c r="B8326" s="416" t="s">
        <v>10911</v>
      </c>
      <c r="C8326" s="416" t="s">
        <v>10898</v>
      </c>
      <c r="D8326" s="417">
        <v>1035</v>
      </c>
    </row>
    <row r="8327" spans="2:4" x14ac:dyDescent="0.25">
      <c r="B8327" s="416" t="s">
        <v>10912</v>
      </c>
      <c r="C8327" s="416" t="s">
        <v>10898</v>
      </c>
      <c r="D8327" s="417">
        <v>1035</v>
      </c>
    </row>
    <row r="8328" spans="2:4" x14ac:dyDescent="0.25">
      <c r="B8328" s="416" t="s">
        <v>10913</v>
      </c>
      <c r="C8328" s="416" t="s">
        <v>10898</v>
      </c>
      <c r="D8328" s="416">
        <v>740.37</v>
      </c>
    </row>
    <row r="8329" spans="2:4" x14ac:dyDescent="0.25">
      <c r="B8329" s="416" t="s">
        <v>10914</v>
      </c>
      <c r="C8329" s="416" t="s">
        <v>10898</v>
      </c>
      <c r="D8329" s="416">
        <v>781.32</v>
      </c>
    </row>
    <row r="8330" spans="2:4" x14ac:dyDescent="0.25">
      <c r="B8330" s="416" t="s">
        <v>10915</v>
      </c>
      <c r="C8330" s="416" t="s">
        <v>10898</v>
      </c>
      <c r="D8330" s="416">
        <v>821.65</v>
      </c>
    </row>
    <row r="8331" spans="2:4" x14ac:dyDescent="0.25">
      <c r="B8331" s="416" t="s">
        <v>10916</v>
      </c>
      <c r="C8331" s="416" t="s">
        <v>10898</v>
      </c>
      <c r="D8331" s="416">
        <v>821.65</v>
      </c>
    </row>
    <row r="8332" spans="2:4" x14ac:dyDescent="0.25">
      <c r="B8332" s="416" t="s">
        <v>10917</v>
      </c>
      <c r="C8332" s="416" t="s">
        <v>10898</v>
      </c>
      <c r="D8332" s="416">
        <v>862.5</v>
      </c>
    </row>
    <row r="8333" spans="2:4" x14ac:dyDescent="0.25">
      <c r="B8333" s="416" t="s">
        <v>10918</v>
      </c>
      <c r="C8333" s="416" t="s">
        <v>10898</v>
      </c>
      <c r="D8333" s="416">
        <v>912.87</v>
      </c>
    </row>
    <row r="8334" spans="2:4" x14ac:dyDescent="0.25">
      <c r="B8334" s="416" t="s">
        <v>10919</v>
      </c>
      <c r="C8334" s="416" t="s">
        <v>10898</v>
      </c>
      <c r="D8334" s="416">
        <v>912.87</v>
      </c>
    </row>
    <row r="8335" spans="2:4" x14ac:dyDescent="0.25">
      <c r="B8335" s="416" t="s">
        <v>10920</v>
      </c>
      <c r="C8335" s="416" t="s">
        <v>10898</v>
      </c>
      <c r="D8335" s="416">
        <v>781.32</v>
      </c>
    </row>
    <row r="8336" spans="2:4" x14ac:dyDescent="0.25">
      <c r="B8336" s="416" t="s">
        <v>10921</v>
      </c>
      <c r="C8336" s="416" t="s">
        <v>10898</v>
      </c>
      <c r="D8336" s="416">
        <v>821.65</v>
      </c>
    </row>
    <row r="8337" spans="2:4" x14ac:dyDescent="0.25">
      <c r="B8337" s="416" t="s">
        <v>10922</v>
      </c>
      <c r="C8337" s="416" t="s">
        <v>10898</v>
      </c>
      <c r="D8337" s="417">
        <v>1104</v>
      </c>
    </row>
    <row r="8338" spans="2:4" x14ac:dyDescent="0.25">
      <c r="B8338" s="416" t="s">
        <v>10923</v>
      </c>
      <c r="C8338" s="416" t="s">
        <v>10898</v>
      </c>
      <c r="D8338" s="416">
        <v>821.65</v>
      </c>
    </row>
    <row r="8339" spans="2:4" x14ac:dyDescent="0.25">
      <c r="B8339" s="416" t="s">
        <v>10924</v>
      </c>
      <c r="C8339" s="416" t="s">
        <v>10898</v>
      </c>
      <c r="D8339" s="416">
        <v>862.5</v>
      </c>
    </row>
    <row r="8340" spans="2:4" x14ac:dyDescent="0.25">
      <c r="B8340" s="416" t="s">
        <v>10925</v>
      </c>
      <c r="C8340" s="416" t="s">
        <v>10898</v>
      </c>
      <c r="D8340" s="416">
        <v>908.5</v>
      </c>
    </row>
    <row r="8341" spans="2:4" x14ac:dyDescent="0.25">
      <c r="B8341" s="416" t="s">
        <v>10926</v>
      </c>
      <c r="C8341" s="416" t="s">
        <v>10898</v>
      </c>
      <c r="D8341" s="416">
        <v>977.5</v>
      </c>
    </row>
    <row r="8342" spans="2:4" x14ac:dyDescent="0.25">
      <c r="B8342" s="416" t="s">
        <v>10927</v>
      </c>
      <c r="C8342" s="416" t="s">
        <v>10898</v>
      </c>
      <c r="D8342" s="417">
        <v>1104</v>
      </c>
    </row>
    <row r="8343" spans="2:4" x14ac:dyDescent="0.25">
      <c r="B8343" s="416" t="s">
        <v>10928</v>
      </c>
      <c r="C8343" s="416" t="s">
        <v>10898</v>
      </c>
      <c r="D8343" s="417">
        <v>1104</v>
      </c>
    </row>
    <row r="8344" spans="2:4" x14ac:dyDescent="0.25">
      <c r="B8344" s="416" t="s">
        <v>10929</v>
      </c>
      <c r="C8344" s="416" t="s">
        <v>10898</v>
      </c>
      <c r="D8344" s="417">
        <v>1104</v>
      </c>
    </row>
    <row r="8345" spans="2:4" x14ac:dyDescent="0.25">
      <c r="B8345" s="416" t="s">
        <v>10930</v>
      </c>
      <c r="C8345" s="416" t="s">
        <v>10898</v>
      </c>
      <c r="D8345" s="417">
        <v>1104</v>
      </c>
    </row>
    <row r="8346" spans="2:4" x14ac:dyDescent="0.25">
      <c r="B8346" s="416" t="s">
        <v>10931</v>
      </c>
      <c r="C8346" s="416" t="s">
        <v>10898</v>
      </c>
      <c r="D8346" s="417">
        <v>1104</v>
      </c>
    </row>
    <row r="8347" spans="2:4" x14ac:dyDescent="0.25">
      <c r="B8347" s="416" t="s">
        <v>10932</v>
      </c>
      <c r="C8347" s="416" t="s">
        <v>10898</v>
      </c>
      <c r="D8347" s="417">
        <v>1104</v>
      </c>
    </row>
    <row r="8348" spans="2:4" x14ac:dyDescent="0.25">
      <c r="B8348" s="416" t="s">
        <v>10933</v>
      </c>
      <c r="C8348" s="416" t="s">
        <v>10898</v>
      </c>
      <c r="D8348" s="417">
        <v>1104</v>
      </c>
    </row>
    <row r="8349" spans="2:4" x14ac:dyDescent="0.25">
      <c r="B8349" s="416" t="s">
        <v>10934</v>
      </c>
      <c r="C8349" s="416" t="s">
        <v>10898</v>
      </c>
      <c r="D8349" s="417">
        <v>1104</v>
      </c>
    </row>
    <row r="8350" spans="2:4" x14ac:dyDescent="0.25">
      <c r="B8350" s="416" t="s">
        <v>10935</v>
      </c>
      <c r="C8350" s="416" t="s">
        <v>10898</v>
      </c>
      <c r="D8350" s="417">
        <v>1104</v>
      </c>
    </row>
    <row r="8351" spans="2:4" x14ac:dyDescent="0.25">
      <c r="B8351" s="416" t="s">
        <v>10936</v>
      </c>
      <c r="C8351" s="416" t="s">
        <v>10898</v>
      </c>
      <c r="D8351" s="417">
        <v>1104</v>
      </c>
    </row>
    <row r="8352" spans="2:4" x14ac:dyDescent="0.25">
      <c r="B8352" s="416" t="s">
        <v>10937</v>
      </c>
      <c r="C8352" s="416" t="s">
        <v>10898</v>
      </c>
      <c r="D8352" s="417">
        <v>1104</v>
      </c>
    </row>
    <row r="8353" spans="2:4" x14ac:dyDescent="0.25">
      <c r="B8353" s="416" t="s">
        <v>10938</v>
      </c>
      <c r="C8353" s="416" t="s">
        <v>10898</v>
      </c>
      <c r="D8353" s="417">
        <v>1104</v>
      </c>
    </row>
    <row r="8354" spans="2:4" x14ac:dyDescent="0.25">
      <c r="B8354" s="416" t="s">
        <v>10939</v>
      </c>
      <c r="C8354" s="416" t="s">
        <v>10898</v>
      </c>
      <c r="D8354" s="417">
        <v>1104</v>
      </c>
    </row>
    <row r="8355" spans="2:4" x14ac:dyDescent="0.25">
      <c r="B8355" s="416" t="s">
        <v>10940</v>
      </c>
      <c r="C8355" s="416" t="s">
        <v>10898</v>
      </c>
      <c r="D8355" s="417">
        <v>1104</v>
      </c>
    </row>
    <row r="8356" spans="2:4" x14ac:dyDescent="0.25">
      <c r="B8356" s="416" t="s">
        <v>10941</v>
      </c>
      <c r="C8356" s="416" t="s">
        <v>10898</v>
      </c>
      <c r="D8356" s="416">
        <v>897</v>
      </c>
    </row>
    <row r="8357" spans="2:4" x14ac:dyDescent="0.25">
      <c r="B8357" s="416" t="s">
        <v>10942</v>
      </c>
      <c r="C8357" s="416" t="s">
        <v>10898</v>
      </c>
      <c r="D8357" s="417">
        <v>1104</v>
      </c>
    </row>
    <row r="8358" spans="2:4" x14ac:dyDescent="0.25">
      <c r="B8358" s="416" t="s">
        <v>10943</v>
      </c>
      <c r="C8358" s="416" t="s">
        <v>10898</v>
      </c>
      <c r="D8358" s="416">
        <v>862.5</v>
      </c>
    </row>
    <row r="8359" spans="2:4" x14ac:dyDescent="0.25">
      <c r="B8359" s="416" t="s">
        <v>10944</v>
      </c>
      <c r="C8359" s="416" t="s">
        <v>10898</v>
      </c>
      <c r="D8359" s="416">
        <v>977.5</v>
      </c>
    </row>
    <row r="8360" spans="2:4" x14ac:dyDescent="0.25">
      <c r="B8360" s="416" t="s">
        <v>10945</v>
      </c>
      <c r="C8360" s="416" t="s">
        <v>10898</v>
      </c>
      <c r="D8360" s="416">
        <v>920</v>
      </c>
    </row>
    <row r="8361" spans="2:4" x14ac:dyDescent="0.25">
      <c r="B8361" s="416" t="s">
        <v>10946</v>
      </c>
      <c r="C8361" s="416" t="s">
        <v>10898</v>
      </c>
      <c r="D8361" s="416">
        <v>740.37</v>
      </c>
    </row>
    <row r="8362" spans="2:4" x14ac:dyDescent="0.25">
      <c r="B8362" s="416" t="s">
        <v>10947</v>
      </c>
      <c r="C8362" s="416" t="s">
        <v>10898</v>
      </c>
      <c r="D8362" s="416">
        <v>862.5</v>
      </c>
    </row>
    <row r="8363" spans="2:4" x14ac:dyDescent="0.25">
      <c r="B8363" s="416" t="s">
        <v>10948</v>
      </c>
      <c r="C8363" s="416" t="s">
        <v>10898</v>
      </c>
      <c r="D8363" s="417">
        <v>1104</v>
      </c>
    </row>
    <row r="8364" spans="2:4" x14ac:dyDescent="0.25">
      <c r="B8364" s="416" t="s">
        <v>10949</v>
      </c>
      <c r="C8364" s="416" t="s">
        <v>10898</v>
      </c>
      <c r="D8364" s="417">
        <v>2627.4</v>
      </c>
    </row>
    <row r="8365" spans="2:4" x14ac:dyDescent="0.25">
      <c r="B8365" s="416" t="s">
        <v>10950</v>
      </c>
      <c r="C8365" s="416" t="s">
        <v>10898</v>
      </c>
      <c r="D8365" s="417">
        <v>2627.4</v>
      </c>
    </row>
    <row r="8366" spans="2:4" x14ac:dyDescent="0.25">
      <c r="B8366" s="416" t="s">
        <v>10951</v>
      </c>
      <c r="C8366" s="416" t="s">
        <v>10898</v>
      </c>
      <c r="D8366" s="417">
        <v>2627.4</v>
      </c>
    </row>
    <row r="8367" spans="2:4" x14ac:dyDescent="0.25">
      <c r="B8367" s="416" t="s">
        <v>10952</v>
      </c>
      <c r="C8367" s="416" t="s">
        <v>10898</v>
      </c>
      <c r="D8367" s="417">
        <v>2627.4</v>
      </c>
    </row>
    <row r="8368" spans="2:4" x14ac:dyDescent="0.25">
      <c r="B8368" s="416" t="s">
        <v>10953</v>
      </c>
      <c r="C8368" s="416" t="s">
        <v>10898</v>
      </c>
      <c r="D8368" s="417">
        <v>2627.4</v>
      </c>
    </row>
    <row r="8369" spans="2:4" x14ac:dyDescent="0.25">
      <c r="B8369" s="416" t="s">
        <v>10954</v>
      </c>
      <c r="C8369" s="416" t="s">
        <v>10898</v>
      </c>
      <c r="D8369" s="417">
        <v>2627.4</v>
      </c>
    </row>
    <row r="8370" spans="2:4" x14ac:dyDescent="0.25">
      <c r="B8370" s="416" t="s">
        <v>10955</v>
      </c>
      <c r="C8370" s="416" t="s">
        <v>10898</v>
      </c>
      <c r="D8370" s="417">
        <v>2627.4</v>
      </c>
    </row>
    <row r="8371" spans="2:4" x14ac:dyDescent="0.25">
      <c r="B8371" s="416" t="s">
        <v>10956</v>
      </c>
      <c r="C8371" s="416" t="s">
        <v>10898</v>
      </c>
      <c r="D8371" s="417">
        <v>2627.4</v>
      </c>
    </row>
    <row r="8372" spans="2:4" x14ac:dyDescent="0.25">
      <c r="B8372" s="416" t="s">
        <v>10957</v>
      </c>
      <c r="C8372" s="416" t="s">
        <v>10898</v>
      </c>
      <c r="D8372" s="417">
        <v>2627.4</v>
      </c>
    </row>
    <row r="8373" spans="2:4" x14ac:dyDescent="0.25">
      <c r="B8373" s="416" t="s">
        <v>10958</v>
      </c>
      <c r="C8373" s="416" t="s">
        <v>10898</v>
      </c>
      <c r="D8373" s="417">
        <v>2627.4</v>
      </c>
    </row>
    <row r="8374" spans="2:4" x14ac:dyDescent="0.25">
      <c r="B8374" s="416" t="s">
        <v>10959</v>
      </c>
      <c r="C8374" s="416" t="s">
        <v>10898</v>
      </c>
      <c r="D8374" s="417">
        <v>2627.4</v>
      </c>
    </row>
    <row r="8375" spans="2:4" x14ac:dyDescent="0.25">
      <c r="B8375" s="416" t="s">
        <v>10960</v>
      </c>
      <c r="C8375" s="416" t="s">
        <v>10898</v>
      </c>
      <c r="D8375" s="417">
        <v>2627.4</v>
      </c>
    </row>
    <row r="8376" spans="2:4" x14ac:dyDescent="0.25">
      <c r="B8376" s="416" t="s">
        <v>10961</v>
      </c>
      <c r="C8376" s="416" t="s">
        <v>10898</v>
      </c>
      <c r="D8376" s="417">
        <v>2627.4</v>
      </c>
    </row>
    <row r="8377" spans="2:4" x14ac:dyDescent="0.25">
      <c r="B8377" s="416" t="s">
        <v>10962</v>
      </c>
      <c r="C8377" s="416" t="s">
        <v>10898</v>
      </c>
      <c r="D8377" s="417">
        <v>2627.4</v>
      </c>
    </row>
    <row r="8378" spans="2:4" x14ac:dyDescent="0.25">
      <c r="B8378" s="416" t="s">
        <v>10963</v>
      </c>
      <c r="C8378" s="416" t="s">
        <v>10898</v>
      </c>
      <c r="D8378" s="417">
        <v>2627.4</v>
      </c>
    </row>
    <row r="8379" spans="2:4" x14ac:dyDescent="0.25">
      <c r="B8379" s="416" t="s">
        <v>10964</v>
      </c>
      <c r="C8379" s="416" t="s">
        <v>10898</v>
      </c>
      <c r="D8379" s="417">
        <v>2627.4</v>
      </c>
    </row>
    <row r="8380" spans="2:4" x14ac:dyDescent="0.25">
      <c r="B8380" s="416" t="s">
        <v>10965</v>
      </c>
      <c r="C8380" s="416" t="s">
        <v>10898</v>
      </c>
      <c r="D8380" s="417">
        <v>2627.4</v>
      </c>
    </row>
    <row r="8381" spans="2:4" x14ac:dyDescent="0.25">
      <c r="B8381" s="416" t="s">
        <v>10966</v>
      </c>
      <c r="C8381" s="416" t="s">
        <v>10898</v>
      </c>
      <c r="D8381" s="417">
        <v>2546.1999999999998</v>
      </c>
    </row>
    <row r="8382" spans="2:4" x14ac:dyDescent="0.25">
      <c r="B8382" s="416" t="s">
        <v>10967</v>
      </c>
      <c r="C8382" s="416" t="s">
        <v>10898</v>
      </c>
      <c r="D8382" s="417">
        <v>2546.1999999999998</v>
      </c>
    </row>
    <row r="8383" spans="2:4" x14ac:dyDescent="0.25">
      <c r="B8383" s="416" t="s">
        <v>10968</v>
      </c>
      <c r="C8383" s="416" t="s">
        <v>10969</v>
      </c>
      <c r="D8383" s="416">
        <v>912.87</v>
      </c>
    </row>
    <row r="8384" spans="2:4" x14ac:dyDescent="0.25">
      <c r="B8384" s="416" t="s">
        <v>10970</v>
      </c>
      <c r="C8384" s="416" t="s">
        <v>10971</v>
      </c>
      <c r="D8384" s="417">
        <v>1392.94</v>
      </c>
    </row>
    <row r="8385" spans="2:4" x14ac:dyDescent="0.25">
      <c r="B8385" s="416" t="s">
        <v>10972</v>
      </c>
      <c r="C8385" s="416" t="s">
        <v>10973</v>
      </c>
      <c r="D8385" s="416">
        <v>826.7</v>
      </c>
    </row>
    <row r="8386" spans="2:4" x14ac:dyDescent="0.25">
      <c r="B8386" s="416" t="s">
        <v>10974</v>
      </c>
      <c r="C8386" s="416" t="s">
        <v>10973</v>
      </c>
      <c r="D8386" s="416">
        <v>826.7</v>
      </c>
    </row>
    <row r="8387" spans="2:4" x14ac:dyDescent="0.25">
      <c r="B8387" s="416" t="s">
        <v>10975</v>
      </c>
      <c r="C8387" s="416" t="s">
        <v>10976</v>
      </c>
      <c r="D8387" s="417">
        <v>1516.85</v>
      </c>
    </row>
    <row r="8388" spans="2:4" x14ac:dyDescent="0.25">
      <c r="B8388" s="416" t="s">
        <v>10977</v>
      </c>
      <c r="C8388" s="416" t="s">
        <v>10978</v>
      </c>
      <c r="D8388" s="416">
        <v>826.7</v>
      </c>
    </row>
    <row r="8389" spans="2:4" x14ac:dyDescent="0.25">
      <c r="B8389" s="416" t="s">
        <v>10979</v>
      </c>
      <c r="C8389" s="416" t="s">
        <v>10980</v>
      </c>
      <c r="D8389" s="417">
        <v>1353.55</v>
      </c>
    </row>
    <row r="8390" spans="2:4" x14ac:dyDescent="0.25">
      <c r="B8390" s="416" t="s">
        <v>10981</v>
      </c>
      <c r="C8390" s="416" t="s">
        <v>10982</v>
      </c>
      <c r="D8390" s="417">
        <v>1161.5</v>
      </c>
    </row>
    <row r="8391" spans="2:4" x14ac:dyDescent="0.25">
      <c r="B8391" s="416" t="s">
        <v>10983</v>
      </c>
      <c r="C8391" s="416" t="s">
        <v>10982</v>
      </c>
      <c r="D8391" s="417">
        <v>1161.5</v>
      </c>
    </row>
    <row r="8392" spans="2:4" x14ac:dyDescent="0.25">
      <c r="B8392" s="416" t="s">
        <v>10984</v>
      </c>
      <c r="C8392" s="416" t="s">
        <v>10985</v>
      </c>
      <c r="D8392" s="417">
        <v>1516.85</v>
      </c>
    </row>
    <row r="8393" spans="2:4" x14ac:dyDescent="0.25">
      <c r="B8393" s="416" t="s">
        <v>10986</v>
      </c>
      <c r="C8393" s="416" t="s">
        <v>10987</v>
      </c>
      <c r="D8393" s="417">
        <v>1136.8</v>
      </c>
    </row>
    <row r="8394" spans="2:4" x14ac:dyDescent="0.25">
      <c r="B8394" s="416" t="s">
        <v>10988</v>
      </c>
      <c r="C8394" s="416" t="s">
        <v>10987</v>
      </c>
      <c r="D8394" s="417">
        <v>1136.8</v>
      </c>
    </row>
    <row r="8395" spans="2:4" x14ac:dyDescent="0.25">
      <c r="B8395" s="416" t="s">
        <v>10989</v>
      </c>
      <c r="C8395" s="416" t="s">
        <v>10987</v>
      </c>
      <c r="D8395" s="417">
        <v>1136.8</v>
      </c>
    </row>
    <row r="8396" spans="2:4" x14ac:dyDescent="0.25">
      <c r="B8396" s="416" t="s">
        <v>10990</v>
      </c>
      <c r="C8396" s="416" t="s">
        <v>10987</v>
      </c>
      <c r="D8396" s="417">
        <v>1136.8</v>
      </c>
    </row>
    <row r="8397" spans="2:4" x14ac:dyDescent="0.25">
      <c r="B8397" s="416" t="s">
        <v>10991</v>
      </c>
      <c r="C8397" s="416" t="s">
        <v>10987</v>
      </c>
      <c r="D8397" s="417">
        <v>1136.8</v>
      </c>
    </row>
    <row r="8398" spans="2:4" x14ac:dyDescent="0.25">
      <c r="B8398" s="416" t="s">
        <v>10992</v>
      </c>
      <c r="C8398" s="416" t="s">
        <v>10987</v>
      </c>
      <c r="D8398" s="417">
        <v>1136.8</v>
      </c>
    </row>
    <row r="8399" spans="2:4" x14ac:dyDescent="0.25">
      <c r="B8399" s="416" t="s">
        <v>10993</v>
      </c>
      <c r="C8399" s="416" t="s">
        <v>10987</v>
      </c>
      <c r="D8399" s="417">
        <v>1136.8</v>
      </c>
    </row>
    <row r="8400" spans="2:4" x14ac:dyDescent="0.25">
      <c r="B8400" s="416" t="s">
        <v>10994</v>
      </c>
      <c r="C8400" s="416" t="s">
        <v>10995</v>
      </c>
      <c r="D8400" s="416">
        <v>826.7</v>
      </c>
    </row>
    <row r="8401" spans="2:4" x14ac:dyDescent="0.25">
      <c r="B8401" s="416" t="s">
        <v>10996</v>
      </c>
      <c r="C8401" s="416" t="s">
        <v>10997</v>
      </c>
      <c r="D8401" s="416">
        <v>812.16</v>
      </c>
    </row>
    <row r="8402" spans="2:4" x14ac:dyDescent="0.25">
      <c r="B8402" s="416" t="s">
        <v>10998</v>
      </c>
      <c r="C8402" s="416" t="s">
        <v>10997</v>
      </c>
      <c r="D8402" s="416">
        <v>812.16</v>
      </c>
    </row>
    <row r="8403" spans="2:4" x14ac:dyDescent="0.25">
      <c r="B8403" s="416" t="s">
        <v>10999</v>
      </c>
      <c r="C8403" s="416" t="s">
        <v>10997</v>
      </c>
      <c r="D8403" s="416">
        <v>812.16</v>
      </c>
    </row>
    <row r="8404" spans="2:4" x14ac:dyDescent="0.25">
      <c r="B8404" s="416" t="s">
        <v>11000</v>
      </c>
      <c r="C8404" s="416" t="s">
        <v>10997</v>
      </c>
      <c r="D8404" s="416">
        <v>812.16</v>
      </c>
    </row>
    <row r="8405" spans="2:4" x14ac:dyDescent="0.25">
      <c r="B8405" s="416" t="s">
        <v>11001</v>
      </c>
      <c r="C8405" s="416" t="s">
        <v>10997</v>
      </c>
      <c r="D8405" s="416">
        <v>812.16</v>
      </c>
    </row>
    <row r="8406" spans="2:4" x14ac:dyDescent="0.25">
      <c r="B8406" s="416" t="s">
        <v>11002</v>
      </c>
      <c r="C8406" s="416" t="s">
        <v>10997</v>
      </c>
      <c r="D8406" s="416">
        <v>812.16</v>
      </c>
    </row>
    <row r="8407" spans="2:4" x14ac:dyDescent="0.25">
      <c r="B8407" s="416" t="s">
        <v>11003</v>
      </c>
      <c r="C8407" s="416" t="s">
        <v>10997</v>
      </c>
      <c r="D8407" s="416">
        <v>812.16</v>
      </c>
    </row>
    <row r="8408" spans="2:4" x14ac:dyDescent="0.25">
      <c r="B8408" s="416" t="s">
        <v>11004</v>
      </c>
      <c r="C8408" s="416" t="s">
        <v>10997</v>
      </c>
      <c r="D8408" s="416">
        <v>812.16</v>
      </c>
    </row>
    <row r="8409" spans="2:4" x14ac:dyDescent="0.25">
      <c r="B8409" s="416" t="s">
        <v>11005</v>
      </c>
      <c r="C8409" s="416" t="s">
        <v>10997</v>
      </c>
      <c r="D8409" s="416">
        <v>812.16</v>
      </c>
    </row>
    <row r="8410" spans="2:4" x14ac:dyDescent="0.25">
      <c r="B8410" s="416" t="s">
        <v>11006</v>
      </c>
      <c r="C8410" s="416" t="s">
        <v>10997</v>
      </c>
      <c r="D8410" s="416">
        <v>812.16</v>
      </c>
    </row>
    <row r="8411" spans="2:4" x14ac:dyDescent="0.25">
      <c r="B8411" s="416" t="s">
        <v>11007</v>
      </c>
      <c r="C8411" s="416" t="s">
        <v>10997</v>
      </c>
      <c r="D8411" s="416">
        <v>812.16</v>
      </c>
    </row>
    <row r="8412" spans="2:4" x14ac:dyDescent="0.25">
      <c r="B8412" s="416" t="s">
        <v>11008</v>
      </c>
      <c r="C8412" s="416" t="s">
        <v>10997</v>
      </c>
      <c r="D8412" s="416">
        <v>812.16</v>
      </c>
    </row>
    <row r="8413" spans="2:4" x14ac:dyDescent="0.25">
      <c r="B8413" s="416" t="s">
        <v>11009</v>
      </c>
      <c r="C8413" s="416" t="s">
        <v>11010</v>
      </c>
      <c r="D8413" s="417">
        <v>1972</v>
      </c>
    </row>
    <row r="8414" spans="2:4" x14ac:dyDescent="0.25">
      <c r="B8414" s="416" t="s">
        <v>11011</v>
      </c>
      <c r="C8414" s="416" t="s">
        <v>11010</v>
      </c>
      <c r="D8414" s="417">
        <v>1972</v>
      </c>
    </row>
    <row r="8415" spans="2:4" x14ac:dyDescent="0.25">
      <c r="B8415" s="416" t="s">
        <v>11012</v>
      </c>
      <c r="C8415" s="416" t="s">
        <v>11010</v>
      </c>
      <c r="D8415" s="417">
        <v>1972</v>
      </c>
    </row>
    <row r="8416" spans="2:4" x14ac:dyDescent="0.25">
      <c r="B8416" s="416" t="s">
        <v>11013</v>
      </c>
      <c r="C8416" s="416" t="s">
        <v>11010</v>
      </c>
      <c r="D8416" s="417">
        <v>1972</v>
      </c>
    </row>
    <row r="8417" spans="2:4" ht="30" x14ac:dyDescent="0.25">
      <c r="B8417" s="416" t="s">
        <v>11014</v>
      </c>
      <c r="C8417" s="416" t="s">
        <v>11015</v>
      </c>
      <c r="D8417" s="417">
        <v>3105</v>
      </c>
    </row>
    <row r="8418" spans="2:4" x14ac:dyDescent="0.25">
      <c r="B8418" s="416" t="s">
        <v>11016</v>
      </c>
      <c r="C8418" s="416" t="s">
        <v>11017</v>
      </c>
      <c r="D8418" s="416">
        <v>315.64</v>
      </c>
    </row>
    <row r="8419" spans="2:4" x14ac:dyDescent="0.25">
      <c r="B8419" s="416" t="s">
        <v>11018</v>
      </c>
      <c r="C8419" s="416" t="s">
        <v>11019</v>
      </c>
      <c r="D8419" s="417">
        <v>1972</v>
      </c>
    </row>
    <row r="8420" spans="2:4" x14ac:dyDescent="0.25">
      <c r="B8420" s="416" t="s">
        <v>11020</v>
      </c>
      <c r="C8420" s="416" t="s">
        <v>11019</v>
      </c>
      <c r="D8420" s="417">
        <v>1972</v>
      </c>
    </row>
    <row r="8421" spans="2:4" x14ac:dyDescent="0.25">
      <c r="B8421" s="416" t="s">
        <v>11021</v>
      </c>
      <c r="C8421" s="416" t="s">
        <v>11022</v>
      </c>
      <c r="D8421" s="417">
        <v>3105</v>
      </c>
    </row>
    <row r="8422" spans="2:4" x14ac:dyDescent="0.25">
      <c r="B8422" s="416" t="s">
        <v>11023</v>
      </c>
      <c r="C8422" s="416" t="s">
        <v>11024</v>
      </c>
      <c r="D8422" s="416">
        <v>402.5</v>
      </c>
    </row>
    <row r="8423" spans="2:4" x14ac:dyDescent="0.25">
      <c r="B8423" s="416" t="s">
        <v>11025</v>
      </c>
      <c r="C8423" s="416" t="s">
        <v>11026</v>
      </c>
      <c r="D8423" s="416">
        <v>883.51</v>
      </c>
    </row>
    <row r="8424" spans="2:4" x14ac:dyDescent="0.25">
      <c r="B8424" s="416" t="s">
        <v>11027</v>
      </c>
      <c r="C8424" s="416" t="s">
        <v>11028</v>
      </c>
      <c r="D8424" s="416">
        <v>0.12</v>
      </c>
    </row>
    <row r="8425" spans="2:4" x14ac:dyDescent="0.25">
      <c r="B8425" s="416" t="s">
        <v>11029</v>
      </c>
      <c r="C8425" s="416" t="s">
        <v>11030</v>
      </c>
      <c r="D8425" s="416">
        <v>912.87</v>
      </c>
    </row>
    <row r="8426" spans="2:4" x14ac:dyDescent="0.25">
      <c r="B8426" s="416" t="s">
        <v>11031</v>
      </c>
      <c r="C8426" s="416" t="s">
        <v>11030</v>
      </c>
      <c r="D8426" s="416">
        <v>912.87</v>
      </c>
    </row>
    <row r="8427" spans="2:4" x14ac:dyDescent="0.25">
      <c r="B8427" s="416" t="s">
        <v>11032</v>
      </c>
      <c r="C8427" s="416" t="s">
        <v>11030</v>
      </c>
      <c r="D8427" s="416">
        <v>912.87</v>
      </c>
    </row>
    <row r="8428" spans="2:4" x14ac:dyDescent="0.25">
      <c r="B8428" s="416" t="s">
        <v>11033</v>
      </c>
      <c r="C8428" s="416" t="s">
        <v>11034</v>
      </c>
      <c r="D8428" s="416">
        <v>781.32</v>
      </c>
    </row>
    <row r="8429" spans="2:4" x14ac:dyDescent="0.25">
      <c r="B8429" s="416" t="s">
        <v>11035</v>
      </c>
      <c r="C8429" s="416" t="s">
        <v>11034</v>
      </c>
      <c r="D8429" s="416">
        <v>575</v>
      </c>
    </row>
    <row r="8430" spans="2:4" x14ac:dyDescent="0.25">
      <c r="B8430" s="416" t="s">
        <v>11036</v>
      </c>
      <c r="C8430" s="416" t="s">
        <v>11034</v>
      </c>
      <c r="D8430" s="416">
        <v>221.09</v>
      </c>
    </row>
    <row r="8431" spans="2:4" x14ac:dyDescent="0.25">
      <c r="B8431" s="416" t="s">
        <v>11037</v>
      </c>
      <c r="C8431" s="416" t="s">
        <v>11034</v>
      </c>
      <c r="D8431" s="416">
        <v>805</v>
      </c>
    </row>
    <row r="8432" spans="2:4" x14ac:dyDescent="0.25">
      <c r="B8432" s="416" t="s">
        <v>11038</v>
      </c>
      <c r="C8432" s="416" t="s">
        <v>11034</v>
      </c>
      <c r="D8432" s="416">
        <v>221.09</v>
      </c>
    </row>
    <row r="8433" spans="2:4" x14ac:dyDescent="0.25">
      <c r="B8433" s="416" t="s">
        <v>11039</v>
      </c>
      <c r="C8433" s="416" t="s">
        <v>11034</v>
      </c>
      <c r="D8433" s="416">
        <v>575</v>
      </c>
    </row>
    <row r="8434" spans="2:4" x14ac:dyDescent="0.25">
      <c r="B8434" s="416" t="s">
        <v>11040</v>
      </c>
      <c r="C8434" s="416" t="s">
        <v>11034</v>
      </c>
      <c r="D8434" s="416">
        <v>781.32</v>
      </c>
    </row>
    <row r="8435" spans="2:4" x14ac:dyDescent="0.25">
      <c r="B8435" s="416" t="s">
        <v>11041</v>
      </c>
      <c r="C8435" s="416" t="s">
        <v>11034</v>
      </c>
      <c r="D8435" s="416">
        <v>860</v>
      </c>
    </row>
    <row r="8436" spans="2:4" x14ac:dyDescent="0.25">
      <c r="B8436" s="416" t="s">
        <v>11042</v>
      </c>
      <c r="C8436" s="416" t="s">
        <v>11043</v>
      </c>
      <c r="D8436" s="416">
        <v>781.31</v>
      </c>
    </row>
    <row r="8437" spans="2:4" x14ac:dyDescent="0.25">
      <c r="B8437" s="416" t="s">
        <v>11044</v>
      </c>
      <c r="C8437" s="416" t="s">
        <v>11043</v>
      </c>
      <c r="D8437" s="416">
        <v>781.32</v>
      </c>
    </row>
    <row r="8438" spans="2:4" x14ac:dyDescent="0.25">
      <c r="B8438" s="416" t="s">
        <v>11045</v>
      </c>
      <c r="C8438" s="416" t="s">
        <v>11043</v>
      </c>
      <c r="D8438" s="416">
        <v>781.31</v>
      </c>
    </row>
    <row r="8439" spans="2:4" x14ac:dyDescent="0.25">
      <c r="B8439" s="416" t="s">
        <v>11046</v>
      </c>
      <c r="C8439" s="416" t="s">
        <v>11043</v>
      </c>
      <c r="D8439" s="416">
        <v>221.09</v>
      </c>
    </row>
    <row r="8440" spans="2:4" x14ac:dyDescent="0.25">
      <c r="B8440" s="416" t="s">
        <v>11047</v>
      </c>
      <c r="C8440" s="416" t="s">
        <v>11043</v>
      </c>
      <c r="D8440" s="416">
        <v>781.32</v>
      </c>
    </row>
    <row r="8441" spans="2:4" x14ac:dyDescent="0.25">
      <c r="B8441" s="416" t="s">
        <v>11048</v>
      </c>
      <c r="C8441" s="416" t="s">
        <v>11043</v>
      </c>
      <c r="D8441" s="416">
        <v>781.31</v>
      </c>
    </row>
    <row r="8442" spans="2:4" x14ac:dyDescent="0.25">
      <c r="B8442" s="416" t="s">
        <v>11049</v>
      </c>
      <c r="C8442" s="416" t="s">
        <v>11043</v>
      </c>
      <c r="D8442" s="416">
        <v>221.09</v>
      </c>
    </row>
    <row r="8443" spans="2:4" x14ac:dyDescent="0.25">
      <c r="B8443" s="416" t="s">
        <v>11050</v>
      </c>
      <c r="C8443" s="416" t="s">
        <v>11043</v>
      </c>
      <c r="D8443" s="416">
        <v>781.31</v>
      </c>
    </row>
    <row r="8444" spans="2:4" x14ac:dyDescent="0.25">
      <c r="B8444" s="416" t="s">
        <v>11051</v>
      </c>
      <c r="C8444" s="416" t="s">
        <v>11052</v>
      </c>
      <c r="D8444" s="416">
        <v>221.09</v>
      </c>
    </row>
    <row r="8445" spans="2:4" x14ac:dyDescent="0.25">
      <c r="B8445" s="416" t="s">
        <v>11053</v>
      </c>
      <c r="C8445" s="416" t="s">
        <v>11054</v>
      </c>
      <c r="D8445" s="416">
        <v>529</v>
      </c>
    </row>
    <row r="8446" spans="2:4" x14ac:dyDescent="0.25">
      <c r="B8446" s="416" t="s">
        <v>11055</v>
      </c>
      <c r="C8446" s="416" t="s">
        <v>11056</v>
      </c>
      <c r="D8446" s="417">
        <v>1610</v>
      </c>
    </row>
    <row r="8447" spans="2:4" x14ac:dyDescent="0.25">
      <c r="B8447" s="416" t="s">
        <v>11057</v>
      </c>
      <c r="C8447" s="416" t="s">
        <v>11058</v>
      </c>
      <c r="D8447" s="417">
        <v>1610</v>
      </c>
    </row>
    <row r="8448" spans="2:4" x14ac:dyDescent="0.25">
      <c r="B8448" s="416" t="s">
        <v>11059</v>
      </c>
      <c r="C8448" s="416" t="s">
        <v>11060</v>
      </c>
      <c r="D8448" s="417">
        <v>1127</v>
      </c>
    </row>
    <row r="8449" spans="2:4" x14ac:dyDescent="0.25">
      <c r="B8449" s="416" t="s">
        <v>11061</v>
      </c>
      <c r="C8449" s="416" t="s">
        <v>11062</v>
      </c>
      <c r="D8449" s="417">
        <v>3415.5</v>
      </c>
    </row>
    <row r="8450" spans="2:4" x14ac:dyDescent="0.25">
      <c r="B8450" s="416" t="s">
        <v>11063</v>
      </c>
      <c r="C8450" s="416" t="s">
        <v>11064</v>
      </c>
      <c r="D8450" s="417">
        <v>2534.6</v>
      </c>
    </row>
    <row r="8451" spans="2:4" x14ac:dyDescent="0.25">
      <c r="B8451" s="416" t="s">
        <v>11065</v>
      </c>
      <c r="C8451" s="416" t="s">
        <v>11064</v>
      </c>
      <c r="D8451" s="417">
        <v>2534.6</v>
      </c>
    </row>
    <row r="8452" spans="2:4" x14ac:dyDescent="0.25">
      <c r="B8452" s="416" t="s">
        <v>11066</v>
      </c>
      <c r="C8452" s="416" t="s">
        <v>11067</v>
      </c>
      <c r="D8452" s="417">
        <v>5336</v>
      </c>
    </row>
    <row r="8453" spans="2:4" x14ac:dyDescent="0.25">
      <c r="B8453" s="416" t="s">
        <v>11068</v>
      </c>
      <c r="C8453" s="416" t="s">
        <v>11069</v>
      </c>
      <c r="D8453" s="417">
        <v>4989.62</v>
      </c>
    </row>
    <row r="8454" spans="2:4" x14ac:dyDescent="0.25">
      <c r="B8454" s="416" t="s">
        <v>11070</v>
      </c>
      <c r="C8454" s="416" t="s">
        <v>11069</v>
      </c>
      <c r="D8454" s="417">
        <v>4989.62</v>
      </c>
    </row>
    <row r="8455" spans="2:4" x14ac:dyDescent="0.25">
      <c r="B8455" s="416" t="s">
        <v>11071</v>
      </c>
      <c r="C8455" s="416" t="s">
        <v>11069</v>
      </c>
      <c r="D8455" s="417">
        <v>4989.62</v>
      </c>
    </row>
    <row r="8456" spans="2:4" x14ac:dyDescent="0.25">
      <c r="B8456" s="416" t="s">
        <v>11072</v>
      </c>
      <c r="C8456" s="416" t="s">
        <v>11073</v>
      </c>
      <c r="D8456" s="417">
        <v>4199.51</v>
      </c>
    </row>
    <row r="8457" spans="2:4" x14ac:dyDescent="0.25">
      <c r="B8457" s="416" t="s">
        <v>11074</v>
      </c>
      <c r="C8457" s="416" t="s">
        <v>11075</v>
      </c>
      <c r="D8457" s="417">
        <v>7012.2</v>
      </c>
    </row>
    <row r="8458" spans="2:4" x14ac:dyDescent="0.25">
      <c r="B8458" s="416" t="s">
        <v>11076</v>
      </c>
      <c r="C8458" s="416" t="s">
        <v>11077</v>
      </c>
      <c r="D8458" s="417">
        <v>9255.5400000000009</v>
      </c>
    </row>
    <row r="8459" spans="2:4" x14ac:dyDescent="0.25">
      <c r="B8459" s="416" t="s">
        <v>11078</v>
      </c>
      <c r="C8459" s="416" t="s">
        <v>11079</v>
      </c>
      <c r="D8459" s="417">
        <v>9837.9599999999991</v>
      </c>
    </row>
    <row r="8460" spans="2:4" x14ac:dyDescent="0.25">
      <c r="B8460" s="416" t="s">
        <v>11080</v>
      </c>
      <c r="C8460" s="416" t="s">
        <v>11081</v>
      </c>
      <c r="D8460" s="417">
        <v>1946.77</v>
      </c>
    </row>
    <row r="8461" spans="2:4" x14ac:dyDescent="0.25">
      <c r="B8461" s="416" t="s">
        <v>11082</v>
      </c>
      <c r="C8461" s="416" t="s">
        <v>11083</v>
      </c>
      <c r="D8461" s="416">
        <v>898.51</v>
      </c>
    </row>
    <row r="8462" spans="2:4" x14ac:dyDescent="0.25">
      <c r="B8462" s="416" t="s">
        <v>11084</v>
      </c>
      <c r="C8462" s="416" t="s">
        <v>11083</v>
      </c>
      <c r="D8462" s="416">
        <v>898.51</v>
      </c>
    </row>
    <row r="8463" spans="2:4" x14ac:dyDescent="0.25">
      <c r="B8463" s="416" t="s">
        <v>11085</v>
      </c>
      <c r="C8463" s="416" t="s">
        <v>11083</v>
      </c>
      <c r="D8463" s="416">
        <v>898.51</v>
      </c>
    </row>
    <row r="8464" spans="2:4" x14ac:dyDescent="0.25">
      <c r="B8464" s="416" t="s">
        <v>11086</v>
      </c>
      <c r="C8464" s="416" t="s">
        <v>11083</v>
      </c>
      <c r="D8464" s="416">
        <v>898.51</v>
      </c>
    </row>
    <row r="8465" spans="2:4" x14ac:dyDescent="0.25">
      <c r="B8465" s="416" t="s">
        <v>11087</v>
      </c>
      <c r="C8465" s="416" t="s">
        <v>11088</v>
      </c>
      <c r="D8465" s="416">
        <v>956.8</v>
      </c>
    </row>
    <row r="8466" spans="2:4" x14ac:dyDescent="0.25">
      <c r="B8466" s="416" t="s">
        <v>11089</v>
      </c>
      <c r="C8466" s="416" t="s">
        <v>11088</v>
      </c>
      <c r="D8466" s="416">
        <v>956.8</v>
      </c>
    </row>
    <row r="8467" spans="2:4" x14ac:dyDescent="0.25">
      <c r="B8467" s="416" t="s">
        <v>11090</v>
      </c>
      <c r="C8467" s="416" t="s">
        <v>11091</v>
      </c>
      <c r="D8467" s="416">
        <v>826.7</v>
      </c>
    </row>
    <row r="8468" spans="2:4" x14ac:dyDescent="0.25">
      <c r="B8468" s="416" t="s">
        <v>11092</v>
      </c>
      <c r="C8468" s="416" t="s">
        <v>11091</v>
      </c>
      <c r="D8468" s="416">
        <v>826.7</v>
      </c>
    </row>
    <row r="8469" spans="2:4" x14ac:dyDescent="0.25">
      <c r="B8469" s="416" t="s">
        <v>11093</v>
      </c>
      <c r="C8469" s="416" t="s">
        <v>11094</v>
      </c>
      <c r="D8469" s="417">
        <v>1079.6099999999999</v>
      </c>
    </row>
    <row r="8470" spans="2:4" x14ac:dyDescent="0.25">
      <c r="B8470" s="416" t="s">
        <v>11095</v>
      </c>
      <c r="C8470" s="416" t="s">
        <v>11096</v>
      </c>
      <c r="D8470" s="416">
        <v>308.41000000000003</v>
      </c>
    </row>
    <row r="8471" spans="2:4" x14ac:dyDescent="0.25">
      <c r="B8471" s="416" t="s">
        <v>11097</v>
      </c>
      <c r="C8471" s="416" t="s">
        <v>11098</v>
      </c>
      <c r="D8471" s="417">
        <v>1000.22</v>
      </c>
    </row>
    <row r="8472" spans="2:4" x14ac:dyDescent="0.25">
      <c r="B8472" s="416" t="s">
        <v>11099</v>
      </c>
      <c r="C8472" s="416" t="s">
        <v>11098</v>
      </c>
      <c r="D8472" s="417">
        <v>1000.21</v>
      </c>
    </row>
    <row r="8473" spans="2:4" x14ac:dyDescent="0.25">
      <c r="B8473" s="416" t="s">
        <v>11100</v>
      </c>
      <c r="C8473" s="416" t="s">
        <v>11101</v>
      </c>
      <c r="D8473" s="417">
        <v>1079.6099999999999</v>
      </c>
    </row>
    <row r="8474" spans="2:4" x14ac:dyDescent="0.25">
      <c r="B8474" s="416" t="s">
        <v>11102</v>
      </c>
      <c r="C8474" s="416" t="s">
        <v>11103</v>
      </c>
      <c r="D8474" s="416">
        <v>0</v>
      </c>
    </row>
    <row r="8475" spans="2:4" x14ac:dyDescent="0.25">
      <c r="B8475" s="416" t="s">
        <v>11104</v>
      </c>
      <c r="C8475" s="416" t="s">
        <v>11103</v>
      </c>
      <c r="D8475" s="416">
        <v>0</v>
      </c>
    </row>
    <row r="8476" spans="2:4" x14ac:dyDescent="0.25">
      <c r="B8476" s="416" t="s">
        <v>11105</v>
      </c>
      <c r="C8476" s="416" t="s">
        <v>11103</v>
      </c>
      <c r="D8476" s="416">
        <v>0</v>
      </c>
    </row>
    <row r="8477" spans="2:4" x14ac:dyDescent="0.25">
      <c r="B8477" s="416" t="s">
        <v>11106</v>
      </c>
      <c r="C8477" s="416" t="s">
        <v>11107</v>
      </c>
      <c r="D8477" s="417">
        <v>1693.6</v>
      </c>
    </row>
    <row r="8478" spans="2:4" x14ac:dyDescent="0.25">
      <c r="B8478" s="416" t="s">
        <v>11108</v>
      </c>
      <c r="C8478" s="416" t="s">
        <v>11109</v>
      </c>
      <c r="D8478" s="417">
        <v>84162.62</v>
      </c>
    </row>
    <row r="8479" spans="2:4" x14ac:dyDescent="0.25">
      <c r="B8479" s="416" t="s">
        <v>11110</v>
      </c>
      <c r="C8479" s="416" t="s">
        <v>11111</v>
      </c>
      <c r="D8479" s="417">
        <v>1472</v>
      </c>
    </row>
    <row r="8480" spans="2:4" x14ac:dyDescent="0.25">
      <c r="B8480" s="416" t="s">
        <v>11112</v>
      </c>
      <c r="C8480" s="416" t="s">
        <v>11111</v>
      </c>
      <c r="D8480" s="417">
        <v>1472</v>
      </c>
    </row>
    <row r="8481" spans="2:4" x14ac:dyDescent="0.25">
      <c r="B8481" s="416" t="s">
        <v>11113</v>
      </c>
      <c r="C8481" s="416" t="s">
        <v>11111</v>
      </c>
      <c r="D8481" s="417">
        <v>1472</v>
      </c>
    </row>
    <row r="8482" spans="2:4" x14ac:dyDescent="0.25">
      <c r="B8482" s="416" t="s">
        <v>11114</v>
      </c>
      <c r="C8482" s="416" t="s">
        <v>11111</v>
      </c>
      <c r="D8482" s="417">
        <v>1472</v>
      </c>
    </row>
    <row r="8483" spans="2:4" x14ac:dyDescent="0.25">
      <c r="B8483" s="416" t="s">
        <v>11115</v>
      </c>
      <c r="C8483" s="416" t="s">
        <v>11116</v>
      </c>
      <c r="D8483" s="417">
        <v>28100</v>
      </c>
    </row>
    <row r="8484" spans="2:4" x14ac:dyDescent="0.25">
      <c r="B8484" s="416" t="s">
        <v>11117</v>
      </c>
      <c r="C8484" s="416" t="s">
        <v>11118</v>
      </c>
      <c r="D8484" s="416">
        <v>0.12</v>
      </c>
    </row>
    <row r="8485" spans="2:4" x14ac:dyDescent="0.25">
      <c r="B8485" s="416" t="s">
        <v>11119</v>
      </c>
      <c r="C8485" s="416" t="s">
        <v>11120</v>
      </c>
      <c r="D8485" s="417">
        <v>78401.210000000006</v>
      </c>
    </row>
    <row r="8486" spans="2:4" x14ac:dyDescent="0.25">
      <c r="B8486" s="416" t="s">
        <v>11121</v>
      </c>
      <c r="C8486" s="416" t="s">
        <v>11122</v>
      </c>
      <c r="D8486" s="417">
        <v>5099.79</v>
      </c>
    </row>
    <row r="8487" spans="2:4" x14ac:dyDescent="0.25">
      <c r="B8487" s="416" t="s">
        <v>11123</v>
      </c>
      <c r="C8487" s="416" t="s">
        <v>11124</v>
      </c>
      <c r="D8487" s="417">
        <v>1038450</v>
      </c>
    </row>
    <row r="8488" spans="2:4" x14ac:dyDescent="0.25">
      <c r="B8488" s="416" t="s">
        <v>11125</v>
      </c>
      <c r="C8488" s="416" t="s">
        <v>11126</v>
      </c>
      <c r="D8488" s="417">
        <v>27575.35</v>
      </c>
    </row>
    <row r="8489" spans="2:4" x14ac:dyDescent="0.25">
      <c r="B8489" s="416" t="s">
        <v>11127</v>
      </c>
      <c r="C8489" s="416" t="s">
        <v>11128</v>
      </c>
      <c r="D8489" s="417">
        <v>2206.1999999999998</v>
      </c>
    </row>
    <row r="8490" spans="2:4" x14ac:dyDescent="0.25">
      <c r="B8490" s="416" t="s">
        <v>11129</v>
      </c>
      <c r="C8490" s="416" t="s">
        <v>11128</v>
      </c>
      <c r="D8490" s="417">
        <v>2206.1999999999998</v>
      </c>
    </row>
    <row r="8491" spans="2:4" x14ac:dyDescent="0.25">
      <c r="B8491" s="416" t="s">
        <v>11130</v>
      </c>
      <c r="C8491" s="416" t="s">
        <v>11128</v>
      </c>
      <c r="D8491" s="417">
        <v>2206.1999999999998</v>
      </c>
    </row>
    <row r="8492" spans="2:4" x14ac:dyDescent="0.25">
      <c r="B8492" s="416" t="s">
        <v>11131</v>
      </c>
      <c r="C8492" s="416" t="s">
        <v>11128</v>
      </c>
      <c r="D8492" s="417">
        <v>2206.1999999999998</v>
      </c>
    </row>
    <row r="8493" spans="2:4" x14ac:dyDescent="0.25">
      <c r="B8493" s="416" t="s">
        <v>11132</v>
      </c>
      <c r="C8493" s="416" t="s">
        <v>11128</v>
      </c>
      <c r="D8493" s="417">
        <v>2206.1999999999998</v>
      </c>
    </row>
    <row r="8494" spans="2:4" x14ac:dyDescent="0.25">
      <c r="B8494" s="416" t="s">
        <v>11133</v>
      </c>
      <c r="C8494" s="416" t="s">
        <v>11128</v>
      </c>
      <c r="D8494" s="417">
        <v>2206.1999999999998</v>
      </c>
    </row>
    <row r="8495" spans="2:4" x14ac:dyDescent="0.25">
      <c r="B8495" s="416" t="s">
        <v>11134</v>
      </c>
      <c r="C8495" s="416" t="s">
        <v>11135</v>
      </c>
      <c r="D8495" s="417">
        <v>16703.150000000001</v>
      </c>
    </row>
    <row r="8496" spans="2:4" x14ac:dyDescent="0.25">
      <c r="B8496" s="416" t="s">
        <v>11136</v>
      </c>
      <c r="C8496" s="416" t="s">
        <v>11137</v>
      </c>
      <c r="D8496" s="417">
        <v>3836.91</v>
      </c>
    </row>
    <row r="8497" spans="2:4" x14ac:dyDescent="0.25">
      <c r="B8497" s="416" t="s">
        <v>11138</v>
      </c>
      <c r="C8497" s="416" t="s">
        <v>11139</v>
      </c>
      <c r="D8497" s="417">
        <v>3189.92</v>
      </c>
    </row>
    <row r="8498" spans="2:4" x14ac:dyDescent="0.25">
      <c r="B8498" s="416" t="s">
        <v>11140</v>
      </c>
      <c r="C8498" s="416" t="s">
        <v>11141</v>
      </c>
      <c r="D8498" s="417">
        <v>10320.290000000001</v>
      </c>
    </row>
    <row r="8499" spans="2:4" x14ac:dyDescent="0.25">
      <c r="B8499" s="416" t="s">
        <v>11142</v>
      </c>
      <c r="C8499" s="416" t="s">
        <v>11143</v>
      </c>
      <c r="D8499" s="417">
        <v>22205.59</v>
      </c>
    </row>
    <row r="8500" spans="2:4" x14ac:dyDescent="0.25">
      <c r="B8500" s="416" t="s">
        <v>11144</v>
      </c>
      <c r="C8500" s="416" t="s">
        <v>11143</v>
      </c>
      <c r="D8500" s="417">
        <v>22205.59</v>
      </c>
    </row>
    <row r="8501" spans="2:4" x14ac:dyDescent="0.25">
      <c r="B8501" s="416" t="s">
        <v>11145</v>
      </c>
      <c r="C8501" s="416" t="s">
        <v>11143</v>
      </c>
      <c r="D8501" s="417">
        <v>22205.59</v>
      </c>
    </row>
    <row r="8502" spans="2:4" x14ac:dyDescent="0.25">
      <c r="B8502" s="416" t="s">
        <v>11146</v>
      </c>
      <c r="C8502" s="416" t="s">
        <v>11143</v>
      </c>
      <c r="D8502" s="417">
        <v>22205.59</v>
      </c>
    </row>
    <row r="8503" spans="2:4" x14ac:dyDescent="0.25">
      <c r="B8503" s="416" t="s">
        <v>11147</v>
      </c>
      <c r="C8503" s="416" t="s">
        <v>11143</v>
      </c>
      <c r="D8503" s="417">
        <v>22205.59</v>
      </c>
    </row>
    <row r="8504" spans="2:4" x14ac:dyDescent="0.25">
      <c r="B8504" s="416" t="s">
        <v>11148</v>
      </c>
      <c r="C8504" s="416" t="s">
        <v>11143</v>
      </c>
      <c r="D8504" s="417">
        <v>22205.59</v>
      </c>
    </row>
    <row r="8505" spans="2:4" x14ac:dyDescent="0.25">
      <c r="B8505" s="416" t="s">
        <v>11149</v>
      </c>
      <c r="C8505" s="416" t="s">
        <v>11143</v>
      </c>
      <c r="D8505" s="417">
        <v>22205.59</v>
      </c>
    </row>
    <row r="8506" spans="2:4" x14ac:dyDescent="0.25">
      <c r="B8506" s="416" t="s">
        <v>11150</v>
      </c>
      <c r="C8506" s="416" t="s">
        <v>11151</v>
      </c>
      <c r="D8506" s="417">
        <v>19000</v>
      </c>
    </row>
    <row r="8507" spans="2:4" x14ac:dyDescent="0.25">
      <c r="B8507" s="416" t="s">
        <v>11152</v>
      </c>
      <c r="C8507" s="416" t="s">
        <v>11153</v>
      </c>
      <c r="D8507" s="417">
        <v>138040</v>
      </c>
    </row>
    <row r="8508" spans="2:4" x14ac:dyDescent="0.25">
      <c r="B8508" s="416" t="s">
        <v>11154</v>
      </c>
      <c r="C8508" s="416" t="s">
        <v>11155</v>
      </c>
      <c r="D8508" s="417">
        <v>3766.25</v>
      </c>
    </row>
    <row r="8509" spans="2:4" x14ac:dyDescent="0.25">
      <c r="B8509" s="416" t="s">
        <v>11156</v>
      </c>
      <c r="C8509" s="416" t="s">
        <v>11157</v>
      </c>
      <c r="D8509" s="417">
        <v>4760</v>
      </c>
    </row>
    <row r="8510" spans="2:4" x14ac:dyDescent="0.25">
      <c r="B8510" s="416" t="s">
        <v>11158</v>
      </c>
      <c r="C8510" s="416" t="s">
        <v>11159</v>
      </c>
      <c r="D8510" s="417">
        <v>17620.400000000001</v>
      </c>
    </row>
    <row r="8511" spans="2:4" x14ac:dyDescent="0.25">
      <c r="B8511" s="416" t="s">
        <v>11160</v>
      </c>
      <c r="C8511" s="416" t="s">
        <v>11161</v>
      </c>
      <c r="D8511" s="417">
        <v>54944.01</v>
      </c>
    </row>
    <row r="8512" spans="2:4" x14ac:dyDescent="0.25">
      <c r="B8512" s="416" t="s">
        <v>11162</v>
      </c>
      <c r="C8512" s="416" t="s">
        <v>11163</v>
      </c>
      <c r="D8512" s="416">
        <v>1</v>
      </c>
    </row>
    <row r="8513" spans="2:4" x14ac:dyDescent="0.25">
      <c r="B8513" s="416" t="s">
        <v>11164</v>
      </c>
      <c r="C8513" s="416" t="s">
        <v>11165</v>
      </c>
      <c r="D8513" s="417">
        <v>3077.63</v>
      </c>
    </row>
    <row r="8514" spans="2:4" x14ac:dyDescent="0.25">
      <c r="B8514" s="416" t="s">
        <v>11166</v>
      </c>
      <c r="C8514" s="416" t="s">
        <v>11165</v>
      </c>
      <c r="D8514" s="417">
        <v>3077.63</v>
      </c>
    </row>
    <row r="8515" spans="2:4" x14ac:dyDescent="0.25">
      <c r="B8515" s="416" t="s">
        <v>11167</v>
      </c>
      <c r="C8515" s="416" t="s">
        <v>11168</v>
      </c>
      <c r="D8515" s="416">
        <v>0</v>
      </c>
    </row>
    <row r="8516" spans="2:4" x14ac:dyDescent="0.25">
      <c r="B8516" s="416" t="s">
        <v>11169</v>
      </c>
      <c r="C8516" s="416" t="s">
        <v>11170</v>
      </c>
      <c r="D8516" s="417">
        <v>5157.67</v>
      </c>
    </row>
    <row r="8517" spans="2:4" x14ac:dyDescent="0.25">
      <c r="B8517" s="416" t="s">
        <v>11171</v>
      </c>
      <c r="C8517" s="416" t="s">
        <v>11172</v>
      </c>
      <c r="D8517" s="417">
        <v>4756</v>
      </c>
    </row>
    <row r="8518" spans="2:4" x14ac:dyDescent="0.25">
      <c r="B8518" s="416" t="s">
        <v>11173</v>
      </c>
      <c r="C8518" s="416" t="s">
        <v>11172</v>
      </c>
      <c r="D8518" s="417">
        <v>4756</v>
      </c>
    </row>
    <row r="8519" spans="2:4" x14ac:dyDescent="0.25">
      <c r="B8519" s="416" t="s">
        <v>11174</v>
      </c>
      <c r="C8519" s="416" t="s">
        <v>11175</v>
      </c>
      <c r="D8519" s="417">
        <v>40383.69</v>
      </c>
    </row>
    <row r="8520" spans="2:4" x14ac:dyDescent="0.25">
      <c r="B8520" s="416" t="s">
        <v>11176</v>
      </c>
      <c r="C8520" s="416" t="s">
        <v>11177</v>
      </c>
      <c r="D8520" s="417">
        <v>16400.150000000001</v>
      </c>
    </row>
    <row r="8521" spans="2:4" x14ac:dyDescent="0.25">
      <c r="B8521" s="416" t="s">
        <v>11178</v>
      </c>
      <c r="C8521" s="416" t="s">
        <v>11179</v>
      </c>
      <c r="D8521" s="417">
        <v>45034.86</v>
      </c>
    </row>
    <row r="8522" spans="2:4" x14ac:dyDescent="0.25">
      <c r="B8522" s="416" t="s">
        <v>11180</v>
      </c>
      <c r="C8522" s="416" t="s">
        <v>11181</v>
      </c>
      <c r="D8522" s="417">
        <v>7419.89</v>
      </c>
    </row>
    <row r="8523" spans="2:4" x14ac:dyDescent="0.25">
      <c r="B8523" s="416" t="s">
        <v>11182</v>
      </c>
      <c r="C8523" s="416" t="s">
        <v>11181</v>
      </c>
      <c r="D8523" s="417">
        <v>7419.89</v>
      </c>
    </row>
    <row r="8524" spans="2:4" x14ac:dyDescent="0.25">
      <c r="B8524" s="416" t="s">
        <v>11183</v>
      </c>
      <c r="C8524" s="416" t="s">
        <v>11184</v>
      </c>
      <c r="D8524" s="417">
        <v>53081.599999999999</v>
      </c>
    </row>
    <row r="8525" spans="2:4" x14ac:dyDescent="0.25">
      <c r="B8525" s="416" t="s">
        <v>11185</v>
      </c>
      <c r="C8525" s="416" t="s">
        <v>11186</v>
      </c>
      <c r="D8525" s="417">
        <v>5669.19</v>
      </c>
    </row>
    <row r="8526" spans="2:4" x14ac:dyDescent="0.25">
      <c r="B8526" s="416" t="s">
        <v>11187</v>
      </c>
      <c r="C8526" s="416" t="s">
        <v>11188</v>
      </c>
      <c r="D8526" s="417">
        <v>10849.48</v>
      </c>
    </row>
    <row r="8527" spans="2:4" x14ac:dyDescent="0.25">
      <c r="B8527" s="416" t="s">
        <v>11189</v>
      </c>
      <c r="C8527" s="416" t="s">
        <v>11188</v>
      </c>
      <c r="D8527" s="417">
        <v>10849.48</v>
      </c>
    </row>
    <row r="8528" spans="2:4" x14ac:dyDescent="0.25">
      <c r="B8528" s="416" t="s">
        <v>11190</v>
      </c>
      <c r="C8528" s="416" t="s">
        <v>11188</v>
      </c>
      <c r="D8528" s="417">
        <v>10849.48</v>
      </c>
    </row>
    <row r="8529" spans="2:4" x14ac:dyDescent="0.25">
      <c r="B8529" s="416" t="s">
        <v>11191</v>
      </c>
      <c r="C8529" s="416" t="s">
        <v>11188</v>
      </c>
      <c r="D8529" s="417">
        <v>10849.48</v>
      </c>
    </row>
    <row r="8530" spans="2:4" x14ac:dyDescent="0.25">
      <c r="B8530" s="416" t="s">
        <v>11192</v>
      </c>
      <c r="C8530" s="416" t="s">
        <v>11188</v>
      </c>
      <c r="D8530" s="417">
        <v>10849.48</v>
      </c>
    </row>
    <row r="8531" spans="2:4" x14ac:dyDescent="0.25">
      <c r="B8531" s="416" t="s">
        <v>11193</v>
      </c>
      <c r="C8531" s="416" t="s">
        <v>11188</v>
      </c>
      <c r="D8531" s="417">
        <v>10849.48</v>
      </c>
    </row>
    <row r="8532" spans="2:4" x14ac:dyDescent="0.25">
      <c r="B8532" s="416" t="s">
        <v>11194</v>
      </c>
      <c r="C8532" s="416" t="s">
        <v>11188</v>
      </c>
      <c r="D8532" s="417">
        <v>10849.48</v>
      </c>
    </row>
    <row r="8533" spans="2:4" x14ac:dyDescent="0.25">
      <c r="B8533" s="416" t="s">
        <v>11195</v>
      </c>
      <c r="C8533" s="416" t="s">
        <v>11188</v>
      </c>
      <c r="D8533" s="417">
        <v>10849.48</v>
      </c>
    </row>
    <row r="8534" spans="2:4" x14ac:dyDescent="0.25">
      <c r="B8534" s="416" t="s">
        <v>11196</v>
      </c>
      <c r="C8534" s="416" t="s">
        <v>11188</v>
      </c>
      <c r="D8534" s="417">
        <v>10849.48</v>
      </c>
    </row>
    <row r="8535" spans="2:4" x14ac:dyDescent="0.25">
      <c r="B8535" s="416" t="s">
        <v>11197</v>
      </c>
      <c r="C8535" s="416" t="s">
        <v>11188</v>
      </c>
      <c r="D8535" s="417">
        <v>10849.48</v>
      </c>
    </row>
    <row r="8536" spans="2:4" x14ac:dyDescent="0.25">
      <c r="B8536" s="416" t="s">
        <v>11198</v>
      </c>
      <c r="C8536" s="416" t="s">
        <v>11188</v>
      </c>
      <c r="D8536" s="417">
        <v>10849.48</v>
      </c>
    </row>
    <row r="8537" spans="2:4" x14ac:dyDescent="0.25">
      <c r="B8537" s="416" t="s">
        <v>11199</v>
      </c>
      <c r="C8537" s="416" t="s">
        <v>11188</v>
      </c>
      <c r="D8537" s="417">
        <v>10849.48</v>
      </c>
    </row>
    <row r="8538" spans="2:4" x14ac:dyDescent="0.25">
      <c r="B8538" s="416" t="s">
        <v>11200</v>
      </c>
      <c r="C8538" s="416" t="s">
        <v>11188</v>
      </c>
      <c r="D8538" s="417">
        <v>10849.48</v>
      </c>
    </row>
    <row r="8539" spans="2:4" x14ac:dyDescent="0.25">
      <c r="B8539" s="416" t="s">
        <v>11201</v>
      </c>
      <c r="C8539" s="416" t="s">
        <v>11188</v>
      </c>
      <c r="D8539" s="417">
        <v>10849.48</v>
      </c>
    </row>
    <row r="8540" spans="2:4" x14ac:dyDescent="0.25">
      <c r="B8540" s="416" t="s">
        <v>11202</v>
      </c>
      <c r="C8540" s="416" t="s">
        <v>11188</v>
      </c>
      <c r="D8540" s="417">
        <v>6100.13</v>
      </c>
    </row>
    <row r="8541" spans="2:4" x14ac:dyDescent="0.25">
      <c r="B8541" s="416" t="s">
        <v>11203</v>
      </c>
      <c r="C8541" s="416" t="s">
        <v>11188</v>
      </c>
      <c r="D8541" s="417">
        <v>6100.13</v>
      </c>
    </row>
    <row r="8542" spans="2:4" x14ac:dyDescent="0.25">
      <c r="B8542" s="416" t="s">
        <v>11204</v>
      </c>
      <c r="C8542" s="416" t="s">
        <v>11188</v>
      </c>
      <c r="D8542" s="417">
        <v>10849.48</v>
      </c>
    </row>
    <row r="8543" spans="2:4" x14ac:dyDescent="0.25">
      <c r="B8543" s="416" t="s">
        <v>11205</v>
      </c>
      <c r="C8543" s="416" t="s">
        <v>11188</v>
      </c>
      <c r="D8543" s="417">
        <v>6100.13</v>
      </c>
    </row>
    <row r="8544" spans="2:4" x14ac:dyDescent="0.25">
      <c r="B8544" s="416" t="s">
        <v>11206</v>
      </c>
      <c r="C8544" s="416" t="s">
        <v>11188</v>
      </c>
      <c r="D8544" s="417">
        <v>10849.48</v>
      </c>
    </row>
    <row r="8545" spans="2:4" x14ac:dyDescent="0.25">
      <c r="B8545" s="416" t="s">
        <v>11207</v>
      </c>
      <c r="C8545" s="416" t="s">
        <v>11188</v>
      </c>
      <c r="D8545" s="417">
        <v>10849.48</v>
      </c>
    </row>
    <row r="8546" spans="2:4" x14ac:dyDescent="0.25">
      <c r="B8546" s="416" t="s">
        <v>11208</v>
      </c>
      <c r="C8546" s="416" t="s">
        <v>11209</v>
      </c>
      <c r="D8546" s="417">
        <v>2299.94</v>
      </c>
    </row>
    <row r="8547" spans="2:4" x14ac:dyDescent="0.25">
      <c r="B8547" s="416" t="s">
        <v>11210</v>
      </c>
      <c r="C8547" s="416" t="s">
        <v>11211</v>
      </c>
      <c r="D8547" s="417">
        <v>20125</v>
      </c>
    </row>
    <row r="8548" spans="2:4" x14ac:dyDescent="0.25">
      <c r="B8548" s="416" t="s">
        <v>11212</v>
      </c>
      <c r="C8548" s="416" t="s">
        <v>11213</v>
      </c>
      <c r="D8548" s="416">
        <v>1.1599999999999999</v>
      </c>
    </row>
    <row r="8549" spans="2:4" x14ac:dyDescent="0.25">
      <c r="B8549" s="416" t="s">
        <v>11214</v>
      </c>
      <c r="C8549" s="416" t="s">
        <v>11215</v>
      </c>
      <c r="D8549" s="417">
        <v>14268.05</v>
      </c>
    </row>
    <row r="8550" spans="2:4" x14ac:dyDescent="0.25">
      <c r="B8550" s="416" t="s">
        <v>11216</v>
      </c>
      <c r="C8550" s="416" t="s">
        <v>11217</v>
      </c>
      <c r="D8550" s="417">
        <v>4711.26</v>
      </c>
    </row>
    <row r="8551" spans="2:4" x14ac:dyDescent="0.25">
      <c r="B8551" s="416" t="s">
        <v>11218</v>
      </c>
      <c r="C8551" s="416" t="s">
        <v>11219</v>
      </c>
      <c r="D8551" s="417">
        <v>7688.32</v>
      </c>
    </row>
    <row r="8552" spans="2:4" x14ac:dyDescent="0.25">
      <c r="B8552" s="416" t="s">
        <v>11220</v>
      </c>
      <c r="C8552" s="416" t="s">
        <v>11221</v>
      </c>
      <c r="D8552" s="417">
        <v>6538.47</v>
      </c>
    </row>
    <row r="8553" spans="2:4" x14ac:dyDescent="0.25">
      <c r="B8553" s="416" t="s">
        <v>11222</v>
      </c>
      <c r="C8553" s="416" t="s">
        <v>11223</v>
      </c>
      <c r="D8553" s="417">
        <v>7343.32</v>
      </c>
    </row>
    <row r="8554" spans="2:4" x14ac:dyDescent="0.25">
      <c r="B8554" s="416" t="s">
        <v>11224</v>
      </c>
      <c r="C8554" s="416" t="s">
        <v>11225</v>
      </c>
      <c r="D8554" s="417">
        <v>28750</v>
      </c>
    </row>
    <row r="8555" spans="2:4" x14ac:dyDescent="0.25">
      <c r="B8555" s="416" t="s">
        <v>11226</v>
      </c>
      <c r="C8555" s="416" t="s">
        <v>11227</v>
      </c>
      <c r="D8555" s="417">
        <v>22867.17</v>
      </c>
    </row>
    <row r="8556" spans="2:4" x14ac:dyDescent="0.25">
      <c r="B8556" s="416" t="s">
        <v>11228</v>
      </c>
      <c r="C8556" s="416" t="s">
        <v>11227</v>
      </c>
      <c r="D8556" s="417">
        <v>22867.17</v>
      </c>
    </row>
    <row r="8557" spans="2:4" x14ac:dyDescent="0.25">
      <c r="B8557" s="416" t="s">
        <v>11229</v>
      </c>
      <c r="C8557" s="416" t="s">
        <v>11230</v>
      </c>
      <c r="D8557" s="417">
        <v>7942.52</v>
      </c>
    </row>
    <row r="8558" spans="2:4" x14ac:dyDescent="0.25">
      <c r="B8558" s="416" t="s">
        <v>11231</v>
      </c>
      <c r="C8558" s="416" t="s">
        <v>11230</v>
      </c>
      <c r="D8558" s="417">
        <v>7942.52</v>
      </c>
    </row>
    <row r="8559" spans="2:4" x14ac:dyDescent="0.25">
      <c r="B8559" s="416" t="s">
        <v>11232</v>
      </c>
      <c r="C8559" s="416" t="s">
        <v>11230</v>
      </c>
      <c r="D8559" s="417">
        <v>7942.52</v>
      </c>
    </row>
    <row r="8560" spans="2:4" x14ac:dyDescent="0.25">
      <c r="B8560" s="416" t="s">
        <v>11233</v>
      </c>
      <c r="C8560" s="416" t="s">
        <v>11230</v>
      </c>
      <c r="D8560" s="417">
        <v>7942.52</v>
      </c>
    </row>
    <row r="8561" spans="2:4" x14ac:dyDescent="0.25">
      <c r="B8561" s="416" t="s">
        <v>11234</v>
      </c>
      <c r="C8561" s="416" t="s">
        <v>11230</v>
      </c>
      <c r="D8561" s="417">
        <v>7942.52</v>
      </c>
    </row>
    <row r="8562" spans="2:4" x14ac:dyDescent="0.25">
      <c r="B8562" s="416" t="s">
        <v>11235</v>
      </c>
      <c r="C8562" s="416" t="s">
        <v>11230</v>
      </c>
      <c r="D8562" s="417">
        <v>7942.52</v>
      </c>
    </row>
    <row r="8563" spans="2:4" x14ac:dyDescent="0.25">
      <c r="B8563" s="416" t="s">
        <v>11236</v>
      </c>
      <c r="C8563" s="416" t="s">
        <v>11237</v>
      </c>
      <c r="D8563" s="417">
        <v>5798.84</v>
      </c>
    </row>
    <row r="8564" spans="2:4" x14ac:dyDescent="0.25">
      <c r="B8564" s="416" t="s">
        <v>11238</v>
      </c>
      <c r="C8564" s="416" t="s">
        <v>11239</v>
      </c>
      <c r="D8564" s="417">
        <v>19527</v>
      </c>
    </row>
    <row r="8565" spans="2:4" x14ac:dyDescent="0.25">
      <c r="B8565" s="416" t="s">
        <v>11240</v>
      </c>
      <c r="C8565" s="416" t="s">
        <v>11241</v>
      </c>
      <c r="D8565" s="417">
        <v>10000</v>
      </c>
    </row>
    <row r="8566" spans="2:4" x14ac:dyDescent="0.25">
      <c r="B8566" s="416" t="s">
        <v>11242</v>
      </c>
      <c r="C8566" s="416" t="s">
        <v>11243</v>
      </c>
      <c r="D8566" s="417">
        <v>10000</v>
      </c>
    </row>
    <row r="8567" spans="2:4" x14ac:dyDescent="0.25">
      <c r="B8567" s="416" t="s">
        <v>11244</v>
      </c>
      <c r="C8567" s="416" t="s">
        <v>11245</v>
      </c>
      <c r="D8567" s="417">
        <v>10000</v>
      </c>
    </row>
    <row r="8568" spans="2:4" x14ac:dyDescent="0.25">
      <c r="B8568" s="416" t="s">
        <v>11246</v>
      </c>
      <c r="C8568" s="416" t="s">
        <v>11247</v>
      </c>
      <c r="D8568" s="417">
        <v>1353.04</v>
      </c>
    </row>
    <row r="8569" spans="2:4" x14ac:dyDescent="0.25">
      <c r="B8569" s="416" t="s">
        <v>11248</v>
      </c>
      <c r="C8569" s="416" t="s">
        <v>11249</v>
      </c>
      <c r="D8569" s="417">
        <v>101575.95</v>
      </c>
    </row>
    <row r="8570" spans="2:4" x14ac:dyDescent="0.25">
      <c r="B8570" s="416" t="s">
        <v>11250</v>
      </c>
      <c r="C8570" s="416" t="s">
        <v>11251</v>
      </c>
      <c r="D8570" s="417">
        <v>13754</v>
      </c>
    </row>
    <row r="8571" spans="2:4" x14ac:dyDescent="0.25">
      <c r="B8571" s="416" t="s">
        <v>11252</v>
      </c>
      <c r="C8571" s="416" t="s">
        <v>11253</v>
      </c>
      <c r="D8571" s="417">
        <v>2702.5</v>
      </c>
    </row>
    <row r="8572" spans="2:4" x14ac:dyDescent="0.25">
      <c r="B8572" s="416" t="s">
        <v>11254</v>
      </c>
      <c r="C8572" s="416" t="s">
        <v>11255</v>
      </c>
      <c r="D8572" s="417">
        <v>6900</v>
      </c>
    </row>
    <row r="8573" spans="2:4" x14ac:dyDescent="0.25">
      <c r="B8573" s="416" t="s">
        <v>11256</v>
      </c>
      <c r="C8573" s="416" t="s">
        <v>11257</v>
      </c>
      <c r="D8573" s="417">
        <v>17986</v>
      </c>
    </row>
    <row r="8574" spans="2:4" x14ac:dyDescent="0.25">
      <c r="B8574" s="416" t="s">
        <v>11258</v>
      </c>
      <c r="C8574" s="416" t="s">
        <v>11259</v>
      </c>
      <c r="D8574" s="417">
        <v>1284.46</v>
      </c>
    </row>
    <row r="8575" spans="2:4" x14ac:dyDescent="0.25">
      <c r="B8575" s="416" t="s">
        <v>11260</v>
      </c>
      <c r="C8575" s="416" t="s">
        <v>11261</v>
      </c>
      <c r="D8575" s="417">
        <v>1284.46</v>
      </c>
    </row>
    <row r="8576" spans="2:4" x14ac:dyDescent="0.25">
      <c r="B8576" s="416" t="s">
        <v>11262</v>
      </c>
      <c r="C8576" s="416" t="s">
        <v>11263</v>
      </c>
      <c r="D8576" s="416">
        <v>787.75</v>
      </c>
    </row>
    <row r="8577" spans="2:4" x14ac:dyDescent="0.25">
      <c r="B8577" s="416" t="s">
        <v>11264</v>
      </c>
      <c r="C8577" s="416" t="s">
        <v>11263</v>
      </c>
      <c r="D8577" s="416">
        <v>788.9</v>
      </c>
    </row>
    <row r="8578" spans="2:4" x14ac:dyDescent="0.25">
      <c r="B8578" s="416" t="s">
        <v>11265</v>
      </c>
      <c r="C8578" s="416" t="s">
        <v>11263</v>
      </c>
      <c r="D8578" s="416">
        <v>787.75</v>
      </c>
    </row>
    <row r="8579" spans="2:4" x14ac:dyDescent="0.25">
      <c r="B8579" s="416" t="s">
        <v>11266</v>
      </c>
      <c r="C8579" s="416" t="s">
        <v>11267</v>
      </c>
      <c r="D8579" s="416">
        <v>974.05</v>
      </c>
    </row>
    <row r="8580" spans="2:4" x14ac:dyDescent="0.25">
      <c r="B8580" s="416" t="s">
        <v>11268</v>
      </c>
      <c r="C8580" s="416" t="s">
        <v>11269</v>
      </c>
      <c r="D8580" s="416">
        <v>974.05</v>
      </c>
    </row>
    <row r="8581" spans="2:4" x14ac:dyDescent="0.25">
      <c r="B8581" s="416" t="s">
        <v>11270</v>
      </c>
      <c r="C8581" s="416" t="s">
        <v>11271</v>
      </c>
      <c r="D8581" s="417">
        <v>1220.1500000000001</v>
      </c>
    </row>
    <row r="8582" spans="2:4" x14ac:dyDescent="0.25">
      <c r="B8582" s="416" t="s">
        <v>11272</v>
      </c>
      <c r="C8582" s="416" t="s">
        <v>11273</v>
      </c>
      <c r="D8582" s="416">
        <v>0.12</v>
      </c>
    </row>
    <row r="8583" spans="2:4" x14ac:dyDescent="0.25">
      <c r="B8583" s="416" t="s">
        <v>11274</v>
      </c>
      <c r="C8583" s="416" t="s">
        <v>11275</v>
      </c>
      <c r="D8583" s="417">
        <v>2806.3</v>
      </c>
    </row>
    <row r="8584" spans="2:4" x14ac:dyDescent="0.25">
      <c r="B8584" s="416" t="s">
        <v>11276</v>
      </c>
      <c r="C8584" s="416" t="s">
        <v>11277</v>
      </c>
      <c r="D8584" s="417">
        <v>3654</v>
      </c>
    </row>
    <row r="8585" spans="2:4" x14ac:dyDescent="0.25">
      <c r="B8585" s="416" t="s">
        <v>11278</v>
      </c>
      <c r="C8585" s="416" t="s">
        <v>11279</v>
      </c>
      <c r="D8585" s="417">
        <v>2137.27</v>
      </c>
    </row>
    <row r="8586" spans="2:4" x14ac:dyDescent="0.25">
      <c r="B8586" s="416" t="s">
        <v>11280</v>
      </c>
      <c r="C8586" s="416" t="s">
        <v>11279</v>
      </c>
      <c r="D8586" s="417">
        <v>2630.81</v>
      </c>
    </row>
    <row r="8587" spans="2:4" x14ac:dyDescent="0.25">
      <c r="B8587" s="416" t="s">
        <v>11281</v>
      </c>
      <c r="C8587" s="416" t="s">
        <v>11279</v>
      </c>
      <c r="D8587" s="417">
        <v>1995.94</v>
      </c>
    </row>
    <row r="8588" spans="2:4" x14ac:dyDescent="0.25">
      <c r="B8588" s="416" t="s">
        <v>11282</v>
      </c>
      <c r="C8588" s="416" t="s">
        <v>11279</v>
      </c>
      <c r="D8588" s="417">
        <v>1995.94</v>
      </c>
    </row>
    <row r="8589" spans="2:4" x14ac:dyDescent="0.25">
      <c r="B8589" s="416" t="s">
        <v>11283</v>
      </c>
      <c r="C8589" s="416" t="s">
        <v>11279</v>
      </c>
      <c r="D8589" s="417">
        <v>1995.94</v>
      </c>
    </row>
    <row r="8590" spans="2:4" x14ac:dyDescent="0.25">
      <c r="B8590" s="416" t="s">
        <v>11284</v>
      </c>
      <c r="C8590" s="416" t="s">
        <v>11279</v>
      </c>
      <c r="D8590" s="417">
        <v>1995.94</v>
      </c>
    </row>
    <row r="8591" spans="2:4" x14ac:dyDescent="0.25">
      <c r="B8591" s="416" t="s">
        <v>11285</v>
      </c>
      <c r="C8591" s="416" t="s">
        <v>11279</v>
      </c>
      <c r="D8591" s="417">
        <v>1995.94</v>
      </c>
    </row>
    <row r="8592" spans="2:4" x14ac:dyDescent="0.25">
      <c r="B8592" s="416" t="s">
        <v>11286</v>
      </c>
      <c r="C8592" s="416" t="s">
        <v>11287</v>
      </c>
      <c r="D8592" s="417">
        <v>1267.8800000000001</v>
      </c>
    </row>
    <row r="8593" spans="2:4" x14ac:dyDescent="0.25">
      <c r="B8593" s="416" t="s">
        <v>11288</v>
      </c>
      <c r="C8593" s="416" t="s">
        <v>11287</v>
      </c>
      <c r="D8593" s="417">
        <v>1267.8800000000001</v>
      </c>
    </row>
    <row r="8594" spans="2:4" x14ac:dyDescent="0.25">
      <c r="B8594" s="416" t="s">
        <v>11289</v>
      </c>
      <c r="C8594" s="416" t="s">
        <v>11290</v>
      </c>
      <c r="D8594" s="417">
        <v>2998</v>
      </c>
    </row>
    <row r="8595" spans="2:4" x14ac:dyDescent="0.25">
      <c r="B8595" s="416" t="s">
        <v>11291</v>
      </c>
      <c r="C8595" s="416" t="s">
        <v>11292</v>
      </c>
      <c r="D8595" s="417">
        <v>2808.3</v>
      </c>
    </row>
    <row r="8596" spans="2:4" x14ac:dyDescent="0.25">
      <c r="B8596" s="416" t="s">
        <v>11293</v>
      </c>
      <c r="C8596" s="416" t="s">
        <v>11294</v>
      </c>
      <c r="D8596" s="417">
        <v>4600</v>
      </c>
    </row>
    <row r="8597" spans="2:4" x14ac:dyDescent="0.25">
      <c r="B8597" s="416" t="s">
        <v>11295</v>
      </c>
      <c r="C8597" s="416" t="s">
        <v>11296</v>
      </c>
      <c r="D8597" s="417">
        <v>5738.4</v>
      </c>
    </row>
    <row r="8598" spans="2:4" x14ac:dyDescent="0.25">
      <c r="B8598" s="416" t="s">
        <v>11297</v>
      </c>
      <c r="C8598" s="416" t="s">
        <v>11296</v>
      </c>
      <c r="D8598" s="417">
        <v>6728.71</v>
      </c>
    </row>
    <row r="8599" spans="2:4" x14ac:dyDescent="0.25">
      <c r="B8599" s="416" t="s">
        <v>11298</v>
      </c>
      <c r="C8599" s="416" t="s">
        <v>11296</v>
      </c>
      <c r="D8599" s="417">
        <v>5738.4</v>
      </c>
    </row>
    <row r="8600" spans="2:4" x14ac:dyDescent="0.25">
      <c r="B8600" s="416" t="s">
        <v>11299</v>
      </c>
      <c r="C8600" s="416" t="s">
        <v>11300</v>
      </c>
      <c r="D8600" s="417">
        <v>39100</v>
      </c>
    </row>
    <row r="8601" spans="2:4" x14ac:dyDescent="0.25">
      <c r="B8601" s="416" t="s">
        <v>11301</v>
      </c>
      <c r="C8601" s="416" t="s">
        <v>11302</v>
      </c>
      <c r="D8601" s="416">
        <v>573.85</v>
      </c>
    </row>
    <row r="8602" spans="2:4" x14ac:dyDescent="0.25">
      <c r="B8602" s="416" t="s">
        <v>11303</v>
      </c>
      <c r="C8602" s="416" t="s">
        <v>11304</v>
      </c>
      <c r="D8602" s="416">
        <v>573.85</v>
      </c>
    </row>
    <row r="8603" spans="2:4" x14ac:dyDescent="0.25">
      <c r="B8603" s="416" t="s">
        <v>11305</v>
      </c>
      <c r="C8603" s="416" t="s">
        <v>11306</v>
      </c>
      <c r="D8603" s="417">
        <v>1483.5</v>
      </c>
    </row>
    <row r="8604" spans="2:4" x14ac:dyDescent="0.25">
      <c r="B8604" s="416" t="s">
        <v>11307</v>
      </c>
      <c r="C8604" s="416" t="s">
        <v>11306</v>
      </c>
      <c r="D8604" s="417">
        <v>1483.5</v>
      </c>
    </row>
    <row r="8605" spans="2:4" x14ac:dyDescent="0.25">
      <c r="B8605" s="416" t="s">
        <v>11308</v>
      </c>
      <c r="C8605" s="416" t="s">
        <v>11309</v>
      </c>
      <c r="D8605" s="416">
        <v>0</v>
      </c>
    </row>
    <row r="8606" spans="2:4" x14ac:dyDescent="0.25">
      <c r="B8606" s="416" t="s">
        <v>11310</v>
      </c>
      <c r="C8606" s="416" t="s">
        <v>11311</v>
      </c>
      <c r="D8606" s="417">
        <v>1194.8</v>
      </c>
    </row>
    <row r="8607" spans="2:4" x14ac:dyDescent="0.25">
      <c r="B8607" s="416" t="s">
        <v>11312</v>
      </c>
      <c r="C8607" s="416" t="s">
        <v>11311</v>
      </c>
      <c r="D8607" s="417">
        <v>1194.8</v>
      </c>
    </row>
    <row r="8608" spans="2:4" x14ac:dyDescent="0.25">
      <c r="B8608" s="416" t="s">
        <v>11313</v>
      </c>
      <c r="C8608" s="416" t="s">
        <v>11311</v>
      </c>
      <c r="D8608" s="417">
        <v>1194.8</v>
      </c>
    </row>
    <row r="8609" spans="2:4" x14ac:dyDescent="0.25">
      <c r="B8609" s="416" t="s">
        <v>11314</v>
      </c>
      <c r="C8609" s="416" t="s">
        <v>11311</v>
      </c>
      <c r="D8609" s="417">
        <v>1194.8</v>
      </c>
    </row>
    <row r="8610" spans="2:4" x14ac:dyDescent="0.25">
      <c r="B8610" s="416" t="s">
        <v>11315</v>
      </c>
      <c r="C8610" s="416" t="s">
        <v>11311</v>
      </c>
      <c r="D8610" s="417">
        <v>1194.8</v>
      </c>
    </row>
    <row r="8611" spans="2:4" x14ac:dyDescent="0.25">
      <c r="B8611" s="416" t="s">
        <v>11316</v>
      </c>
      <c r="C8611" s="416" t="s">
        <v>11311</v>
      </c>
      <c r="D8611" s="417">
        <v>1194.8</v>
      </c>
    </row>
    <row r="8612" spans="2:4" x14ac:dyDescent="0.25">
      <c r="B8612" s="416" t="s">
        <v>11317</v>
      </c>
      <c r="C8612" s="416" t="s">
        <v>11311</v>
      </c>
      <c r="D8612" s="417">
        <v>1194.8</v>
      </c>
    </row>
    <row r="8613" spans="2:4" x14ac:dyDescent="0.25">
      <c r="B8613" s="416" t="s">
        <v>11318</v>
      </c>
      <c r="C8613" s="416" t="s">
        <v>11311</v>
      </c>
      <c r="D8613" s="417">
        <v>1194.8</v>
      </c>
    </row>
    <row r="8614" spans="2:4" x14ac:dyDescent="0.25">
      <c r="B8614" s="416" t="s">
        <v>11319</v>
      </c>
      <c r="C8614" s="416" t="s">
        <v>11311</v>
      </c>
      <c r="D8614" s="417">
        <v>1194.8</v>
      </c>
    </row>
    <row r="8615" spans="2:4" x14ac:dyDescent="0.25">
      <c r="B8615" s="416" t="s">
        <v>11320</v>
      </c>
      <c r="C8615" s="416" t="s">
        <v>11311</v>
      </c>
      <c r="D8615" s="417">
        <v>1194.8</v>
      </c>
    </row>
    <row r="8616" spans="2:4" x14ac:dyDescent="0.25">
      <c r="B8616" s="416" t="s">
        <v>11321</v>
      </c>
      <c r="C8616" s="416" t="s">
        <v>11311</v>
      </c>
      <c r="D8616" s="417">
        <v>1194.8</v>
      </c>
    </row>
    <row r="8617" spans="2:4" x14ac:dyDescent="0.25">
      <c r="B8617" s="416" t="s">
        <v>11322</v>
      </c>
      <c r="C8617" s="416" t="s">
        <v>11311</v>
      </c>
      <c r="D8617" s="417">
        <v>1194.8</v>
      </c>
    </row>
    <row r="8618" spans="2:4" x14ac:dyDescent="0.25">
      <c r="B8618" s="416" t="s">
        <v>11323</v>
      </c>
      <c r="C8618" s="416" t="s">
        <v>11311</v>
      </c>
      <c r="D8618" s="417">
        <v>1194.8</v>
      </c>
    </row>
    <row r="8619" spans="2:4" x14ac:dyDescent="0.25">
      <c r="B8619" s="416" t="s">
        <v>11324</v>
      </c>
      <c r="C8619" s="416" t="s">
        <v>11311</v>
      </c>
      <c r="D8619" s="417">
        <v>1194.8</v>
      </c>
    </row>
    <row r="8620" spans="2:4" x14ac:dyDescent="0.25">
      <c r="B8620" s="416" t="s">
        <v>11325</v>
      </c>
      <c r="C8620" s="416" t="s">
        <v>11326</v>
      </c>
      <c r="D8620" s="416">
        <v>619</v>
      </c>
    </row>
    <row r="8621" spans="2:4" x14ac:dyDescent="0.25">
      <c r="B8621" s="416" t="s">
        <v>11327</v>
      </c>
      <c r="C8621" s="416" t="s">
        <v>11328</v>
      </c>
      <c r="D8621" s="417">
        <v>1999</v>
      </c>
    </row>
    <row r="8622" spans="2:4" x14ac:dyDescent="0.25">
      <c r="B8622" s="416" t="s">
        <v>11329</v>
      </c>
      <c r="C8622" s="416" t="s">
        <v>11330</v>
      </c>
      <c r="D8622" s="417">
        <v>2144</v>
      </c>
    </row>
    <row r="8623" spans="2:4" x14ac:dyDescent="0.25">
      <c r="B8623" s="416" t="s">
        <v>11331</v>
      </c>
      <c r="C8623" s="416" t="s">
        <v>11332</v>
      </c>
      <c r="D8623" s="417">
        <v>2198.9899999999998</v>
      </c>
    </row>
    <row r="8624" spans="2:4" x14ac:dyDescent="0.25">
      <c r="B8624" s="416" t="s">
        <v>11333</v>
      </c>
      <c r="C8624" s="416" t="s">
        <v>11332</v>
      </c>
      <c r="D8624" s="417">
        <v>1508</v>
      </c>
    </row>
    <row r="8625" spans="2:4" x14ac:dyDescent="0.25">
      <c r="B8625" s="416" t="s">
        <v>11334</v>
      </c>
      <c r="C8625" s="416" t="s">
        <v>11332</v>
      </c>
      <c r="D8625" s="417">
        <v>1508</v>
      </c>
    </row>
    <row r="8626" spans="2:4" x14ac:dyDescent="0.25">
      <c r="B8626" s="416" t="s">
        <v>11335</v>
      </c>
      <c r="C8626" s="416" t="s">
        <v>11332</v>
      </c>
      <c r="D8626" s="417">
        <v>1508</v>
      </c>
    </row>
    <row r="8627" spans="2:4" x14ac:dyDescent="0.25">
      <c r="B8627" s="416" t="s">
        <v>11336</v>
      </c>
      <c r="C8627" s="416" t="s">
        <v>11332</v>
      </c>
      <c r="D8627" s="417">
        <v>1508</v>
      </c>
    </row>
    <row r="8628" spans="2:4" x14ac:dyDescent="0.25">
      <c r="B8628" s="416" t="s">
        <v>11337</v>
      </c>
      <c r="C8628" s="416" t="s">
        <v>11338</v>
      </c>
      <c r="D8628" s="417">
        <v>1581.01</v>
      </c>
    </row>
    <row r="8629" spans="2:4" x14ac:dyDescent="0.25">
      <c r="B8629" s="416" t="s">
        <v>11339</v>
      </c>
      <c r="C8629" s="416" t="s">
        <v>11340</v>
      </c>
      <c r="D8629" s="417">
        <v>2001.4</v>
      </c>
    </row>
    <row r="8630" spans="2:4" x14ac:dyDescent="0.25">
      <c r="B8630" s="416" t="s">
        <v>11341</v>
      </c>
      <c r="C8630" s="416" t="s">
        <v>11340</v>
      </c>
      <c r="D8630" s="417">
        <v>2001.4</v>
      </c>
    </row>
    <row r="8631" spans="2:4" x14ac:dyDescent="0.25">
      <c r="B8631" s="416" t="s">
        <v>11342</v>
      </c>
      <c r="C8631" s="416" t="s">
        <v>11340</v>
      </c>
      <c r="D8631" s="417">
        <v>2001.4</v>
      </c>
    </row>
    <row r="8632" spans="2:4" x14ac:dyDescent="0.25">
      <c r="B8632" s="416" t="s">
        <v>11343</v>
      </c>
      <c r="C8632" s="416" t="s">
        <v>11340</v>
      </c>
      <c r="D8632" s="417">
        <v>2001.4</v>
      </c>
    </row>
    <row r="8633" spans="2:4" x14ac:dyDescent="0.25">
      <c r="B8633" s="416" t="s">
        <v>11344</v>
      </c>
      <c r="C8633" s="416" t="s">
        <v>11340</v>
      </c>
      <c r="D8633" s="417">
        <v>2001.4</v>
      </c>
    </row>
    <row r="8634" spans="2:4" x14ac:dyDescent="0.25">
      <c r="B8634" s="416" t="s">
        <v>11345</v>
      </c>
      <c r="C8634" s="416" t="s">
        <v>11340</v>
      </c>
      <c r="D8634" s="417">
        <v>2001.4</v>
      </c>
    </row>
    <row r="8635" spans="2:4" x14ac:dyDescent="0.25">
      <c r="B8635" s="416" t="s">
        <v>11346</v>
      </c>
      <c r="C8635" s="416" t="s">
        <v>11340</v>
      </c>
      <c r="D8635" s="417">
        <v>2001.4</v>
      </c>
    </row>
    <row r="8636" spans="2:4" x14ac:dyDescent="0.25">
      <c r="B8636" s="416" t="s">
        <v>11347</v>
      </c>
      <c r="C8636" s="416" t="s">
        <v>11340</v>
      </c>
      <c r="D8636" s="417">
        <v>2001.4</v>
      </c>
    </row>
    <row r="8637" spans="2:4" x14ac:dyDescent="0.25">
      <c r="B8637" s="416" t="s">
        <v>11348</v>
      </c>
      <c r="C8637" s="416" t="s">
        <v>11349</v>
      </c>
      <c r="D8637" s="417">
        <v>420004.01</v>
      </c>
    </row>
    <row r="8638" spans="2:4" x14ac:dyDescent="0.25">
      <c r="B8638" s="416" t="s">
        <v>11350</v>
      </c>
      <c r="C8638" s="416" t="s">
        <v>11351</v>
      </c>
      <c r="D8638" s="417">
        <v>8990</v>
      </c>
    </row>
    <row r="8639" spans="2:4" x14ac:dyDescent="0.25">
      <c r="B8639" s="416" t="s">
        <v>11352</v>
      </c>
      <c r="C8639" s="416" t="s">
        <v>11353</v>
      </c>
      <c r="D8639" s="417">
        <v>1649.1</v>
      </c>
    </row>
    <row r="8640" spans="2:4" x14ac:dyDescent="0.25">
      <c r="B8640" s="416" t="s">
        <v>11354</v>
      </c>
      <c r="C8640" s="416" t="s">
        <v>11355</v>
      </c>
      <c r="D8640" s="417">
        <v>2332.48</v>
      </c>
    </row>
    <row r="8641" spans="2:4" x14ac:dyDescent="0.25">
      <c r="B8641" s="416" t="s">
        <v>11356</v>
      </c>
      <c r="C8641" s="416" t="s">
        <v>11357</v>
      </c>
      <c r="D8641" s="417">
        <v>128367.17</v>
      </c>
    </row>
    <row r="8642" spans="2:4" x14ac:dyDescent="0.25">
      <c r="B8642" s="416" t="s">
        <v>11358</v>
      </c>
      <c r="C8642" s="416" t="s">
        <v>11359</v>
      </c>
      <c r="D8642" s="416">
        <v>0</v>
      </c>
    </row>
    <row r="8643" spans="2:4" x14ac:dyDescent="0.25">
      <c r="B8643" s="416" t="s">
        <v>11360</v>
      </c>
      <c r="C8643" s="416" t="s">
        <v>11361</v>
      </c>
      <c r="D8643" s="416">
        <v>0</v>
      </c>
    </row>
    <row r="8644" spans="2:4" x14ac:dyDescent="0.25">
      <c r="B8644" s="416" t="s">
        <v>11362</v>
      </c>
      <c r="C8644" s="416" t="s">
        <v>11361</v>
      </c>
      <c r="D8644" s="416">
        <v>0</v>
      </c>
    </row>
    <row r="8645" spans="2:4" x14ac:dyDescent="0.25">
      <c r="B8645" s="416" t="s">
        <v>11363</v>
      </c>
      <c r="C8645" s="416" t="s">
        <v>11364</v>
      </c>
      <c r="D8645" s="417">
        <v>30549.75</v>
      </c>
    </row>
    <row r="8646" spans="2:4" x14ac:dyDescent="0.25">
      <c r="B8646" s="416" t="s">
        <v>11365</v>
      </c>
      <c r="C8646" s="416" t="s">
        <v>11366</v>
      </c>
      <c r="D8646" s="417">
        <v>2999.01</v>
      </c>
    </row>
    <row r="8647" spans="2:4" x14ac:dyDescent="0.25">
      <c r="B8647" s="416" t="s">
        <v>11367</v>
      </c>
      <c r="C8647" s="416" t="s">
        <v>11368</v>
      </c>
      <c r="D8647" s="417">
        <v>11832.05</v>
      </c>
    </row>
    <row r="8648" spans="2:4" x14ac:dyDescent="0.25">
      <c r="B8648" s="416" t="s">
        <v>11369</v>
      </c>
      <c r="C8648" s="416" t="s">
        <v>11370</v>
      </c>
      <c r="D8648" s="417">
        <v>2600</v>
      </c>
    </row>
    <row r="8649" spans="2:4" x14ac:dyDescent="0.25">
      <c r="B8649" s="416" t="s">
        <v>11371</v>
      </c>
      <c r="C8649" s="416" t="s">
        <v>11372</v>
      </c>
      <c r="D8649" s="417">
        <v>6599</v>
      </c>
    </row>
    <row r="8650" spans="2:4" x14ac:dyDescent="0.25">
      <c r="B8650" s="416" t="s">
        <v>11373</v>
      </c>
      <c r="C8650" s="416" t="s">
        <v>11374</v>
      </c>
      <c r="D8650" s="417">
        <v>2995</v>
      </c>
    </row>
    <row r="8651" spans="2:4" x14ac:dyDescent="0.25">
      <c r="B8651" s="416" t="s">
        <v>11375</v>
      </c>
      <c r="C8651" s="416" t="s">
        <v>11376</v>
      </c>
      <c r="D8651" s="417">
        <v>3908.85</v>
      </c>
    </row>
    <row r="8652" spans="2:4" x14ac:dyDescent="0.25">
      <c r="B8652" s="416" t="s">
        <v>11377</v>
      </c>
      <c r="C8652" s="416" t="s">
        <v>11378</v>
      </c>
      <c r="D8652" s="416">
        <v>459</v>
      </c>
    </row>
    <row r="8653" spans="2:4" x14ac:dyDescent="0.25">
      <c r="B8653" s="416" t="s">
        <v>11379</v>
      </c>
      <c r="C8653" s="416" t="s">
        <v>11378</v>
      </c>
      <c r="D8653" s="416">
        <v>459</v>
      </c>
    </row>
    <row r="8654" spans="2:4" x14ac:dyDescent="0.25">
      <c r="B8654" s="416" t="s">
        <v>11380</v>
      </c>
      <c r="C8654" s="416" t="s">
        <v>11378</v>
      </c>
      <c r="D8654" s="416">
        <v>459</v>
      </c>
    </row>
    <row r="8655" spans="2:4" x14ac:dyDescent="0.25">
      <c r="B8655" s="416" t="s">
        <v>11381</v>
      </c>
      <c r="C8655" s="416" t="s">
        <v>11378</v>
      </c>
      <c r="D8655" s="416">
        <v>459</v>
      </c>
    </row>
    <row r="8656" spans="2:4" x14ac:dyDescent="0.25">
      <c r="B8656" s="416" t="s">
        <v>11382</v>
      </c>
      <c r="C8656" s="416" t="s">
        <v>11378</v>
      </c>
      <c r="D8656" s="416">
        <v>459</v>
      </c>
    </row>
    <row r="8657" spans="2:4" x14ac:dyDescent="0.25">
      <c r="B8657" s="416" t="s">
        <v>11383</v>
      </c>
      <c r="C8657" s="416" t="s">
        <v>11378</v>
      </c>
      <c r="D8657" s="416">
        <v>459</v>
      </c>
    </row>
    <row r="8658" spans="2:4" x14ac:dyDescent="0.25">
      <c r="B8658" s="416" t="s">
        <v>11384</v>
      </c>
      <c r="C8658" s="416" t="s">
        <v>11378</v>
      </c>
      <c r="D8658" s="416">
        <v>459</v>
      </c>
    </row>
    <row r="8659" spans="2:4" x14ac:dyDescent="0.25">
      <c r="B8659" s="416" t="s">
        <v>11385</v>
      </c>
      <c r="C8659" s="416" t="s">
        <v>11378</v>
      </c>
      <c r="D8659" s="416">
        <v>459</v>
      </c>
    </row>
    <row r="8660" spans="2:4" x14ac:dyDescent="0.25">
      <c r="B8660" s="416" t="s">
        <v>11386</v>
      </c>
      <c r="C8660" s="416" t="s">
        <v>11378</v>
      </c>
      <c r="D8660" s="416">
        <v>459</v>
      </c>
    </row>
    <row r="8661" spans="2:4" x14ac:dyDescent="0.25">
      <c r="B8661" s="416" t="s">
        <v>11387</v>
      </c>
      <c r="C8661" s="416" t="s">
        <v>11378</v>
      </c>
      <c r="D8661" s="416">
        <v>459</v>
      </c>
    </row>
    <row r="8662" spans="2:4" x14ac:dyDescent="0.25">
      <c r="B8662" s="416" t="s">
        <v>11388</v>
      </c>
      <c r="C8662" s="416" t="s">
        <v>11378</v>
      </c>
      <c r="D8662" s="416">
        <v>459</v>
      </c>
    </row>
    <row r="8663" spans="2:4" x14ac:dyDescent="0.25">
      <c r="B8663" s="416" t="s">
        <v>11389</v>
      </c>
      <c r="C8663" s="416" t="s">
        <v>11378</v>
      </c>
      <c r="D8663" s="416">
        <v>459</v>
      </c>
    </row>
    <row r="8664" spans="2:4" x14ac:dyDescent="0.25">
      <c r="B8664" s="416" t="s">
        <v>11390</v>
      </c>
      <c r="C8664" s="416" t="s">
        <v>11378</v>
      </c>
      <c r="D8664" s="416">
        <v>459</v>
      </c>
    </row>
    <row r="8665" spans="2:4" x14ac:dyDescent="0.25">
      <c r="B8665" s="416" t="s">
        <v>11391</v>
      </c>
      <c r="C8665" s="416" t="s">
        <v>11378</v>
      </c>
      <c r="D8665" s="416">
        <v>459</v>
      </c>
    </row>
    <row r="8666" spans="2:4" x14ac:dyDescent="0.25">
      <c r="B8666" s="416" t="s">
        <v>11392</v>
      </c>
      <c r="C8666" s="416" t="s">
        <v>11378</v>
      </c>
      <c r="D8666" s="416">
        <v>459</v>
      </c>
    </row>
    <row r="8667" spans="2:4" x14ac:dyDescent="0.25">
      <c r="B8667" s="416" t="s">
        <v>11393</v>
      </c>
      <c r="C8667" s="416" t="s">
        <v>11378</v>
      </c>
      <c r="D8667" s="416">
        <v>459</v>
      </c>
    </row>
    <row r="8668" spans="2:4" x14ac:dyDescent="0.25">
      <c r="B8668" s="416" t="s">
        <v>11394</v>
      </c>
      <c r="C8668" s="416" t="s">
        <v>11378</v>
      </c>
      <c r="D8668" s="416">
        <v>459</v>
      </c>
    </row>
    <row r="8669" spans="2:4" x14ac:dyDescent="0.25">
      <c r="B8669" s="416" t="s">
        <v>11395</v>
      </c>
      <c r="C8669" s="416" t="s">
        <v>11378</v>
      </c>
      <c r="D8669" s="416">
        <v>459</v>
      </c>
    </row>
    <row r="8670" spans="2:4" x14ac:dyDescent="0.25">
      <c r="B8670" s="416" t="s">
        <v>11396</v>
      </c>
      <c r="C8670" s="416" t="s">
        <v>11378</v>
      </c>
      <c r="D8670" s="416">
        <v>459</v>
      </c>
    </row>
    <row r="8671" spans="2:4" x14ac:dyDescent="0.25">
      <c r="B8671" s="416" t="s">
        <v>11397</v>
      </c>
      <c r="C8671" s="416" t="s">
        <v>11378</v>
      </c>
      <c r="D8671" s="416">
        <v>459</v>
      </c>
    </row>
    <row r="8672" spans="2:4" x14ac:dyDescent="0.25">
      <c r="B8672" s="416" t="s">
        <v>11398</v>
      </c>
      <c r="C8672" s="416" t="s">
        <v>11378</v>
      </c>
      <c r="D8672" s="416">
        <v>459</v>
      </c>
    </row>
    <row r="8673" spans="2:4" x14ac:dyDescent="0.25">
      <c r="B8673" s="416" t="s">
        <v>11399</v>
      </c>
      <c r="C8673" s="416" t="s">
        <v>11378</v>
      </c>
      <c r="D8673" s="416">
        <v>459</v>
      </c>
    </row>
    <row r="8674" spans="2:4" x14ac:dyDescent="0.25">
      <c r="B8674" s="416" t="s">
        <v>11400</v>
      </c>
      <c r="C8674" s="416" t="s">
        <v>11378</v>
      </c>
      <c r="D8674" s="416">
        <v>459</v>
      </c>
    </row>
    <row r="8675" spans="2:4" x14ac:dyDescent="0.25">
      <c r="B8675" s="416" t="s">
        <v>11401</v>
      </c>
      <c r="C8675" s="416" t="s">
        <v>11378</v>
      </c>
      <c r="D8675" s="416">
        <v>459</v>
      </c>
    </row>
    <row r="8676" spans="2:4" x14ac:dyDescent="0.25">
      <c r="B8676" s="416" t="s">
        <v>11402</v>
      </c>
      <c r="C8676" s="416" t="s">
        <v>11378</v>
      </c>
      <c r="D8676" s="416">
        <v>459</v>
      </c>
    </row>
    <row r="8677" spans="2:4" x14ac:dyDescent="0.25">
      <c r="B8677" s="416" t="s">
        <v>11403</v>
      </c>
      <c r="C8677" s="416" t="s">
        <v>11378</v>
      </c>
      <c r="D8677" s="416">
        <v>459</v>
      </c>
    </row>
    <row r="8678" spans="2:4" x14ac:dyDescent="0.25">
      <c r="B8678" s="416" t="s">
        <v>11404</v>
      </c>
      <c r="C8678" s="416" t="s">
        <v>11378</v>
      </c>
      <c r="D8678" s="416">
        <v>459</v>
      </c>
    </row>
    <row r="8679" spans="2:4" x14ac:dyDescent="0.25">
      <c r="B8679" s="416" t="s">
        <v>11405</v>
      </c>
      <c r="C8679" s="416" t="s">
        <v>11406</v>
      </c>
      <c r="D8679" s="417">
        <v>2214</v>
      </c>
    </row>
    <row r="8680" spans="2:4" x14ac:dyDescent="0.25">
      <c r="B8680" s="416" t="s">
        <v>11407</v>
      </c>
      <c r="C8680" s="416" t="s">
        <v>11408</v>
      </c>
      <c r="D8680" s="416">
        <v>261.85000000000002</v>
      </c>
    </row>
    <row r="8681" spans="2:4" x14ac:dyDescent="0.25">
      <c r="B8681" s="416" t="s">
        <v>11409</v>
      </c>
      <c r="C8681" s="416" t="s">
        <v>11410</v>
      </c>
      <c r="D8681" s="416">
        <v>508.32</v>
      </c>
    </row>
    <row r="8682" spans="2:4" x14ac:dyDescent="0.25">
      <c r="B8682" s="416" t="s">
        <v>11411</v>
      </c>
      <c r="C8682" s="416" t="s">
        <v>11410</v>
      </c>
      <c r="D8682" s="416">
        <v>206.86</v>
      </c>
    </row>
    <row r="8683" spans="2:4" x14ac:dyDescent="0.25">
      <c r="B8683" s="416" t="s">
        <v>11412</v>
      </c>
      <c r="C8683" s="416" t="s">
        <v>11410</v>
      </c>
      <c r="D8683" s="416">
        <v>255.2</v>
      </c>
    </row>
    <row r="8684" spans="2:4" x14ac:dyDescent="0.25">
      <c r="B8684" s="416" t="s">
        <v>11413</v>
      </c>
      <c r="C8684" s="416" t="s">
        <v>11410</v>
      </c>
      <c r="D8684" s="416">
        <v>255.2</v>
      </c>
    </row>
    <row r="8685" spans="2:4" x14ac:dyDescent="0.25">
      <c r="B8685" s="416" t="s">
        <v>11414</v>
      </c>
      <c r="C8685" s="416" t="s">
        <v>11415</v>
      </c>
      <c r="D8685" s="416">
        <v>227.7</v>
      </c>
    </row>
    <row r="8686" spans="2:4" x14ac:dyDescent="0.25">
      <c r="B8686" s="416" t="s">
        <v>11416</v>
      </c>
      <c r="C8686" s="416" t="s">
        <v>11417</v>
      </c>
      <c r="D8686" s="417">
        <v>79191.88</v>
      </c>
    </row>
    <row r="8687" spans="2:4" x14ac:dyDescent="0.25">
      <c r="B8687" s="416" t="s">
        <v>11418</v>
      </c>
      <c r="C8687" s="416" t="s">
        <v>11419</v>
      </c>
      <c r="D8687" s="416">
        <v>261.86</v>
      </c>
    </row>
    <row r="8688" spans="2:4" x14ac:dyDescent="0.25">
      <c r="B8688" s="416" t="s">
        <v>11420</v>
      </c>
      <c r="C8688" s="416" t="s">
        <v>11419</v>
      </c>
      <c r="D8688" s="416">
        <v>322</v>
      </c>
    </row>
    <row r="8689" spans="2:4" x14ac:dyDescent="0.25">
      <c r="B8689" s="416" t="s">
        <v>11421</v>
      </c>
      <c r="C8689" s="416" t="s">
        <v>11419</v>
      </c>
      <c r="D8689" s="416">
        <v>322</v>
      </c>
    </row>
    <row r="8690" spans="2:4" x14ac:dyDescent="0.25">
      <c r="B8690" s="416" t="s">
        <v>11422</v>
      </c>
      <c r="C8690" s="416" t="s">
        <v>11419</v>
      </c>
      <c r="D8690" s="416">
        <v>261.86</v>
      </c>
    </row>
    <row r="8691" spans="2:4" x14ac:dyDescent="0.25">
      <c r="B8691" s="416" t="s">
        <v>11423</v>
      </c>
      <c r="C8691" s="416" t="s">
        <v>11419</v>
      </c>
      <c r="D8691" s="416">
        <v>322</v>
      </c>
    </row>
    <row r="8692" spans="2:4" x14ac:dyDescent="0.25">
      <c r="B8692" s="416" t="s">
        <v>11424</v>
      </c>
      <c r="C8692" s="416" t="s">
        <v>11425</v>
      </c>
      <c r="D8692" s="416">
        <v>227.7</v>
      </c>
    </row>
    <row r="8693" spans="2:4" x14ac:dyDescent="0.25">
      <c r="B8693" s="416" t="s">
        <v>11426</v>
      </c>
      <c r="C8693" s="416" t="s">
        <v>11427</v>
      </c>
      <c r="D8693" s="416">
        <v>227.7</v>
      </c>
    </row>
    <row r="8694" spans="2:4" x14ac:dyDescent="0.25">
      <c r="B8694" s="416" t="s">
        <v>11428</v>
      </c>
      <c r="C8694" s="416" t="s">
        <v>11429</v>
      </c>
      <c r="D8694" s="416">
        <v>261.86</v>
      </c>
    </row>
    <row r="8695" spans="2:4" x14ac:dyDescent="0.25">
      <c r="B8695" s="416" t="s">
        <v>11430</v>
      </c>
      <c r="C8695" s="416" t="s">
        <v>11429</v>
      </c>
      <c r="D8695" s="416">
        <v>227.7</v>
      </c>
    </row>
    <row r="8696" spans="2:4" x14ac:dyDescent="0.25">
      <c r="B8696" s="416" t="s">
        <v>11431</v>
      </c>
      <c r="C8696" s="416" t="s">
        <v>11432</v>
      </c>
      <c r="D8696" s="416">
        <v>261.86</v>
      </c>
    </row>
    <row r="8697" spans="2:4" x14ac:dyDescent="0.25">
      <c r="B8697" s="416" t="s">
        <v>11433</v>
      </c>
      <c r="C8697" s="416" t="s">
        <v>11434</v>
      </c>
      <c r="D8697" s="416">
        <v>322</v>
      </c>
    </row>
    <row r="8698" spans="2:4" x14ac:dyDescent="0.25">
      <c r="B8698" s="416" t="s">
        <v>11435</v>
      </c>
      <c r="C8698" s="416" t="s">
        <v>11436</v>
      </c>
      <c r="D8698" s="416">
        <v>322</v>
      </c>
    </row>
    <row r="8699" spans="2:4" x14ac:dyDescent="0.25">
      <c r="B8699" s="416" t="s">
        <v>11437</v>
      </c>
      <c r="C8699" s="416" t="s">
        <v>11436</v>
      </c>
      <c r="D8699" s="416">
        <v>207</v>
      </c>
    </row>
    <row r="8700" spans="2:4" x14ac:dyDescent="0.25">
      <c r="B8700" s="416" t="s">
        <v>11438</v>
      </c>
      <c r="C8700" s="416" t="s">
        <v>11436</v>
      </c>
      <c r="D8700" s="416">
        <v>207</v>
      </c>
    </row>
    <row r="8701" spans="2:4" x14ac:dyDescent="0.25">
      <c r="B8701" s="416" t="s">
        <v>11439</v>
      </c>
      <c r="C8701" s="416" t="s">
        <v>11436</v>
      </c>
      <c r="D8701" s="416">
        <v>207</v>
      </c>
    </row>
    <row r="8702" spans="2:4" x14ac:dyDescent="0.25">
      <c r="B8702" s="416" t="s">
        <v>11440</v>
      </c>
      <c r="C8702" s="416" t="s">
        <v>11436</v>
      </c>
      <c r="D8702" s="416">
        <v>207</v>
      </c>
    </row>
    <row r="8703" spans="2:4" x14ac:dyDescent="0.25">
      <c r="B8703" s="416" t="s">
        <v>11441</v>
      </c>
      <c r="C8703" s="416" t="s">
        <v>11436</v>
      </c>
      <c r="D8703" s="416">
        <v>207</v>
      </c>
    </row>
    <row r="8704" spans="2:4" x14ac:dyDescent="0.25">
      <c r="B8704" s="416" t="s">
        <v>11442</v>
      </c>
      <c r="C8704" s="416" t="s">
        <v>11436</v>
      </c>
      <c r="D8704" s="416">
        <v>207</v>
      </c>
    </row>
    <row r="8705" spans="2:4" x14ac:dyDescent="0.25">
      <c r="B8705" s="416" t="s">
        <v>11443</v>
      </c>
      <c r="C8705" s="416" t="s">
        <v>11436</v>
      </c>
      <c r="D8705" s="416">
        <v>299</v>
      </c>
    </row>
    <row r="8706" spans="2:4" x14ac:dyDescent="0.25">
      <c r="B8706" s="416" t="s">
        <v>11444</v>
      </c>
      <c r="C8706" s="416" t="s">
        <v>11436</v>
      </c>
      <c r="D8706" s="416">
        <v>322</v>
      </c>
    </row>
    <row r="8707" spans="2:4" x14ac:dyDescent="0.25">
      <c r="B8707" s="416" t="s">
        <v>11445</v>
      </c>
      <c r="C8707" s="416" t="s">
        <v>11446</v>
      </c>
      <c r="D8707" s="416">
        <v>258.54000000000002</v>
      </c>
    </row>
    <row r="8708" spans="2:4" x14ac:dyDescent="0.25">
      <c r="B8708" s="416" t="s">
        <v>11447</v>
      </c>
      <c r="C8708" s="416" t="s">
        <v>11448</v>
      </c>
      <c r="D8708" s="416">
        <v>175.91</v>
      </c>
    </row>
    <row r="8709" spans="2:4" x14ac:dyDescent="0.25">
      <c r="B8709" s="416" t="s">
        <v>11449</v>
      </c>
      <c r="C8709" s="416" t="s">
        <v>11448</v>
      </c>
      <c r="D8709" s="416">
        <v>175.91</v>
      </c>
    </row>
    <row r="8710" spans="2:4" x14ac:dyDescent="0.25">
      <c r="B8710" s="416" t="s">
        <v>11450</v>
      </c>
      <c r="C8710" s="416" t="s">
        <v>11448</v>
      </c>
      <c r="D8710" s="416">
        <v>175.91</v>
      </c>
    </row>
    <row r="8711" spans="2:4" x14ac:dyDescent="0.25">
      <c r="B8711" s="416" t="s">
        <v>11451</v>
      </c>
      <c r="C8711" s="416" t="s">
        <v>11448</v>
      </c>
      <c r="D8711" s="416">
        <v>175.91</v>
      </c>
    </row>
    <row r="8712" spans="2:4" x14ac:dyDescent="0.25">
      <c r="B8712" s="416" t="s">
        <v>11452</v>
      </c>
      <c r="C8712" s="416" t="s">
        <v>11448</v>
      </c>
      <c r="D8712" s="416">
        <v>175.91</v>
      </c>
    </row>
    <row r="8713" spans="2:4" x14ac:dyDescent="0.25">
      <c r="B8713" s="416" t="s">
        <v>11453</v>
      </c>
      <c r="C8713" s="416" t="s">
        <v>11448</v>
      </c>
      <c r="D8713" s="416">
        <v>175.91</v>
      </c>
    </row>
    <row r="8714" spans="2:4" x14ac:dyDescent="0.25">
      <c r="B8714" s="416" t="s">
        <v>11454</v>
      </c>
      <c r="C8714" s="416" t="s">
        <v>11448</v>
      </c>
      <c r="D8714" s="416">
        <v>175.91</v>
      </c>
    </row>
    <row r="8715" spans="2:4" x14ac:dyDescent="0.25">
      <c r="B8715" s="416" t="s">
        <v>11455</v>
      </c>
      <c r="C8715" s="416" t="s">
        <v>11448</v>
      </c>
      <c r="D8715" s="416">
        <v>175.91</v>
      </c>
    </row>
    <row r="8716" spans="2:4" x14ac:dyDescent="0.25">
      <c r="B8716" s="416" t="s">
        <v>11456</v>
      </c>
      <c r="C8716" s="416" t="s">
        <v>11448</v>
      </c>
      <c r="D8716" s="416">
        <v>175.91</v>
      </c>
    </row>
    <row r="8717" spans="2:4" x14ac:dyDescent="0.25">
      <c r="B8717" s="416" t="s">
        <v>11457</v>
      </c>
      <c r="C8717" s="416" t="s">
        <v>11448</v>
      </c>
      <c r="D8717" s="416">
        <v>175.91</v>
      </c>
    </row>
    <row r="8718" spans="2:4" x14ac:dyDescent="0.25">
      <c r="B8718" s="416" t="s">
        <v>11458</v>
      </c>
      <c r="C8718" s="416" t="s">
        <v>11448</v>
      </c>
      <c r="D8718" s="416">
        <v>175.91</v>
      </c>
    </row>
    <row r="8719" spans="2:4" x14ac:dyDescent="0.25">
      <c r="B8719" s="416" t="s">
        <v>11459</v>
      </c>
      <c r="C8719" s="416" t="s">
        <v>11448</v>
      </c>
      <c r="D8719" s="416">
        <v>175.91</v>
      </c>
    </row>
    <row r="8720" spans="2:4" x14ac:dyDescent="0.25">
      <c r="B8720" s="416" t="s">
        <v>11460</v>
      </c>
      <c r="C8720" s="416" t="s">
        <v>11448</v>
      </c>
      <c r="D8720" s="416">
        <v>175.91</v>
      </c>
    </row>
    <row r="8721" spans="2:4" x14ac:dyDescent="0.25">
      <c r="B8721" s="416" t="s">
        <v>11461</v>
      </c>
      <c r="C8721" s="416" t="s">
        <v>11462</v>
      </c>
      <c r="D8721" s="417">
        <v>1550.09</v>
      </c>
    </row>
    <row r="8722" spans="2:4" x14ac:dyDescent="0.25">
      <c r="B8722" s="416" t="s">
        <v>11463</v>
      </c>
      <c r="C8722" s="416" t="s">
        <v>11464</v>
      </c>
      <c r="D8722" s="416">
        <v>261.85000000000002</v>
      </c>
    </row>
    <row r="8723" spans="2:4" x14ac:dyDescent="0.25">
      <c r="B8723" s="416" t="s">
        <v>11465</v>
      </c>
      <c r="C8723" s="416" t="s">
        <v>11466</v>
      </c>
      <c r="D8723" s="417">
        <v>11741.07</v>
      </c>
    </row>
    <row r="8724" spans="2:4" x14ac:dyDescent="0.25">
      <c r="B8724" s="416" t="s">
        <v>11467</v>
      </c>
      <c r="C8724" s="416" t="s">
        <v>11468</v>
      </c>
      <c r="D8724" s="417">
        <v>2624.14</v>
      </c>
    </row>
    <row r="8725" spans="2:4" x14ac:dyDescent="0.25">
      <c r="B8725" s="416" t="s">
        <v>11469</v>
      </c>
      <c r="C8725" s="416" t="s">
        <v>11470</v>
      </c>
      <c r="D8725" s="416">
        <v>322</v>
      </c>
    </row>
    <row r="8726" spans="2:4" x14ac:dyDescent="0.25">
      <c r="B8726" s="416" t="s">
        <v>11471</v>
      </c>
      <c r="C8726" s="416" t="s">
        <v>11472</v>
      </c>
      <c r="D8726" s="416">
        <v>322</v>
      </c>
    </row>
    <row r="8727" spans="2:4" x14ac:dyDescent="0.25">
      <c r="B8727" s="416" t="s">
        <v>11473</v>
      </c>
      <c r="C8727" s="416" t="s">
        <v>11474</v>
      </c>
      <c r="D8727" s="416">
        <v>227.7</v>
      </c>
    </row>
    <row r="8728" spans="2:4" x14ac:dyDescent="0.25">
      <c r="B8728" s="416" t="s">
        <v>11475</v>
      </c>
      <c r="C8728" s="416" t="s">
        <v>11476</v>
      </c>
      <c r="D8728" s="416">
        <v>261.86</v>
      </c>
    </row>
    <row r="8729" spans="2:4" x14ac:dyDescent="0.25">
      <c r="B8729" s="416" t="s">
        <v>11477</v>
      </c>
      <c r="C8729" s="416" t="s">
        <v>11478</v>
      </c>
      <c r="D8729" s="416">
        <v>172.63</v>
      </c>
    </row>
    <row r="8730" spans="2:4" x14ac:dyDescent="0.25">
      <c r="B8730" s="416" t="s">
        <v>11479</v>
      </c>
      <c r="C8730" s="416" t="s">
        <v>11478</v>
      </c>
      <c r="D8730" s="416">
        <v>172.63</v>
      </c>
    </row>
    <row r="8731" spans="2:4" x14ac:dyDescent="0.25">
      <c r="B8731" s="416" t="s">
        <v>11480</v>
      </c>
      <c r="C8731" s="416" t="s">
        <v>11478</v>
      </c>
      <c r="D8731" s="416">
        <v>172.63</v>
      </c>
    </row>
    <row r="8732" spans="2:4" x14ac:dyDescent="0.25">
      <c r="B8732" s="416" t="s">
        <v>11481</v>
      </c>
      <c r="C8732" s="416" t="s">
        <v>11478</v>
      </c>
      <c r="D8732" s="416">
        <v>172.63</v>
      </c>
    </row>
    <row r="8733" spans="2:4" x14ac:dyDescent="0.25">
      <c r="B8733" s="416" t="s">
        <v>11482</v>
      </c>
      <c r="C8733" s="416" t="s">
        <v>11478</v>
      </c>
      <c r="D8733" s="416">
        <v>172.63</v>
      </c>
    </row>
    <row r="8734" spans="2:4" x14ac:dyDescent="0.25">
      <c r="B8734" s="416" t="s">
        <v>11483</v>
      </c>
      <c r="C8734" s="416" t="s">
        <v>11478</v>
      </c>
      <c r="D8734" s="416">
        <v>172.63</v>
      </c>
    </row>
    <row r="8735" spans="2:4" x14ac:dyDescent="0.25">
      <c r="B8735" s="416" t="s">
        <v>11484</v>
      </c>
      <c r="C8735" s="416" t="s">
        <v>11485</v>
      </c>
      <c r="D8735" s="416">
        <v>336.88</v>
      </c>
    </row>
    <row r="8736" spans="2:4" x14ac:dyDescent="0.25">
      <c r="B8736" s="416" t="s">
        <v>11486</v>
      </c>
      <c r="C8736" s="416" t="s">
        <v>11487</v>
      </c>
      <c r="D8736" s="416">
        <v>241.28</v>
      </c>
    </row>
    <row r="8737" spans="2:4" x14ac:dyDescent="0.25">
      <c r="B8737" s="416" t="s">
        <v>11488</v>
      </c>
      <c r="C8737" s="416" t="s">
        <v>11487</v>
      </c>
      <c r="D8737" s="416">
        <v>241.28</v>
      </c>
    </row>
    <row r="8738" spans="2:4" x14ac:dyDescent="0.25">
      <c r="B8738" s="416" t="s">
        <v>11489</v>
      </c>
      <c r="C8738" s="416" t="s">
        <v>11487</v>
      </c>
      <c r="D8738" s="416">
        <v>241.28</v>
      </c>
    </row>
    <row r="8739" spans="2:4" x14ac:dyDescent="0.25">
      <c r="B8739" s="416" t="s">
        <v>11490</v>
      </c>
      <c r="C8739" s="416" t="s">
        <v>11487</v>
      </c>
      <c r="D8739" s="416">
        <v>241.28</v>
      </c>
    </row>
    <row r="8740" spans="2:4" x14ac:dyDescent="0.25">
      <c r="B8740" s="416" t="s">
        <v>11491</v>
      </c>
      <c r="C8740" s="416" t="s">
        <v>11487</v>
      </c>
      <c r="D8740" s="416">
        <v>241.28</v>
      </c>
    </row>
    <row r="8741" spans="2:4" x14ac:dyDescent="0.25">
      <c r="B8741" s="416" t="s">
        <v>11492</v>
      </c>
      <c r="C8741" s="416" t="s">
        <v>11487</v>
      </c>
      <c r="D8741" s="416">
        <v>241.28</v>
      </c>
    </row>
    <row r="8742" spans="2:4" x14ac:dyDescent="0.25">
      <c r="B8742" s="416" t="s">
        <v>11493</v>
      </c>
      <c r="C8742" s="416" t="s">
        <v>11487</v>
      </c>
      <c r="D8742" s="416">
        <v>241.28</v>
      </c>
    </row>
    <row r="8743" spans="2:4" x14ac:dyDescent="0.25">
      <c r="B8743" s="416" t="s">
        <v>11494</v>
      </c>
      <c r="C8743" s="416" t="s">
        <v>11487</v>
      </c>
      <c r="D8743" s="416">
        <v>241.28</v>
      </c>
    </row>
    <row r="8744" spans="2:4" x14ac:dyDescent="0.25">
      <c r="B8744" s="416" t="s">
        <v>11495</v>
      </c>
      <c r="C8744" s="416" t="s">
        <v>11487</v>
      </c>
      <c r="D8744" s="416">
        <v>241.28</v>
      </c>
    </row>
    <row r="8745" spans="2:4" x14ac:dyDescent="0.25">
      <c r="B8745" s="416" t="s">
        <v>11496</v>
      </c>
      <c r="C8745" s="416" t="s">
        <v>11487</v>
      </c>
      <c r="D8745" s="416">
        <v>241.28</v>
      </c>
    </row>
    <row r="8746" spans="2:4" x14ac:dyDescent="0.25">
      <c r="B8746" s="416" t="s">
        <v>11497</v>
      </c>
      <c r="C8746" s="416" t="s">
        <v>11487</v>
      </c>
      <c r="D8746" s="416">
        <v>241.28</v>
      </c>
    </row>
    <row r="8747" spans="2:4" x14ac:dyDescent="0.25">
      <c r="B8747" s="416" t="s">
        <v>11498</v>
      </c>
      <c r="C8747" s="416" t="s">
        <v>11487</v>
      </c>
      <c r="D8747" s="416">
        <v>241.28</v>
      </c>
    </row>
    <row r="8748" spans="2:4" x14ac:dyDescent="0.25">
      <c r="B8748" s="416" t="s">
        <v>11499</v>
      </c>
      <c r="C8748" s="416" t="s">
        <v>11487</v>
      </c>
      <c r="D8748" s="416">
        <v>241.28</v>
      </c>
    </row>
    <row r="8749" spans="2:4" x14ac:dyDescent="0.25">
      <c r="B8749" s="416" t="s">
        <v>11500</v>
      </c>
      <c r="C8749" s="416" t="s">
        <v>11487</v>
      </c>
      <c r="D8749" s="416">
        <v>241.28</v>
      </c>
    </row>
    <row r="8750" spans="2:4" x14ac:dyDescent="0.25">
      <c r="B8750" s="416" t="s">
        <v>11501</v>
      </c>
      <c r="C8750" s="416" t="s">
        <v>11487</v>
      </c>
      <c r="D8750" s="416">
        <v>241.28</v>
      </c>
    </row>
    <row r="8751" spans="2:4" x14ac:dyDescent="0.25">
      <c r="B8751" s="416" t="s">
        <v>11502</v>
      </c>
      <c r="C8751" s="416" t="s">
        <v>11487</v>
      </c>
      <c r="D8751" s="416">
        <v>241.28</v>
      </c>
    </row>
    <row r="8752" spans="2:4" x14ac:dyDescent="0.25">
      <c r="B8752" s="416" t="s">
        <v>11503</v>
      </c>
      <c r="C8752" s="416" t="s">
        <v>11487</v>
      </c>
      <c r="D8752" s="416">
        <v>241.28</v>
      </c>
    </row>
    <row r="8753" spans="2:4" x14ac:dyDescent="0.25">
      <c r="B8753" s="416" t="s">
        <v>11504</v>
      </c>
      <c r="C8753" s="416" t="s">
        <v>11487</v>
      </c>
      <c r="D8753" s="416">
        <v>241.28</v>
      </c>
    </row>
    <row r="8754" spans="2:4" x14ac:dyDescent="0.25">
      <c r="B8754" s="416" t="s">
        <v>11505</v>
      </c>
      <c r="C8754" s="416" t="s">
        <v>11487</v>
      </c>
      <c r="D8754" s="416">
        <v>241.28</v>
      </c>
    </row>
    <row r="8755" spans="2:4" x14ac:dyDescent="0.25">
      <c r="B8755" s="416" t="s">
        <v>11506</v>
      </c>
      <c r="C8755" s="416" t="s">
        <v>11487</v>
      </c>
      <c r="D8755" s="416">
        <v>241.28</v>
      </c>
    </row>
    <row r="8756" spans="2:4" x14ac:dyDescent="0.25">
      <c r="B8756" s="416" t="s">
        <v>11507</v>
      </c>
      <c r="C8756" s="416" t="s">
        <v>11487</v>
      </c>
      <c r="D8756" s="416">
        <v>241.28</v>
      </c>
    </row>
    <row r="8757" spans="2:4" x14ac:dyDescent="0.25">
      <c r="B8757" s="416" t="s">
        <v>11508</v>
      </c>
      <c r="C8757" s="416" t="s">
        <v>11487</v>
      </c>
      <c r="D8757" s="416">
        <v>241.28</v>
      </c>
    </row>
    <row r="8758" spans="2:4" x14ac:dyDescent="0.25">
      <c r="B8758" s="416" t="s">
        <v>11509</v>
      </c>
      <c r="C8758" s="416" t="s">
        <v>11487</v>
      </c>
      <c r="D8758" s="416">
        <v>241.28</v>
      </c>
    </row>
    <row r="8759" spans="2:4" x14ac:dyDescent="0.25">
      <c r="B8759" s="416" t="s">
        <v>11510</v>
      </c>
      <c r="C8759" s="416" t="s">
        <v>11487</v>
      </c>
      <c r="D8759" s="416">
        <v>241.28</v>
      </c>
    </row>
    <row r="8760" spans="2:4" x14ac:dyDescent="0.25">
      <c r="B8760" s="416" t="s">
        <v>11511</v>
      </c>
      <c r="C8760" s="416" t="s">
        <v>11487</v>
      </c>
      <c r="D8760" s="416">
        <v>241.28</v>
      </c>
    </row>
    <row r="8761" spans="2:4" x14ac:dyDescent="0.25">
      <c r="B8761" s="416" t="s">
        <v>11512</v>
      </c>
      <c r="C8761" s="416" t="s">
        <v>11513</v>
      </c>
      <c r="D8761" s="416">
        <v>230</v>
      </c>
    </row>
    <row r="8762" spans="2:4" x14ac:dyDescent="0.25">
      <c r="B8762" s="416" t="s">
        <v>11514</v>
      </c>
      <c r="C8762" s="416" t="s">
        <v>11515</v>
      </c>
      <c r="D8762" s="416">
        <v>250</v>
      </c>
    </row>
    <row r="8763" spans="2:4" x14ac:dyDescent="0.25">
      <c r="B8763" s="416" t="s">
        <v>11516</v>
      </c>
      <c r="C8763" s="416" t="s">
        <v>11517</v>
      </c>
      <c r="D8763" s="416">
        <v>322</v>
      </c>
    </row>
    <row r="8764" spans="2:4" x14ac:dyDescent="0.25">
      <c r="B8764" s="416" t="s">
        <v>11518</v>
      </c>
      <c r="C8764" s="416" t="s">
        <v>11519</v>
      </c>
      <c r="D8764" s="416">
        <v>206.62</v>
      </c>
    </row>
    <row r="8765" spans="2:4" x14ac:dyDescent="0.25">
      <c r="B8765" s="416" t="s">
        <v>11520</v>
      </c>
      <c r="C8765" s="416" t="s">
        <v>11519</v>
      </c>
      <c r="D8765" s="416">
        <v>206.62</v>
      </c>
    </row>
    <row r="8766" spans="2:4" x14ac:dyDescent="0.25">
      <c r="B8766" s="416" t="s">
        <v>11521</v>
      </c>
      <c r="C8766" s="416" t="s">
        <v>11522</v>
      </c>
      <c r="D8766" s="417">
        <v>16709.5</v>
      </c>
    </row>
    <row r="8767" spans="2:4" x14ac:dyDescent="0.25">
      <c r="B8767" s="416" t="s">
        <v>11523</v>
      </c>
      <c r="C8767" s="416" t="s">
        <v>11522</v>
      </c>
      <c r="D8767" s="417">
        <v>16709.5</v>
      </c>
    </row>
    <row r="8768" spans="2:4" x14ac:dyDescent="0.25">
      <c r="B8768" s="416" t="s">
        <v>11524</v>
      </c>
      <c r="C8768" s="416" t="s">
        <v>11525</v>
      </c>
      <c r="D8768" s="417">
        <v>1023.5</v>
      </c>
    </row>
    <row r="8769" spans="2:4" x14ac:dyDescent="0.25">
      <c r="B8769" s="416" t="s">
        <v>11526</v>
      </c>
      <c r="C8769" s="416" t="s">
        <v>11527</v>
      </c>
      <c r="D8769" s="416">
        <v>231.79</v>
      </c>
    </row>
    <row r="8770" spans="2:4" x14ac:dyDescent="0.25">
      <c r="B8770" s="416" t="s">
        <v>11528</v>
      </c>
      <c r="C8770" s="416" t="s">
        <v>11529</v>
      </c>
      <c r="D8770" s="416">
        <v>207</v>
      </c>
    </row>
    <row r="8771" spans="2:4" x14ac:dyDescent="0.25">
      <c r="B8771" s="416" t="s">
        <v>11530</v>
      </c>
      <c r="C8771" s="416" t="s">
        <v>11531</v>
      </c>
      <c r="D8771" s="416">
        <v>231.79</v>
      </c>
    </row>
    <row r="8772" spans="2:4" x14ac:dyDescent="0.25">
      <c r="B8772" s="416" t="s">
        <v>11532</v>
      </c>
      <c r="C8772" s="416" t="s">
        <v>11531</v>
      </c>
      <c r="D8772" s="416">
        <v>231.79</v>
      </c>
    </row>
    <row r="8773" spans="2:4" x14ac:dyDescent="0.25">
      <c r="B8773" s="416" t="s">
        <v>11533</v>
      </c>
      <c r="C8773" s="416" t="s">
        <v>11531</v>
      </c>
      <c r="D8773" s="416">
        <v>231.79</v>
      </c>
    </row>
    <row r="8774" spans="2:4" x14ac:dyDescent="0.25">
      <c r="B8774" s="416" t="s">
        <v>11534</v>
      </c>
      <c r="C8774" s="416" t="s">
        <v>11531</v>
      </c>
      <c r="D8774" s="416">
        <v>231.79</v>
      </c>
    </row>
    <row r="8775" spans="2:4" x14ac:dyDescent="0.25">
      <c r="B8775" s="416" t="s">
        <v>11535</v>
      </c>
      <c r="C8775" s="416" t="s">
        <v>11531</v>
      </c>
      <c r="D8775" s="416">
        <v>231.79</v>
      </c>
    </row>
    <row r="8776" spans="2:4" x14ac:dyDescent="0.25">
      <c r="B8776" s="416" t="s">
        <v>11536</v>
      </c>
      <c r="C8776" s="416" t="s">
        <v>11531</v>
      </c>
      <c r="D8776" s="416">
        <v>231.79</v>
      </c>
    </row>
    <row r="8777" spans="2:4" x14ac:dyDescent="0.25">
      <c r="B8777" s="416" t="s">
        <v>11537</v>
      </c>
      <c r="C8777" s="416" t="s">
        <v>11531</v>
      </c>
      <c r="D8777" s="416">
        <v>231.79</v>
      </c>
    </row>
    <row r="8778" spans="2:4" x14ac:dyDescent="0.25">
      <c r="B8778" s="416" t="s">
        <v>11538</v>
      </c>
      <c r="C8778" s="416" t="s">
        <v>11539</v>
      </c>
      <c r="D8778" s="416">
        <v>207</v>
      </c>
    </row>
    <row r="8779" spans="2:4" x14ac:dyDescent="0.25">
      <c r="B8779" s="416" t="s">
        <v>11540</v>
      </c>
      <c r="C8779" s="416" t="s">
        <v>11539</v>
      </c>
      <c r="D8779" s="416">
        <v>207</v>
      </c>
    </row>
    <row r="8780" spans="2:4" x14ac:dyDescent="0.25">
      <c r="B8780" s="416" t="s">
        <v>11541</v>
      </c>
      <c r="C8780" s="416" t="s">
        <v>11542</v>
      </c>
      <c r="D8780" s="416">
        <v>254.5</v>
      </c>
    </row>
    <row r="8781" spans="2:4" x14ac:dyDescent="0.25">
      <c r="B8781" s="416" t="s">
        <v>11543</v>
      </c>
      <c r="C8781" s="416" t="s">
        <v>11542</v>
      </c>
      <c r="D8781" s="416">
        <v>254.5</v>
      </c>
    </row>
    <row r="8782" spans="2:4" x14ac:dyDescent="0.25">
      <c r="B8782" s="416" t="s">
        <v>11544</v>
      </c>
      <c r="C8782" s="416" t="s">
        <v>11542</v>
      </c>
      <c r="D8782" s="416">
        <v>254.5</v>
      </c>
    </row>
    <row r="8783" spans="2:4" x14ac:dyDescent="0.25">
      <c r="B8783" s="416" t="s">
        <v>11545</v>
      </c>
      <c r="C8783" s="416" t="s">
        <v>11542</v>
      </c>
      <c r="D8783" s="416">
        <v>254.5</v>
      </c>
    </row>
    <row r="8784" spans="2:4" x14ac:dyDescent="0.25">
      <c r="B8784" s="416" t="s">
        <v>11546</v>
      </c>
      <c r="C8784" s="416" t="s">
        <v>11542</v>
      </c>
      <c r="D8784" s="416">
        <v>254.5</v>
      </c>
    </row>
    <row r="8785" spans="2:4" x14ac:dyDescent="0.25">
      <c r="B8785" s="416" t="s">
        <v>11547</v>
      </c>
      <c r="C8785" s="416" t="s">
        <v>11542</v>
      </c>
      <c r="D8785" s="416">
        <v>254.5</v>
      </c>
    </row>
    <row r="8786" spans="2:4" x14ac:dyDescent="0.25">
      <c r="B8786" s="416" t="s">
        <v>11548</v>
      </c>
      <c r="C8786" s="416" t="s">
        <v>11549</v>
      </c>
      <c r="D8786" s="417">
        <v>20486.099999999999</v>
      </c>
    </row>
    <row r="8787" spans="2:4" x14ac:dyDescent="0.25">
      <c r="B8787" s="416" t="s">
        <v>11550</v>
      </c>
      <c r="C8787" s="416" t="s">
        <v>11549</v>
      </c>
      <c r="D8787" s="417">
        <v>20486.099999999999</v>
      </c>
    </row>
    <row r="8788" spans="2:4" x14ac:dyDescent="0.25">
      <c r="B8788" s="416" t="s">
        <v>11551</v>
      </c>
      <c r="C8788" s="416" t="s">
        <v>11549</v>
      </c>
      <c r="D8788" s="417">
        <v>20486.099999999999</v>
      </c>
    </row>
    <row r="8789" spans="2:4" x14ac:dyDescent="0.25">
      <c r="B8789" s="416" t="s">
        <v>11552</v>
      </c>
      <c r="C8789" s="416" t="s">
        <v>11553</v>
      </c>
      <c r="D8789" s="416">
        <v>322</v>
      </c>
    </row>
    <row r="8790" spans="2:4" x14ac:dyDescent="0.25">
      <c r="B8790" s="416" t="s">
        <v>11554</v>
      </c>
      <c r="C8790" s="416" t="s">
        <v>11555</v>
      </c>
      <c r="D8790" s="416">
        <v>322</v>
      </c>
    </row>
    <row r="8791" spans="2:4" x14ac:dyDescent="0.25">
      <c r="B8791" s="416" t="s">
        <v>11556</v>
      </c>
      <c r="C8791" s="416" t="s">
        <v>11555</v>
      </c>
      <c r="D8791" s="416">
        <v>322</v>
      </c>
    </row>
    <row r="8792" spans="2:4" x14ac:dyDescent="0.25">
      <c r="B8792" s="416" t="s">
        <v>11557</v>
      </c>
      <c r="C8792" s="416" t="s">
        <v>11558</v>
      </c>
      <c r="D8792" s="416">
        <v>360</v>
      </c>
    </row>
    <row r="8793" spans="2:4" x14ac:dyDescent="0.25">
      <c r="B8793" s="416" t="s">
        <v>11559</v>
      </c>
      <c r="C8793" s="416" t="s">
        <v>11558</v>
      </c>
      <c r="D8793" s="416">
        <v>322</v>
      </c>
    </row>
    <row r="8794" spans="2:4" x14ac:dyDescent="0.25">
      <c r="B8794" s="416" t="s">
        <v>11560</v>
      </c>
      <c r="C8794" s="416" t="s">
        <v>11558</v>
      </c>
      <c r="D8794" s="416">
        <v>322</v>
      </c>
    </row>
    <row r="8795" spans="2:4" x14ac:dyDescent="0.25">
      <c r="B8795" s="416" t="s">
        <v>11561</v>
      </c>
      <c r="C8795" s="416" t="s">
        <v>11558</v>
      </c>
      <c r="D8795" s="416">
        <v>322</v>
      </c>
    </row>
    <row r="8796" spans="2:4" x14ac:dyDescent="0.25">
      <c r="B8796" s="416" t="s">
        <v>11562</v>
      </c>
      <c r="C8796" s="416" t="s">
        <v>11558</v>
      </c>
      <c r="D8796" s="416">
        <v>322</v>
      </c>
    </row>
    <row r="8797" spans="2:4" x14ac:dyDescent="0.25">
      <c r="B8797" s="416" t="s">
        <v>11563</v>
      </c>
      <c r="C8797" s="416" t="s">
        <v>11558</v>
      </c>
      <c r="D8797" s="416">
        <v>268.01</v>
      </c>
    </row>
    <row r="8798" spans="2:4" x14ac:dyDescent="0.25">
      <c r="B8798" s="416" t="s">
        <v>11564</v>
      </c>
      <c r="C8798" s="416" t="s">
        <v>11565</v>
      </c>
      <c r="D8798" s="416">
        <v>268.01</v>
      </c>
    </row>
    <row r="8799" spans="2:4" x14ac:dyDescent="0.25">
      <c r="B8799" s="416" t="s">
        <v>11566</v>
      </c>
      <c r="C8799" s="416" t="s">
        <v>11567</v>
      </c>
      <c r="D8799" s="416">
        <v>322</v>
      </c>
    </row>
    <row r="8800" spans="2:4" x14ac:dyDescent="0.25">
      <c r="B8800" s="416" t="s">
        <v>11568</v>
      </c>
      <c r="C8800" s="416" t="s">
        <v>11567</v>
      </c>
      <c r="D8800" s="416">
        <v>322</v>
      </c>
    </row>
    <row r="8801" spans="2:4" x14ac:dyDescent="0.25">
      <c r="B8801" s="416" t="s">
        <v>11569</v>
      </c>
      <c r="C8801" s="416" t="s">
        <v>11567</v>
      </c>
      <c r="D8801" s="416">
        <v>322</v>
      </c>
    </row>
    <row r="8802" spans="2:4" x14ac:dyDescent="0.25">
      <c r="B8802" s="416" t="s">
        <v>11570</v>
      </c>
      <c r="C8802" s="416" t="s">
        <v>11567</v>
      </c>
      <c r="D8802" s="416">
        <v>322</v>
      </c>
    </row>
    <row r="8803" spans="2:4" x14ac:dyDescent="0.25">
      <c r="B8803" s="416" t="s">
        <v>11571</v>
      </c>
      <c r="C8803" s="416" t="s">
        <v>11567</v>
      </c>
      <c r="D8803" s="416">
        <v>322</v>
      </c>
    </row>
    <row r="8804" spans="2:4" x14ac:dyDescent="0.25">
      <c r="B8804" s="416" t="s">
        <v>11572</v>
      </c>
      <c r="C8804" s="416" t="s">
        <v>11567</v>
      </c>
      <c r="D8804" s="416">
        <v>322</v>
      </c>
    </row>
    <row r="8805" spans="2:4" x14ac:dyDescent="0.25">
      <c r="B8805" s="416" t="s">
        <v>11573</v>
      </c>
      <c r="C8805" s="416" t="s">
        <v>11574</v>
      </c>
      <c r="D8805" s="416">
        <v>195.5</v>
      </c>
    </row>
    <row r="8806" spans="2:4" x14ac:dyDescent="0.25">
      <c r="B8806" s="416" t="s">
        <v>11575</v>
      </c>
      <c r="C8806" s="416" t="s">
        <v>11574</v>
      </c>
      <c r="D8806" s="416">
        <v>195.5</v>
      </c>
    </row>
    <row r="8807" spans="2:4" x14ac:dyDescent="0.25">
      <c r="B8807" s="416" t="s">
        <v>11576</v>
      </c>
      <c r="C8807" s="416" t="s">
        <v>11574</v>
      </c>
      <c r="D8807" s="416">
        <v>195.5</v>
      </c>
    </row>
    <row r="8808" spans="2:4" x14ac:dyDescent="0.25">
      <c r="B8808" s="416" t="s">
        <v>11577</v>
      </c>
      <c r="C8808" s="416" t="s">
        <v>11574</v>
      </c>
      <c r="D8808" s="416">
        <v>195.5</v>
      </c>
    </row>
    <row r="8809" spans="2:4" x14ac:dyDescent="0.25">
      <c r="B8809" s="416" t="s">
        <v>11578</v>
      </c>
      <c r="C8809" s="416" t="s">
        <v>11574</v>
      </c>
      <c r="D8809" s="416">
        <v>195.5</v>
      </c>
    </row>
    <row r="8810" spans="2:4" x14ac:dyDescent="0.25">
      <c r="B8810" s="416" t="s">
        <v>11579</v>
      </c>
      <c r="C8810" s="416" t="s">
        <v>11574</v>
      </c>
      <c r="D8810" s="416">
        <v>195.5</v>
      </c>
    </row>
    <row r="8811" spans="2:4" x14ac:dyDescent="0.25">
      <c r="B8811" s="416" t="s">
        <v>11580</v>
      </c>
      <c r="C8811" s="416" t="s">
        <v>11574</v>
      </c>
      <c r="D8811" s="416">
        <v>195.5</v>
      </c>
    </row>
    <row r="8812" spans="2:4" x14ac:dyDescent="0.25">
      <c r="B8812" s="416" t="s">
        <v>11581</v>
      </c>
      <c r="C8812" s="416" t="s">
        <v>11574</v>
      </c>
      <c r="D8812" s="416">
        <v>195.5</v>
      </c>
    </row>
    <row r="8813" spans="2:4" x14ac:dyDescent="0.25">
      <c r="B8813" s="416" t="s">
        <v>11582</v>
      </c>
      <c r="C8813" s="416" t="s">
        <v>11574</v>
      </c>
      <c r="D8813" s="416">
        <v>195.5</v>
      </c>
    </row>
    <row r="8814" spans="2:4" x14ac:dyDescent="0.25">
      <c r="B8814" s="416" t="s">
        <v>11583</v>
      </c>
      <c r="C8814" s="416" t="s">
        <v>11574</v>
      </c>
      <c r="D8814" s="416">
        <v>195.5</v>
      </c>
    </row>
    <row r="8815" spans="2:4" x14ac:dyDescent="0.25">
      <c r="B8815" s="416" t="s">
        <v>11584</v>
      </c>
      <c r="C8815" s="416" t="s">
        <v>11574</v>
      </c>
      <c r="D8815" s="416">
        <v>195.5</v>
      </c>
    </row>
    <row r="8816" spans="2:4" x14ac:dyDescent="0.25">
      <c r="B8816" s="416" t="s">
        <v>11585</v>
      </c>
      <c r="C8816" s="416" t="s">
        <v>11574</v>
      </c>
      <c r="D8816" s="416">
        <v>195.5</v>
      </c>
    </row>
    <row r="8817" spans="2:4" x14ac:dyDescent="0.25">
      <c r="B8817" s="416" t="s">
        <v>11586</v>
      </c>
      <c r="C8817" s="416" t="s">
        <v>11574</v>
      </c>
      <c r="D8817" s="416">
        <v>195.5</v>
      </c>
    </row>
    <row r="8818" spans="2:4" x14ac:dyDescent="0.25">
      <c r="B8818" s="416" t="s">
        <v>11587</v>
      </c>
      <c r="C8818" s="416" t="s">
        <v>11574</v>
      </c>
      <c r="D8818" s="416">
        <v>195.5</v>
      </c>
    </row>
    <row r="8819" spans="2:4" x14ac:dyDescent="0.25">
      <c r="B8819" s="416" t="s">
        <v>11588</v>
      </c>
      <c r="C8819" s="416" t="s">
        <v>11574</v>
      </c>
      <c r="D8819" s="416">
        <v>195.5</v>
      </c>
    </row>
    <row r="8820" spans="2:4" x14ac:dyDescent="0.25">
      <c r="B8820" s="416" t="s">
        <v>11589</v>
      </c>
      <c r="C8820" s="416" t="s">
        <v>11574</v>
      </c>
      <c r="D8820" s="416">
        <v>268.01</v>
      </c>
    </row>
    <row r="8821" spans="2:4" x14ac:dyDescent="0.25">
      <c r="B8821" s="416" t="s">
        <v>11590</v>
      </c>
      <c r="C8821" s="416" t="s">
        <v>11574</v>
      </c>
      <c r="D8821" s="416">
        <v>195.5</v>
      </c>
    </row>
    <row r="8822" spans="2:4" x14ac:dyDescent="0.25">
      <c r="B8822" s="416" t="s">
        <v>11591</v>
      </c>
      <c r="C8822" s="416" t="s">
        <v>11592</v>
      </c>
      <c r="D8822" s="416">
        <v>250</v>
      </c>
    </row>
    <row r="8823" spans="2:4" x14ac:dyDescent="0.25">
      <c r="B8823" s="416" t="s">
        <v>11593</v>
      </c>
      <c r="C8823" s="416" t="s">
        <v>11592</v>
      </c>
      <c r="D8823" s="416">
        <v>250</v>
      </c>
    </row>
    <row r="8824" spans="2:4" x14ac:dyDescent="0.25">
      <c r="B8824" s="416" t="s">
        <v>11594</v>
      </c>
      <c r="C8824" s="416" t="s">
        <v>11595</v>
      </c>
      <c r="D8824" s="416">
        <v>322</v>
      </c>
    </row>
    <row r="8825" spans="2:4" x14ac:dyDescent="0.25">
      <c r="B8825" s="416" t="s">
        <v>11596</v>
      </c>
      <c r="C8825" s="416" t="s">
        <v>11595</v>
      </c>
      <c r="D8825" s="416">
        <v>322</v>
      </c>
    </row>
    <row r="8826" spans="2:4" x14ac:dyDescent="0.25">
      <c r="B8826" s="416" t="s">
        <v>11597</v>
      </c>
      <c r="C8826" s="416" t="s">
        <v>11595</v>
      </c>
      <c r="D8826" s="416">
        <v>322</v>
      </c>
    </row>
    <row r="8827" spans="2:4" x14ac:dyDescent="0.25">
      <c r="B8827" s="416" t="s">
        <v>11598</v>
      </c>
      <c r="C8827" s="416" t="s">
        <v>11595</v>
      </c>
      <c r="D8827" s="416">
        <v>322</v>
      </c>
    </row>
    <row r="8828" spans="2:4" x14ac:dyDescent="0.25">
      <c r="B8828" s="416" t="s">
        <v>11599</v>
      </c>
      <c r="C8828" s="416" t="s">
        <v>11595</v>
      </c>
      <c r="D8828" s="416">
        <v>322</v>
      </c>
    </row>
    <row r="8829" spans="2:4" x14ac:dyDescent="0.25">
      <c r="B8829" s="416" t="s">
        <v>11600</v>
      </c>
      <c r="C8829" s="416" t="s">
        <v>11601</v>
      </c>
      <c r="D8829" s="416">
        <v>322</v>
      </c>
    </row>
    <row r="8830" spans="2:4" x14ac:dyDescent="0.25">
      <c r="B8830" s="416" t="s">
        <v>11602</v>
      </c>
      <c r="C8830" s="416" t="s">
        <v>11603</v>
      </c>
      <c r="D8830" s="416">
        <v>322</v>
      </c>
    </row>
    <row r="8831" spans="2:4" x14ac:dyDescent="0.25">
      <c r="B8831" s="416" t="s">
        <v>11604</v>
      </c>
      <c r="C8831" s="416" t="s">
        <v>11603</v>
      </c>
      <c r="D8831" s="416">
        <v>322</v>
      </c>
    </row>
    <row r="8832" spans="2:4" x14ac:dyDescent="0.25">
      <c r="B8832" s="416" t="s">
        <v>11605</v>
      </c>
      <c r="C8832" s="416" t="s">
        <v>11603</v>
      </c>
      <c r="D8832" s="416">
        <v>322</v>
      </c>
    </row>
    <row r="8833" spans="2:4" x14ac:dyDescent="0.25">
      <c r="B8833" s="416" t="s">
        <v>11606</v>
      </c>
      <c r="C8833" s="416" t="s">
        <v>11603</v>
      </c>
      <c r="D8833" s="416">
        <v>322</v>
      </c>
    </row>
    <row r="8834" spans="2:4" x14ac:dyDescent="0.25">
      <c r="B8834" s="416" t="s">
        <v>11607</v>
      </c>
      <c r="C8834" s="416" t="s">
        <v>11603</v>
      </c>
      <c r="D8834" s="416">
        <v>322</v>
      </c>
    </row>
    <row r="8835" spans="2:4" x14ac:dyDescent="0.25">
      <c r="B8835" s="416" t="s">
        <v>11608</v>
      </c>
      <c r="C8835" s="416" t="s">
        <v>11603</v>
      </c>
      <c r="D8835" s="416">
        <v>322</v>
      </c>
    </row>
    <row r="8836" spans="2:4" x14ac:dyDescent="0.25">
      <c r="B8836" s="416" t="s">
        <v>11609</v>
      </c>
      <c r="C8836" s="416" t="s">
        <v>11603</v>
      </c>
      <c r="D8836" s="416">
        <v>322</v>
      </c>
    </row>
    <row r="8837" spans="2:4" x14ac:dyDescent="0.25">
      <c r="B8837" s="416" t="s">
        <v>11610</v>
      </c>
      <c r="C8837" s="416" t="s">
        <v>11603</v>
      </c>
      <c r="D8837" s="416">
        <v>322</v>
      </c>
    </row>
    <row r="8838" spans="2:4" x14ac:dyDescent="0.25">
      <c r="B8838" s="416" t="s">
        <v>11611</v>
      </c>
      <c r="C8838" s="416" t="s">
        <v>11603</v>
      </c>
      <c r="D8838" s="416">
        <v>322</v>
      </c>
    </row>
    <row r="8839" spans="2:4" x14ac:dyDescent="0.25">
      <c r="B8839" s="416" t="s">
        <v>11612</v>
      </c>
      <c r="C8839" s="416" t="s">
        <v>11613</v>
      </c>
      <c r="D8839" s="416">
        <v>260.85000000000002</v>
      </c>
    </row>
    <row r="8840" spans="2:4" x14ac:dyDescent="0.25">
      <c r="B8840" s="416" t="s">
        <v>11614</v>
      </c>
      <c r="C8840" s="416" t="s">
        <v>11613</v>
      </c>
      <c r="D8840" s="416">
        <v>260.85000000000002</v>
      </c>
    </row>
    <row r="8841" spans="2:4" x14ac:dyDescent="0.25">
      <c r="B8841" s="416" t="s">
        <v>11615</v>
      </c>
      <c r="C8841" s="416" t="s">
        <v>11616</v>
      </c>
      <c r="D8841" s="416">
        <v>260.85000000000002</v>
      </c>
    </row>
    <row r="8842" spans="2:4" x14ac:dyDescent="0.25">
      <c r="B8842" s="416" t="s">
        <v>11617</v>
      </c>
      <c r="C8842" s="416" t="s">
        <v>11618</v>
      </c>
      <c r="D8842" s="416">
        <v>322</v>
      </c>
    </row>
    <row r="8843" spans="2:4" x14ac:dyDescent="0.25">
      <c r="B8843" s="416" t="s">
        <v>11619</v>
      </c>
      <c r="C8843" s="416" t="s">
        <v>11620</v>
      </c>
      <c r="D8843" s="417">
        <v>7647.39</v>
      </c>
    </row>
    <row r="8844" spans="2:4" x14ac:dyDescent="0.25">
      <c r="B8844" s="416" t="s">
        <v>11621</v>
      </c>
      <c r="C8844" s="416" t="s">
        <v>11622</v>
      </c>
      <c r="D8844" s="417">
        <v>9836.31</v>
      </c>
    </row>
    <row r="8845" spans="2:4" x14ac:dyDescent="0.25">
      <c r="B8845" s="416" t="s">
        <v>11623</v>
      </c>
      <c r="C8845" s="416" t="s">
        <v>11624</v>
      </c>
      <c r="D8845" s="417">
        <v>9362.39</v>
      </c>
    </row>
    <row r="8846" spans="2:4" x14ac:dyDescent="0.25">
      <c r="B8846" s="416" t="s">
        <v>11625</v>
      </c>
      <c r="C8846" s="416" t="s">
        <v>11626</v>
      </c>
      <c r="D8846" s="416">
        <v>254.5</v>
      </c>
    </row>
    <row r="8847" spans="2:4" x14ac:dyDescent="0.25">
      <c r="B8847" s="416" t="s">
        <v>11627</v>
      </c>
      <c r="C8847" s="416" t="s">
        <v>11628</v>
      </c>
      <c r="D8847" s="416">
        <v>206.86</v>
      </c>
    </row>
    <row r="8848" spans="2:4" x14ac:dyDescent="0.25">
      <c r="B8848" s="416" t="s">
        <v>11629</v>
      </c>
      <c r="C8848" s="416" t="s">
        <v>11628</v>
      </c>
      <c r="D8848" s="416">
        <v>206.86</v>
      </c>
    </row>
    <row r="8849" spans="2:4" x14ac:dyDescent="0.25">
      <c r="B8849" s="416" t="s">
        <v>11630</v>
      </c>
      <c r="C8849" s="416" t="s">
        <v>11628</v>
      </c>
      <c r="D8849" s="416">
        <v>206.86</v>
      </c>
    </row>
    <row r="8850" spans="2:4" x14ac:dyDescent="0.25">
      <c r="B8850" s="416" t="s">
        <v>11631</v>
      </c>
      <c r="C8850" s="416" t="s">
        <v>11628</v>
      </c>
      <c r="D8850" s="416">
        <v>206.86</v>
      </c>
    </row>
    <row r="8851" spans="2:4" x14ac:dyDescent="0.25">
      <c r="B8851" s="416" t="s">
        <v>11632</v>
      </c>
      <c r="C8851" s="416" t="s">
        <v>11628</v>
      </c>
      <c r="D8851" s="416">
        <v>206.86</v>
      </c>
    </row>
    <row r="8852" spans="2:4" x14ac:dyDescent="0.25">
      <c r="B8852" s="416" t="s">
        <v>11633</v>
      </c>
      <c r="C8852" s="416" t="s">
        <v>11628</v>
      </c>
      <c r="D8852" s="416">
        <v>206.86</v>
      </c>
    </row>
    <row r="8853" spans="2:4" x14ac:dyDescent="0.25">
      <c r="B8853" s="416" t="s">
        <v>11634</v>
      </c>
      <c r="C8853" s="416" t="s">
        <v>11628</v>
      </c>
      <c r="D8853" s="416">
        <v>206.86</v>
      </c>
    </row>
    <row r="8854" spans="2:4" x14ac:dyDescent="0.25">
      <c r="B8854" s="416" t="s">
        <v>11635</v>
      </c>
      <c r="C8854" s="416" t="s">
        <v>11628</v>
      </c>
      <c r="D8854" s="416">
        <v>206.86</v>
      </c>
    </row>
    <row r="8855" spans="2:4" x14ac:dyDescent="0.25">
      <c r="B8855" s="416" t="s">
        <v>11636</v>
      </c>
      <c r="C8855" s="416" t="s">
        <v>11628</v>
      </c>
      <c r="D8855" s="416">
        <v>206.86</v>
      </c>
    </row>
    <row r="8856" spans="2:4" x14ac:dyDescent="0.25">
      <c r="B8856" s="416" t="s">
        <v>11637</v>
      </c>
      <c r="C8856" s="416" t="s">
        <v>11628</v>
      </c>
      <c r="D8856" s="416">
        <v>206.86</v>
      </c>
    </row>
    <row r="8857" spans="2:4" x14ac:dyDescent="0.25">
      <c r="B8857" s="416" t="s">
        <v>11638</v>
      </c>
      <c r="C8857" s="416" t="s">
        <v>11628</v>
      </c>
      <c r="D8857" s="416">
        <v>206.86</v>
      </c>
    </row>
    <row r="8858" spans="2:4" x14ac:dyDescent="0.25">
      <c r="B8858" s="416" t="s">
        <v>11639</v>
      </c>
      <c r="C8858" s="416" t="s">
        <v>11628</v>
      </c>
      <c r="D8858" s="416">
        <v>206.86</v>
      </c>
    </row>
    <row r="8859" spans="2:4" x14ac:dyDescent="0.25">
      <c r="B8859" s="416" t="s">
        <v>11640</v>
      </c>
      <c r="C8859" s="416" t="s">
        <v>11628</v>
      </c>
      <c r="D8859" s="416">
        <v>206.86</v>
      </c>
    </row>
    <row r="8860" spans="2:4" x14ac:dyDescent="0.25">
      <c r="B8860" s="416" t="s">
        <v>11641</v>
      </c>
      <c r="C8860" s="416" t="s">
        <v>11628</v>
      </c>
      <c r="D8860" s="416">
        <v>206.86</v>
      </c>
    </row>
    <row r="8861" spans="2:4" x14ac:dyDescent="0.25">
      <c r="B8861" s="416" t="s">
        <v>11642</v>
      </c>
      <c r="C8861" s="416" t="s">
        <v>11628</v>
      </c>
      <c r="D8861" s="416">
        <v>261.41000000000003</v>
      </c>
    </row>
    <row r="8862" spans="2:4" x14ac:dyDescent="0.25">
      <c r="B8862" s="416" t="s">
        <v>11643</v>
      </c>
      <c r="C8862" s="416" t="s">
        <v>11628</v>
      </c>
      <c r="D8862" s="416">
        <v>261.41000000000003</v>
      </c>
    </row>
    <row r="8863" spans="2:4" x14ac:dyDescent="0.25">
      <c r="B8863" s="416" t="s">
        <v>11644</v>
      </c>
      <c r="C8863" s="416" t="s">
        <v>11628</v>
      </c>
      <c r="D8863" s="416">
        <v>261.41000000000003</v>
      </c>
    </row>
    <row r="8864" spans="2:4" x14ac:dyDescent="0.25">
      <c r="B8864" s="416" t="s">
        <v>11645</v>
      </c>
      <c r="C8864" s="416" t="s">
        <v>11628</v>
      </c>
      <c r="D8864" s="416">
        <v>261.41000000000003</v>
      </c>
    </row>
    <row r="8865" spans="2:4" x14ac:dyDescent="0.25">
      <c r="B8865" s="416" t="s">
        <v>11646</v>
      </c>
      <c r="C8865" s="416" t="s">
        <v>11628</v>
      </c>
      <c r="D8865" s="416">
        <v>261.41000000000003</v>
      </c>
    </row>
    <row r="8866" spans="2:4" x14ac:dyDescent="0.25">
      <c r="B8866" s="416" t="s">
        <v>11647</v>
      </c>
      <c r="C8866" s="416" t="s">
        <v>11628</v>
      </c>
      <c r="D8866" s="416">
        <v>261.41000000000003</v>
      </c>
    </row>
    <row r="8867" spans="2:4" x14ac:dyDescent="0.25">
      <c r="B8867" s="416" t="s">
        <v>11648</v>
      </c>
      <c r="C8867" s="416" t="s">
        <v>11628</v>
      </c>
      <c r="D8867" s="416">
        <v>206.86</v>
      </c>
    </row>
    <row r="8868" spans="2:4" x14ac:dyDescent="0.25">
      <c r="B8868" s="416" t="s">
        <v>11649</v>
      </c>
      <c r="C8868" s="416" t="s">
        <v>11628</v>
      </c>
      <c r="D8868" s="416">
        <v>206.86</v>
      </c>
    </row>
    <row r="8869" spans="2:4" x14ac:dyDescent="0.25">
      <c r="B8869" s="416" t="s">
        <v>11650</v>
      </c>
      <c r="C8869" s="416" t="s">
        <v>11628</v>
      </c>
      <c r="D8869" s="416">
        <v>206.86</v>
      </c>
    </row>
    <row r="8870" spans="2:4" x14ac:dyDescent="0.25">
      <c r="B8870" s="416" t="s">
        <v>11651</v>
      </c>
      <c r="C8870" s="416" t="s">
        <v>11628</v>
      </c>
      <c r="D8870" s="416">
        <v>206.86</v>
      </c>
    </row>
    <row r="8871" spans="2:4" x14ac:dyDescent="0.25">
      <c r="B8871" s="416" t="s">
        <v>11652</v>
      </c>
      <c r="C8871" s="416" t="s">
        <v>11628</v>
      </c>
      <c r="D8871" s="416">
        <v>261.41000000000003</v>
      </c>
    </row>
    <row r="8872" spans="2:4" x14ac:dyDescent="0.25">
      <c r="B8872" s="416" t="s">
        <v>11653</v>
      </c>
      <c r="C8872" s="416" t="s">
        <v>11628</v>
      </c>
      <c r="D8872" s="416">
        <v>206.86</v>
      </c>
    </row>
    <row r="8873" spans="2:4" x14ac:dyDescent="0.25">
      <c r="B8873" s="416" t="s">
        <v>11654</v>
      </c>
      <c r="C8873" s="416" t="s">
        <v>11628</v>
      </c>
      <c r="D8873" s="416">
        <v>261.41000000000003</v>
      </c>
    </row>
    <row r="8874" spans="2:4" x14ac:dyDescent="0.25">
      <c r="B8874" s="416" t="s">
        <v>11655</v>
      </c>
      <c r="C8874" s="416" t="s">
        <v>11628</v>
      </c>
      <c r="D8874" s="416">
        <v>225.35</v>
      </c>
    </row>
    <row r="8875" spans="2:4" x14ac:dyDescent="0.25">
      <c r="B8875" s="416" t="s">
        <v>11656</v>
      </c>
      <c r="C8875" s="416" t="s">
        <v>11657</v>
      </c>
      <c r="D8875" s="417">
        <v>4549.3999999999996</v>
      </c>
    </row>
    <row r="8876" spans="2:4" x14ac:dyDescent="0.25">
      <c r="B8876" s="416" t="s">
        <v>11658</v>
      </c>
      <c r="C8876" s="416" t="s">
        <v>11659</v>
      </c>
      <c r="D8876" s="416">
        <v>368</v>
      </c>
    </row>
    <row r="8877" spans="2:4" x14ac:dyDescent="0.25">
      <c r="B8877" s="416" t="s">
        <v>11660</v>
      </c>
      <c r="C8877" s="416" t="s">
        <v>11661</v>
      </c>
      <c r="D8877" s="416">
        <v>204.7</v>
      </c>
    </row>
    <row r="8878" spans="2:4" x14ac:dyDescent="0.25">
      <c r="B8878" s="416" t="s">
        <v>11662</v>
      </c>
      <c r="C8878" s="416" t="s">
        <v>11661</v>
      </c>
      <c r="D8878" s="416">
        <v>192.74</v>
      </c>
    </row>
    <row r="8879" spans="2:4" x14ac:dyDescent="0.25">
      <c r="B8879" s="416" t="s">
        <v>11663</v>
      </c>
      <c r="C8879" s="416" t="s">
        <v>11661</v>
      </c>
      <c r="D8879" s="416">
        <v>204.7</v>
      </c>
    </row>
    <row r="8880" spans="2:4" x14ac:dyDescent="0.25">
      <c r="B8880" s="416" t="s">
        <v>11664</v>
      </c>
      <c r="C8880" s="416" t="s">
        <v>11661</v>
      </c>
      <c r="D8880" s="416">
        <v>192.74</v>
      </c>
    </row>
    <row r="8881" spans="2:4" x14ac:dyDescent="0.25">
      <c r="B8881" s="416" t="s">
        <v>11665</v>
      </c>
      <c r="C8881" s="416" t="s">
        <v>11661</v>
      </c>
      <c r="D8881" s="416">
        <v>192.74</v>
      </c>
    </row>
    <row r="8882" spans="2:4" x14ac:dyDescent="0.25">
      <c r="B8882" s="416" t="s">
        <v>11666</v>
      </c>
      <c r="C8882" s="416" t="s">
        <v>11661</v>
      </c>
      <c r="D8882" s="416">
        <v>204.7</v>
      </c>
    </row>
    <row r="8883" spans="2:4" x14ac:dyDescent="0.25">
      <c r="B8883" s="416" t="s">
        <v>11667</v>
      </c>
      <c r="C8883" s="416" t="s">
        <v>11661</v>
      </c>
      <c r="D8883" s="416">
        <v>192.74</v>
      </c>
    </row>
    <row r="8884" spans="2:4" x14ac:dyDescent="0.25">
      <c r="B8884" s="416" t="s">
        <v>11668</v>
      </c>
      <c r="C8884" s="416" t="s">
        <v>11661</v>
      </c>
      <c r="D8884" s="416">
        <v>360</v>
      </c>
    </row>
    <row r="8885" spans="2:4" x14ac:dyDescent="0.25">
      <c r="B8885" s="416" t="s">
        <v>11669</v>
      </c>
      <c r="C8885" s="416" t="s">
        <v>11661</v>
      </c>
      <c r="D8885" s="416">
        <v>204.7</v>
      </c>
    </row>
    <row r="8886" spans="2:4" x14ac:dyDescent="0.25">
      <c r="B8886" s="416" t="s">
        <v>11670</v>
      </c>
      <c r="C8886" s="416" t="s">
        <v>11661</v>
      </c>
      <c r="D8886" s="416">
        <v>192.74</v>
      </c>
    </row>
    <row r="8887" spans="2:4" x14ac:dyDescent="0.25">
      <c r="B8887" s="416" t="s">
        <v>11671</v>
      </c>
      <c r="C8887" s="416" t="s">
        <v>11672</v>
      </c>
      <c r="D8887" s="416">
        <v>322</v>
      </c>
    </row>
    <row r="8888" spans="2:4" x14ac:dyDescent="0.25">
      <c r="B8888" s="416" t="s">
        <v>11673</v>
      </c>
      <c r="C8888" s="416" t="s">
        <v>11674</v>
      </c>
      <c r="D8888" s="416">
        <v>181.7</v>
      </c>
    </row>
    <row r="8889" spans="2:4" x14ac:dyDescent="0.25">
      <c r="B8889" s="416" t="s">
        <v>11675</v>
      </c>
      <c r="C8889" s="416" t="s">
        <v>11674</v>
      </c>
      <c r="D8889" s="416">
        <v>181.7</v>
      </c>
    </row>
    <row r="8890" spans="2:4" x14ac:dyDescent="0.25">
      <c r="B8890" s="416" t="s">
        <v>11676</v>
      </c>
      <c r="C8890" s="416" t="s">
        <v>11674</v>
      </c>
      <c r="D8890" s="416">
        <v>181.7</v>
      </c>
    </row>
    <row r="8891" spans="2:4" x14ac:dyDescent="0.25">
      <c r="B8891" s="416" t="s">
        <v>11677</v>
      </c>
      <c r="C8891" s="416" t="s">
        <v>11674</v>
      </c>
      <c r="D8891" s="416">
        <v>181.7</v>
      </c>
    </row>
    <row r="8892" spans="2:4" x14ac:dyDescent="0.25">
      <c r="B8892" s="416" t="s">
        <v>11678</v>
      </c>
      <c r="C8892" s="416" t="s">
        <v>11674</v>
      </c>
      <c r="D8892" s="416">
        <v>181.7</v>
      </c>
    </row>
    <row r="8893" spans="2:4" x14ac:dyDescent="0.25">
      <c r="B8893" s="416" t="s">
        <v>11679</v>
      </c>
      <c r="C8893" s="416" t="s">
        <v>11674</v>
      </c>
      <c r="D8893" s="416">
        <v>181.7</v>
      </c>
    </row>
    <row r="8894" spans="2:4" x14ac:dyDescent="0.25">
      <c r="B8894" s="416" t="s">
        <v>11680</v>
      </c>
      <c r="C8894" s="416" t="s">
        <v>11674</v>
      </c>
      <c r="D8894" s="416">
        <v>181.7</v>
      </c>
    </row>
    <row r="8895" spans="2:4" x14ac:dyDescent="0.25">
      <c r="B8895" s="416" t="s">
        <v>11681</v>
      </c>
      <c r="C8895" s="416" t="s">
        <v>11674</v>
      </c>
      <c r="D8895" s="416">
        <v>181.7</v>
      </c>
    </row>
    <row r="8896" spans="2:4" x14ac:dyDescent="0.25">
      <c r="B8896" s="416" t="s">
        <v>11682</v>
      </c>
      <c r="C8896" s="416" t="s">
        <v>11674</v>
      </c>
      <c r="D8896" s="416">
        <v>181.7</v>
      </c>
    </row>
    <row r="8897" spans="2:4" x14ac:dyDescent="0.25">
      <c r="B8897" s="416" t="s">
        <v>11683</v>
      </c>
      <c r="C8897" s="416" t="s">
        <v>11674</v>
      </c>
      <c r="D8897" s="416">
        <v>181.7</v>
      </c>
    </row>
    <row r="8898" spans="2:4" x14ac:dyDescent="0.25">
      <c r="B8898" s="416" t="s">
        <v>11684</v>
      </c>
      <c r="C8898" s="416" t="s">
        <v>11674</v>
      </c>
      <c r="D8898" s="416">
        <v>181.7</v>
      </c>
    </row>
    <row r="8899" spans="2:4" x14ac:dyDescent="0.25">
      <c r="B8899" s="416" t="s">
        <v>11685</v>
      </c>
      <c r="C8899" s="416" t="s">
        <v>11674</v>
      </c>
      <c r="D8899" s="416">
        <v>181.7</v>
      </c>
    </row>
    <row r="8900" spans="2:4" x14ac:dyDescent="0.25">
      <c r="B8900" s="416" t="s">
        <v>11686</v>
      </c>
      <c r="C8900" s="416" t="s">
        <v>11674</v>
      </c>
      <c r="D8900" s="416">
        <v>181.7</v>
      </c>
    </row>
    <row r="8901" spans="2:4" x14ac:dyDescent="0.25">
      <c r="B8901" s="416" t="s">
        <v>11687</v>
      </c>
      <c r="C8901" s="416" t="s">
        <v>11674</v>
      </c>
      <c r="D8901" s="416">
        <v>181.7</v>
      </c>
    </row>
    <row r="8902" spans="2:4" x14ac:dyDescent="0.25">
      <c r="B8902" s="416" t="s">
        <v>11688</v>
      </c>
      <c r="C8902" s="416" t="s">
        <v>11674</v>
      </c>
      <c r="D8902" s="416">
        <v>181.7</v>
      </c>
    </row>
    <row r="8903" spans="2:4" x14ac:dyDescent="0.25">
      <c r="B8903" s="416" t="s">
        <v>11689</v>
      </c>
      <c r="C8903" s="416" t="s">
        <v>11674</v>
      </c>
      <c r="D8903" s="416">
        <v>181.7</v>
      </c>
    </row>
    <row r="8904" spans="2:4" x14ac:dyDescent="0.25">
      <c r="B8904" s="416" t="s">
        <v>11690</v>
      </c>
      <c r="C8904" s="416" t="s">
        <v>11674</v>
      </c>
      <c r="D8904" s="416">
        <v>181.7</v>
      </c>
    </row>
    <row r="8905" spans="2:4" x14ac:dyDescent="0.25">
      <c r="B8905" s="416" t="s">
        <v>11691</v>
      </c>
      <c r="C8905" s="416" t="s">
        <v>11674</v>
      </c>
      <c r="D8905" s="416">
        <v>181.7</v>
      </c>
    </row>
    <row r="8906" spans="2:4" x14ac:dyDescent="0.25">
      <c r="B8906" s="416" t="s">
        <v>11692</v>
      </c>
      <c r="C8906" s="416" t="s">
        <v>11693</v>
      </c>
      <c r="D8906" s="416">
        <v>494.5</v>
      </c>
    </row>
    <row r="8907" spans="2:4" x14ac:dyDescent="0.25">
      <c r="B8907" s="416" t="s">
        <v>11694</v>
      </c>
      <c r="C8907" s="416" t="s">
        <v>11695</v>
      </c>
      <c r="D8907" s="416">
        <v>322</v>
      </c>
    </row>
    <row r="8908" spans="2:4" x14ac:dyDescent="0.25">
      <c r="B8908" s="416" t="s">
        <v>11696</v>
      </c>
      <c r="C8908" s="416" t="s">
        <v>11695</v>
      </c>
      <c r="D8908" s="416">
        <v>322</v>
      </c>
    </row>
    <row r="8909" spans="2:4" x14ac:dyDescent="0.25">
      <c r="B8909" s="416" t="s">
        <v>11697</v>
      </c>
      <c r="C8909" s="416" t="s">
        <v>11695</v>
      </c>
      <c r="D8909" s="416">
        <v>322</v>
      </c>
    </row>
    <row r="8910" spans="2:4" x14ac:dyDescent="0.25">
      <c r="B8910" s="416" t="s">
        <v>11698</v>
      </c>
      <c r="C8910" s="416" t="s">
        <v>11695</v>
      </c>
      <c r="D8910" s="416">
        <v>322</v>
      </c>
    </row>
    <row r="8911" spans="2:4" x14ac:dyDescent="0.25">
      <c r="B8911" s="416" t="s">
        <v>11699</v>
      </c>
      <c r="C8911" s="416" t="s">
        <v>11695</v>
      </c>
      <c r="D8911" s="416">
        <v>322</v>
      </c>
    </row>
    <row r="8912" spans="2:4" x14ac:dyDescent="0.25">
      <c r="B8912" s="416" t="s">
        <v>11700</v>
      </c>
      <c r="C8912" s="416" t="s">
        <v>11695</v>
      </c>
      <c r="D8912" s="416">
        <v>322</v>
      </c>
    </row>
    <row r="8913" spans="2:4" x14ac:dyDescent="0.25">
      <c r="B8913" s="416" t="s">
        <v>11701</v>
      </c>
      <c r="C8913" s="416" t="s">
        <v>11695</v>
      </c>
      <c r="D8913" s="416">
        <v>322</v>
      </c>
    </row>
    <row r="8914" spans="2:4" x14ac:dyDescent="0.25">
      <c r="B8914" s="416" t="s">
        <v>11702</v>
      </c>
      <c r="C8914" s="416" t="s">
        <v>11695</v>
      </c>
      <c r="D8914" s="416">
        <v>322</v>
      </c>
    </row>
    <row r="8915" spans="2:4" x14ac:dyDescent="0.25">
      <c r="B8915" s="416" t="s">
        <v>11703</v>
      </c>
      <c r="C8915" s="416" t="s">
        <v>11695</v>
      </c>
      <c r="D8915" s="416">
        <v>322</v>
      </c>
    </row>
    <row r="8916" spans="2:4" x14ac:dyDescent="0.25">
      <c r="B8916" s="416" t="s">
        <v>11704</v>
      </c>
      <c r="C8916" s="416" t="s">
        <v>11695</v>
      </c>
      <c r="D8916" s="416">
        <v>414</v>
      </c>
    </row>
    <row r="8917" spans="2:4" x14ac:dyDescent="0.25">
      <c r="B8917" s="416" t="s">
        <v>11705</v>
      </c>
      <c r="C8917" s="416" t="s">
        <v>11706</v>
      </c>
      <c r="D8917" s="416">
        <v>259.69</v>
      </c>
    </row>
    <row r="8918" spans="2:4" x14ac:dyDescent="0.25">
      <c r="B8918" s="416" t="s">
        <v>11707</v>
      </c>
      <c r="C8918" s="416" t="s">
        <v>11706</v>
      </c>
      <c r="D8918" s="416">
        <v>259.69</v>
      </c>
    </row>
    <row r="8919" spans="2:4" x14ac:dyDescent="0.25">
      <c r="B8919" s="416" t="s">
        <v>11708</v>
      </c>
      <c r="C8919" s="416" t="s">
        <v>11706</v>
      </c>
      <c r="D8919" s="416">
        <v>259.69</v>
      </c>
    </row>
    <row r="8920" spans="2:4" x14ac:dyDescent="0.25">
      <c r="B8920" s="416" t="s">
        <v>11709</v>
      </c>
      <c r="C8920" s="416" t="s">
        <v>11706</v>
      </c>
      <c r="D8920" s="416">
        <v>259.69</v>
      </c>
    </row>
    <row r="8921" spans="2:4" x14ac:dyDescent="0.25">
      <c r="B8921" s="416" t="s">
        <v>11710</v>
      </c>
      <c r="C8921" s="416" t="s">
        <v>11706</v>
      </c>
      <c r="D8921" s="416">
        <v>259.69</v>
      </c>
    </row>
    <row r="8922" spans="2:4" x14ac:dyDescent="0.25">
      <c r="B8922" s="416" t="s">
        <v>11711</v>
      </c>
      <c r="C8922" s="416" t="s">
        <v>11706</v>
      </c>
      <c r="D8922" s="416">
        <v>259.69</v>
      </c>
    </row>
    <row r="8923" spans="2:4" x14ac:dyDescent="0.25">
      <c r="B8923" s="416" t="s">
        <v>11712</v>
      </c>
      <c r="C8923" s="416" t="s">
        <v>11706</v>
      </c>
      <c r="D8923" s="416">
        <v>259.69</v>
      </c>
    </row>
    <row r="8924" spans="2:4" x14ac:dyDescent="0.25">
      <c r="B8924" s="416" t="s">
        <v>11713</v>
      </c>
      <c r="C8924" s="416" t="s">
        <v>11706</v>
      </c>
      <c r="D8924" s="416">
        <v>259.69</v>
      </c>
    </row>
    <row r="8925" spans="2:4" x14ac:dyDescent="0.25">
      <c r="B8925" s="416" t="s">
        <v>11714</v>
      </c>
      <c r="C8925" s="416" t="s">
        <v>11706</v>
      </c>
      <c r="D8925" s="416">
        <v>259.69</v>
      </c>
    </row>
    <row r="8926" spans="2:4" x14ac:dyDescent="0.25">
      <c r="B8926" s="416" t="s">
        <v>11715</v>
      </c>
      <c r="C8926" s="416" t="s">
        <v>11706</v>
      </c>
      <c r="D8926" s="416">
        <v>259.69</v>
      </c>
    </row>
    <row r="8927" spans="2:4" x14ac:dyDescent="0.25">
      <c r="B8927" s="416" t="s">
        <v>11716</v>
      </c>
      <c r="C8927" s="416" t="s">
        <v>11706</v>
      </c>
      <c r="D8927" s="416">
        <v>259.69</v>
      </c>
    </row>
    <row r="8928" spans="2:4" x14ac:dyDescent="0.25">
      <c r="B8928" s="416" t="s">
        <v>11717</v>
      </c>
      <c r="C8928" s="416" t="s">
        <v>11706</v>
      </c>
      <c r="D8928" s="416">
        <v>259.69</v>
      </c>
    </row>
    <row r="8929" spans="2:4" x14ac:dyDescent="0.25">
      <c r="B8929" s="416" t="s">
        <v>11718</v>
      </c>
      <c r="C8929" s="416" t="s">
        <v>11706</v>
      </c>
      <c r="D8929" s="416">
        <v>259.69</v>
      </c>
    </row>
    <row r="8930" spans="2:4" x14ac:dyDescent="0.25">
      <c r="B8930" s="416" t="s">
        <v>11719</v>
      </c>
      <c r="C8930" s="416" t="s">
        <v>11706</v>
      </c>
      <c r="D8930" s="416">
        <v>259.69</v>
      </c>
    </row>
    <row r="8931" spans="2:4" x14ac:dyDescent="0.25">
      <c r="B8931" s="416" t="s">
        <v>11720</v>
      </c>
      <c r="C8931" s="416" t="s">
        <v>11706</v>
      </c>
      <c r="D8931" s="416">
        <v>259.69</v>
      </c>
    </row>
    <row r="8932" spans="2:4" x14ac:dyDescent="0.25">
      <c r="B8932" s="416" t="s">
        <v>11721</v>
      </c>
      <c r="C8932" s="416" t="s">
        <v>11706</v>
      </c>
      <c r="D8932" s="416">
        <v>259.69</v>
      </c>
    </row>
    <row r="8933" spans="2:4" x14ac:dyDescent="0.25">
      <c r="B8933" s="416" t="s">
        <v>11722</v>
      </c>
      <c r="C8933" s="416" t="s">
        <v>11706</v>
      </c>
      <c r="D8933" s="416">
        <v>259.69</v>
      </c>
    </row>
    <row r="8934" spans="2:4" x14ac:dyDescent="0.25">
      <c r="B8934" s="416" t="s">
        <v>11723</v>
      </c>
      <c r="C8934" s="416" t="s">
        <v>11706</v>
      </c>
      <c r="D8934" s="416">
        <v>259.69</v>
      </c>
    </row>
    <row r="8935" spans="2:4" x14ac:dyDescent="0.25">
      <c r="B8935" s="416" t="s">
        <v>11724</v>
      </c>
      <c r="C8935" s="416" t="s">
        <v>11706</v>
      </c>
      <c r="D8935" s="416">
        <v>259.69</v>
      </c>
    </row>
    <row r="8936" spans="2:4" x14ac:dyDescent="0.25">
      <c r="B8936" s="416" t="s">
        <v>11725</v>
      </c>
      <c r="C8936" s="416" t="s">
        <v>11706</v>
      </c>
      <c r="D8936" s="416">
        <v>259.69</v>
      </c>
    </row>
    <row r="8937" spans="2:4" x14ac:dyDescent="0.25">
      <c r="B8937" s="416" t="s">
        <v>11726</v>
      </c>
      <c r="C8937" s="416" t="s">
        <v>11706</v>
      </c>
      <c r="D8937" s="416">
        <v>259.69</v>
      </c>
    </row>
    <row r="8938" spans="2:4" x14ac:dyDescent="0.25">
      <c r="B8938" s="416" t="s">
        <v>11727</v>
      </c>
      <c r="C8938" s="416" t="s">
        <v>11706</v>
      </c>
      <c r="D8938" s="416">
        <v>259.69</v>
      </c>
    </row>
    <row r="8939" spans="2:4" x14ac:dyDescent="0.25">
      <c r="B8939" s="416" t="s">
        <v>11728</v>
      </c>
      <c r="C8939" s="416" t="s">
        <v>11706</v>
      </c>
      <c r="D8939" s="416">
        <v>259.69</v>
      </c>
    </row>
    <row r="8940" spans="2:4" x14ac:dyDescent="0.25">
      <c r="B8940" s="416" t="s">
        <v>11729</v>
      </c>
      <c r="C8940" s="416" t="s">
        <v>11706</v>
      </c>
      <c r="D8940" s="416">
        <v>259.69</v>
      </c>
    </row>
    <row r="8941" spans="2:4" x14ac:dyDescent="0.25">
      <c r="B8941" s="416" t="s">
        <v>11730</v>
      </c>
      <c r="C8941" s="416" t="s">
        <v>11731</v>
      </c>
      <c r="D8941" s="416">
        <v>254.5</v>
      </c>
    </row>
    <row r="8942" spans="2:4" x14ac:dyDescent="0.25">
      <c r="B8942" s="416" t="s">
        <v>11732</v>
      </c>
      <c r="C8942" s="416" t="s">
        <v>11733</v>
      </c>
      <c r="D8942" s="416">
        <v>204.7</v>
      </c>
    </row>
    <row r="8943" spans="2:4" x14ac:dyDescent="0.25">
      <c r="B8943" s="416" t="s">
        <v>11734</v>
      </c>
      <c r="C8943" s="416" t="s">
        <v>11735</v>
      </c>
      <c r="D8943" s="416">
        <v>230</v>
      </c>
    </row>
    <row r="8944" spans="2:4" x14ac:dyDescent="0.25">
      <c r="B8944" s="416" t="s">
        <v>11736</v>
      </c>
      <c r="C8944" s="416" t="s">
        <v>11737</v>
      </c>
      <c r="D8944" s="417">
        <v>26564</v>
      </c>
    </row>
    <row r="8945" spans="2:4" x14ac:dyDescent="0.25">
      <c r="B8945" s="416" t="s">
        <v>11738</v>
      </c>
      <c r="C8945" s="416" t="s">
        <v>11739</v>
      </c>
      <c r="D8945" s="417">
        <v>9459.9599999999991</v>
      </c>
    </row>
    <row r="8946" spans="2:4" x14ac:dyDescent="0.25">
      <c r="B8946" s="416" t="s">
        <v>11740</v>
      </c>
      <c r="C8946" s="416" t="s">
        <v>11741</v>
      </c>
      <c r="D8946" s="417">
        <v>35223.120000000003</v>
      </c>
    </row>
    <row r="8947" spans="2:4" x14ac:dyDescent="0.25">
      <c r="B8947" s="416" t="s">
        <v>11742</v>
      </c>
      <c r="C8947" s="416" t="s">
        <v>11743</v>
      </c>
      <c r="D8947" s="417">
        <v>4170.57</v>
      </c>
    </row>
    <row r="8948" spans="2:4" x14ac:dyDescent="0.25">
      <c r="B8948" s="416" t="s">
        <v>11744</v>
      </c>
      <c r="C8948" s="416" t="s">
        <v>11745</v>
      </c>
      <c r="D8948" s="417">
        <v>31350.92</v>
      </c>
    </row>
    <row r="8949" spans="2:4" x14ac:dyDescent="0.25">
      <c r="B8949" s="416" t="s">
        <v>11746</v>
      </c>
      <c r="C8949" s="416" t="s">
        <v>11747</v>
      </c>
      <c r="D8949" s="417">
        <v>32941.9</v>
      </c>
    </row>
    <row r="8950" spans="2:4" x14ac:dyDescent="0.25">
      <c r="B8950" s="416" t="s">
        <v>11748</v>
      </c>
      <c r="C8950" s="416" t="s">
        <v>11749</v>
      </c>
      <c r="D8950" s="417">
        <v>31630.59</v>
      </c>
    </row>
    <row r="8951" spans="2:4" x14ac:dyDescent="0.25">
      <c r="B8951" s="416" t="s">
        <v>11750</v>
      </c>
      <c r="C8951" s="416" t="s">
        <v>11751</v>
      </c>
      <c r="D8951" s="416">
        <v>0.12</v>
      </c>
    </row>
    <row r="8952" spans="2:4" x14ac:dyDescent="0.25">
      <c r="B8952" s="416" t="s">
        <v>11752</v>
      </c>
      <c r="C8952" s="416" t="s">
        <v>11753</v>
      </c>
      <c r="D8952" s="417">
        <v>8838.81</v>
      </c>
    </row>
    <row r="8953" spans="2:4" x14ac:dyDescent="0.25">
      <c r="B8953" s="416" t="s">
        <v>11754</v>
      </c>
      <c r="C8953" s="416" t="s">
        <v>11755</v>
      </c>
      <c r="D8953" s="416">
        <v>799.25</v>
      </c>
    </row>
    <row r="8954" spans="2:4" x14ac:dyDescent="0.25">
      <c r="B8954" s="416" t="s">
        <v>11756</v>
      </c>
      <c r="C8954" s="416" t="s">
        <v>11755</v>
      </c>
      <c r="D8954" s="416">
        <v>799.25</v>
      </c>
    </row>
    <row r="8955" spans="2:4" x14ac:dyDescent="0.25">
      <c r="B8955" s="416" t="s">
        <v>11757</v>
      </c>
      <c r="C8955" s="416" t="s">
        <v>11755</v>
      </c>
      <c r="D8955" s="416">
        <v>799.25</v>
      </c>
    </row>
    <row r="8956" spans="2:4" x14ac:dyDescent="0.25">
      <c r="B8956" s="416" t="s">
        <v>11758</v>
      </c>
      <c r="C8956" s="416" t="s">
        <v>11755</v>
      </c>
      <c r="D8956" s="416">
        <v>799.25</v>
      </c>
    </row>
    <row r="8957" spans="2:4" x14ac:dyDescent="0.25">
      <c r="B8957" s="416" t="s">
        <v>11759</v>
      </c>
      <c r="C8957" s="416" t="s">
        <v>11760</v>
      </c>
      <c r="D8957" s="416">
        <v>560</v>
      </c>
    </row>
    <row r="8958" spans="2:4" x14ac:dyDescent="0.25">
      <c r="B8958" s="416" t="s">
        <v>11761</v>
      </c>
      <c r="C8958" s="416" t="s">
        <v>11762</v>
      </c>
      <c r="D8958" s="417">
        <v>2254</v>
      </c>
    </row>
    <row r="8959" spans="2:4" x14ac:dyDescent="0.25">
      <c r="B8959" s="416" t="s">
        <v>11763</v>
      </c>
      <c r="C8959" s="416" t="s">
        <v>11762</v>
      </c>
      <c r="D8959" s="416">
        <v>909.65</v>
      </c>
    </row>
    <row r="8960" spans="2:4" x14ac:dyDescent="0.25">
      <c r="B8960" s="416" t="s">
        <v>11764</v>
      </c>
      <c r="C8960" s="416" t="s">
        <v>11765</v>
      </c>
      <c r="D8960" s="417">
        <v>3864</v>
      </c>
    </row>
    <row r="8961" spans="2:4" x14ac:dyDescent="0.25">
      <c r="B8961" s="416" t="s">
        <v>11766</v>
      </c>
      <c r="C8961" s="416" t="s">
        <v>11767</v>
      </c>
      <c r="D8961" s="416">
        <v>590.01</v>
      </c>
    </row>
    <row r="8962" spans="2:4" x14ac:dyDescent="0.25">
      <c r="B8962" s="416" t="s">
        <v>11768</v>
      </c>
      <c r="C8962" s="416" t="s">
        <v>11767</v>
      </c>
      <c r="D8962" s="416">
        <v>590.01</v>
      </c>
    </row>
    <row r="8963" spans="2:4" x14ac:dyDescent="0.25">
      <c r="B8963" s="416" t="s">
        <v>11769</v>
      </c>
      <c r="C8963" s="416" t="s">
        <v>11767</v>
      </c>
      <c r="D8963" s="416">
        <v>590.01</v>
      </c>
    </row>
    <row r="8964" spans="2:4" x14ac:dyDescent="0.25">
      <c r="B8964" s="416" t="s">
        <v>11770</v>
      </c>
      <c r="C8964" s="416" t="s">
        <v>11767</v>
      </c>
      <c r="D8964" s="416">
        <v>590.01</v>
      </c>
    </row>
    <row r="8965" spans="2:4" x14ac:dyDescent="0.25">
      <c r="B8965" s="416" t="s">
        <v>11771</v>
      </c>
      <c r="C8965" s="416" t="s">
        <v>11767</v>
      </c>
      <c r="D8965" s="416">
        <v>590.01</v>
      </c>
    </row>
    <row r="8966" spans="2:4" x14ac:dyDescent="0.25">
      <c r="B8966" s="416" t="s">
        <v>11772</v>
      </c>
      <c r="C8966" s="416" t="s">
        <v>11767</v>
      </c>
      <c r="D8966" s="416">
        <v>590.01</v>
      </c>
    </row>
    <row r="8967" spans="2:4" x14ac:dyDescent="0.25">
      <c r="B8967" s="416" t="s">
        <v>11773</v>
      </c>
      <c r="C8967" s="416" t="s">
        <v>11767</v>
      </c>
      <c r="D8967" s="416">
        <v>590.01</v>
      </c>
    </row>
    <row r="8968" spans="2:4" x14ac:dyDescent="0.25">
      <c r="B8968" s="416" t="s">
        <v>11774</v>
      </c>
      <c r="C8968" s="416" t="s">
        <v>11767</v>
      </c>
      <c r="D8968" s="416">
        <v>590.01</v>
      </c>
    </row>
    <row r="8969" spans="2:4" x14ac:dyDescent="0.25">
      <c r="B8969" s="416" t="s">
        <v>11775</v>
      </c>
      <c r="C8969" s="416" t="s">
        <v>11776</v>
      </c>
      <c r="D8969" s="417">
        <v>1998.7</v>
      </c>
    </row>
    <row r="8970" spans="2:4" x14ac:dyDescent="0.25">
      <c r="B8970" s="416" t="s">
        <v>11777</v>
      </c>
      <c r="C8970" s="416" t="s">
        <v>11778</v>
      </c>
      <c r="D8970" s="417">
        <v>1399</v>
      </c>
    </row>
    <row r="8971" spans="2:4" x14ac:dyDescent="0.25">
      <c r="B8971" s="416" t="s">
        <v>11779</v>
      </c>
      <c r="C8971" s="416" t="s">
        <v>11780</v>
      </c>
      <c r="D8971" s="417">
        <v>6158.87</v>
      </c>
    </row>
    <row r="8972" spans="2:4" x14ac:dyDescent="0.25">
      <c r="B8972" s="416" t="s">
        <v>11781</v>
      </c>
      <c r="C8972" s="416" t="s">
        <v>11782</v>
      </c>
      <c r="D8972" s="417">
        <v>1639.99</v>
      </c>
    </row>
    <row r="8973" spans="2:4" x14ac:dyDescent="0.25">
      <c r="B8973" s="416" t="s">
        <v>11783</v>
      </c>
      <c r="C8973" s="416" t="s">
        <v>11784</v>
      </c>
      <c r="D8973" s="417">
        <v>3422</v>
      </c>
    </row>
    <row r="8974" spans="2:4" x14ac:dyDescent="0.25">
      <c r="B8974" s="416" t="s">
        <v>11785</v>
      </c>
      <c r="C8974" s="416" t="s">
        <v>11784</v>
      </c>
      <c r="D8974" s="417">
        <v>3422</v>
      </c>
    </row>
    <row r="8975" spans="2:4" x14ac:dyDescent="0.25">
      <c r="B8975" s="416" t="s">
        <v>11786</v>
      </c>
      <c r="C8975" s="416" t="s">
        <v>11784</v>
      </c>
      <c r="D8975" s="417">
        <v>3422</v>
      </c>
    </row>
    <row r="8976" spans="2:4" x14ac:dyDescent="0.25">
      <c r="B8976" s="416" t="s">
        <v>11787</v>
      </c>
      <c r="C8976" s="416" t="s">
        <v>11784</v>
      </c>
      <c r="D8976" s="417">
        <v>3422</v>
      </c>
    </row>
    <row r="8977" spans="2:4" x14ac:dyDescent="0.25">
      <c r="B8977" s="416" t="s">
        <v>11788</v>
      </c>
      <c r="C8977" s="416" t="s">
        <v>11784</v>
      </c>
      <c r="D8977" s="417">
        <v>3422</v>
      </c>
    </row>
    <row r="8978" spans="2:4" x14ac:dyDescent="0.25">
      <c r="B8978" s="416" t="s">
        <v>11789</v>
      </c>
      <c r="C8978" s="416" t="s">
        <v>11784</v>
      </c>
      <c r="D8978" s="417">
        <v>3422</v>
      </c>
    </row>
    <row r="8979" spans="2:4" x14ac:dyDescent="0.25">
      <c r="B8979" s="416" t="s">
        <v>11790</v>
      </c>
      <c r="C8979" s="416" t="s">
        <v>11784</v>
      </c>
      <c r="D8979" s="417">
        <v>3422</v>
      </c>
    </row>
    <row r="8980" spans="2:4" x14ac:dyDescent="0.25">
      <c r="B8980" s="416" t="s">
        <v>11791</v>
      </c>
      <c r="C8980" s="416" t="s">
        <v>11792</v>
      </c>
      <c r="D8980" s="417">
        <v>3886</v>
      </c>
    </row>
    <row r="8981" spans="2:4" ht="30" x14ac:dyDescent="0.25">
      <c r="B8981" s="416" t="s">
        <v>11793</v>
      </c>
      <c r="C8981" s="416" t="s">
        <v>11794</v>
      </c>
      <c r="D8981" s="417">
        <v>1628.64</v>
      </c>
    </row>
    <row r="8982" spans="2:4" ht="30" x14ac:dyDescent="0.25">
      <c r="B8982" s="416" t="s">
        <v>11795</v>
      </c>
      <c r="C8982" s="416" t="s">
        <v>11794</v>
      </c>
      <c r="D8982" s="417">
        <v>1628.64</v>
      </c>
    </row>
    <row r="8983" spans="2:4" ht="30" x14ac:dyDescent="0.25">
      <c r="B8983" s="416" t="s">
        <v>11796</v>
      </c>
      <c r="C8983" s="416" t="s">
        <v>11794</v>
      </c>
      <c r="D8983" s="417">
        <v>1628.64</v>
      </c>
    </row>
    <row r="8984" spans="2:4" ht="30" x14ac:dyDescent="0.25">
      <c r="B8984" s="416" t="s">
        <v>11797</v>
      </c>
      <c r="C8984" s="416" t="s">
        <v>11794</v>
      </c>
      <c r="D8984" s="417">
        <v>1628.64</v>
      </c>
    </row>
    <row r="8985" spans="2:4" ht="30" x14ac:dyDescent="0.25">
      <c r="B8985" s="416" t="s">
        <v>11798</v>
      </c>
      <c r="C8985" s="416" t="s">
        <v>11794</v>
      </c>
      <c r="D8985" s="417">
        <v>1628.64</v>
      </c>
    </row>
    <row r="8986" spans="2:4" ht="30" x14ac:dyDescent="0.25">
      <c r="B8986" s="416" t="s">
        <v>11799</v>
      </c>
      <c r="C8986" s="416" t="s">
        <v>11794</v>
      </c>
      <c r="D8986" s="417">
        <v>1628.64</v>
      </c>
    </row>
    <row r="8987" spans="2:4" ht="30" x14ac:dyDescent="0.25">
      <c r="B8987" s="416" t="s">
        <v>11800</v>
      </c>
      <c r="C8987" s="416" t="s">
        <v>11794</v>
      </c>
      <c r="D8987" s="417">
        <v>1628.64</v>
      </c>
    </row>
    <row r="8988" spans="2:4" ht="30" x14ac:dyDescent="0.25">
      <c r="B8988" s="416" t="s">
        <v>11801</v>
      </c>
      <c r="C8988" s="416" t="s">
        <v>11794</v>
      </c>
      <c r="D8988" s="417">
        <v>1628.64</v>
      </c>
    </row>
    <row r="8989" spans="2:4" ht="30" x14ac:dyDescent="0.25">
      <c r="B8989" s="416" t="s">
        <v>11802</v>
      </c>
      <c r="C8989" s="416" t="s">
        <v>11794</v>
      </c>
      <c r="D8989" s="417">
        <v>1628.64</v>
      </c>
    </row>
    <row r="8990" spans="2:4" ht="30" x14ac:dyDescent="0.25">
      <c r="B8990" s="416" t="s">
        <v>11803</v>
      </c>
      <c r="C8990" s="416" t="s">
        <v>11794</v>
      </c>
      <c r="D8990" s="417">
        <v>1628.64</v>
      </c>
    </row>
    <row r="8991" spans="2:4" ht="30" x14ac:dyDescent="0.25">
      <c r="B8991" s="416" t="s">
        <v>11804</v>
      </c>
      <c r="C8991" s="416" t="s">
        <v>11794</v>
      </c>
      <c r="D8991" s="417">
        <v>1628.64</v>
      </c>
    </row>
    <row r="8992" spans="2:4" ht="30" x14ac:dyDescent="0.25">
      <c r="B8992" s="416" t="s">
        <v>11805</v>
      </c>
      <c r="C8992" s="416" t="s">
        <v>11794</v>
      </c>
      <c r="D8992" s="417">
        <v>1628.64</v>
      </c>
    </row>
    <row r="8993" spans="2:4" ht="30" x14ac:dyDescent="0.25">
      <c r="B8993" s="416" t="s">
        <v>11806</v>
      </c>
      <c r="C8993" s="416" t="s">
        <v>11794</v>
      </c>
      <c r="D8993" s="417">
        <v>1628.64</v>
      </c>
    </row>
    <row r="8994" spans="2:4" ht="30" x14ac:dyDescent="0.25">
      <c r="B8994" s="416" t="s">
        <v>11807</v>
      </c>
      <c r="C8994" s="416" t="s">
        <v>11794</v>
      </c>
      <c r="D8994" s="417">
        <v>1628.64</v>
      </c>
    </row>
    <row r="8995" spans="2:4" ht="30" x14ac:dyDescent="0.25">
      <c r="B8995" s="416" t="s">
        <v>11808</v>
      </c>
      <c r="C8995" s="416" t="s">
        <v>11794</v>
      </c>
      <c r="D8995" s="417">
        <v>1628.64</v>
      </c>
    </row>
    <row r="8996" spans="2:4" ht="30" x14ac:dyDescent="0.25">
      <c r="B8996" s="416" t="s">
        <v>11809</v>
      </c>
      <c r="C8996" s="416" t="s">
        <v>11794</v>
      </c>
      <c r="D8996" s="417">
        <v>1628.64</v>
      </c>
    </row>
    <row r="8997" spans="2:4" ht="30" x14ac:dyDescent="0.25">
      <c r="B8997" s="416" t="s">
        <v>11810</v>
      </c>
      <c r="C8997" s="416" t="s">
        <v>11794</v>
      </c>
      <c r="D8997" s="417">
        <v>1628.64</v>
      </c>
    </row>
    <row r="8998" spans="2:4" ht="30" x14ac:dyDescent="0.25">
      <c r="B8998" s="416" t="s">
        <v>11811</v>
      </c>
      <c r="C8998" s="416" t="s">
        <v>11794</v>
      </c>
      <c r="D8998" s="417">
        <v>1628.64</v>
      </c>
    </row>
    <row r="8999" spans="2:4" ht="30" x14ac:dyDescent="0.25">
      <c r="B8999" s="416" t="s">
        <v>11812</v>
      </c>
      <c r="C8999" s="416" t="s">
        <v>11794</v>
      </c>
      <c r="D8999" s="417">
        <v>1628.64</v>
      </c>
    </row>
    <row r="9000" spans="2:4" ht="30" x14ac:dyDescent="0.25">
      <c r="B9000" s="416" t="s">
        <v>11813</v>
      </c>
      <c r="C9000" s="416" t="s">
        <v>11794</v>
      </c>
      <c r="D9000" s="417">
        <v>1628.64</v>
      </c>
    </row>
    <row r="9001" spans="2:4" ht="30" x14ac:dyDescent="0.25">
      <c r="B9001" s="416" t="s">
        <v>11814</v>
      </c>
      <c r="C9001" s="416" t="s">
        <v>11794</v>
      </c>
      <c r="D9001" s="417">
        <v>1628.64</v>
      </c>
    </row>
    <row r="9002" spans="2:4" ht="30" x14ac:dyDescent="0.25">
      <c r="B9002" s="416" t="s">
        <v>11815</v>
      </c>
      <c r="C9002" s="416" t="s">
        <v>11794</v>
      </c>
      <c r="D9002" s="417">
        <v>1628.64</v>
      </c>
    </row>
    <row r="9003" spans="2:4" ht="30" x14ac:dyDescent="0.25">
      <c r="B9003" s="416" t="s">
        <v>11816</v>
      </c>
      <c r="C9003" s="416" t="s">
        <v>11794</v>
      </c>
      <c r="D9003" s="417">
        <v>1628.64</v>
      </c>
    </row>
    <row r="9004" spans="2:4" ht="30" x14ac:dyDescent="0.25">
      <c r="B9004" s="416" t="s">
        <v>11817</v>
      </c>
      <c r="C9004" s="416" t="s">
        <v>11794</v>
      </c>
      <c r="D9004" s="417">
        <v>1628.64</v>
      </c>
    </row>
    <row r="9005" spans="2:4" ht="30" x14ac:dyDescent="0.25">
      <c r="B9005" s="416" t="s">
        <v>11818</v>
      </c>
      <c r="C9005" s="416" t="s">
        <v>11794</v>
      </c>
      <c r="D9005" s="417">
        <v>1628.64</v>
      </c>
    </row>
    <row r="9006" spans="2:4" x14ac:dyDescent="0.25">
      <c r="B9006" s="416" t="s">
        <v>11819</v>
      </c>
      <c r="C9006" s="416" t="s">
        <v>11820</v>
      </c>
      <c r="D9006" s="416">
        <v>471.5</v>
      </c>
    </row>
    <row r="9007" spans="2:4" x14ac:dyDescent="0.25">
      <c r="B9007" s="416" t="s">
        <v>11821</v>
      </c>
      <c r="C9007" s="416" t="s">
        <v>11822</v>
      </c>
      <c r="D9007" s="417">
        <v>23699.99</v>
      </c>
    </row>
    <row r="9008" spans="2:4" x14ac:dyDescent="0.25">
      <c r="B9008" s="416" t="s">
        <v>11823</v>
      </c>
      <c r="C9008" s="416" t="s">
        <v>11824</v>
      </c>
      <c r="D9008" s="417">
        <v>36829.11</v>
      </c>
    </row>
    <row r="9009" spans="2:4" x14ac:dyDescent="0.25">
      <c r="B9009" s="416" t="s">
        <v>11825</v>
      </c>
      <c r="C9009" s="416" t="s">
        <v>11826</v>
      </c>
      <c r="D9009" s="417">
        <v>2576</v>
      </c>
    </row>
    <row r="9010" spans="2:4" x14ac:dyDescent="0.25">
      <c r="B9010" s="416" t="s">
        <v>11827</v>
      </c>
      <c r="C9010" s="416" t="s">
        <v>11828</v>
      </c>
      <c r="D9010" s="417">
        <v>97750</v>
      </c>
    </row>
    <row r="9011" spans="2:4" x14ac:dyDescent="0.25">
      <c r="B9011" s="416" t="s">
        <v>11829</v>
      </c>
      <c r="C9011" s="416" t="s">
        <v>11830</v>
      </c>
      <c r="D9011" s="417">
        <v>35178.11</v>
      </c>
    </row>
    <row r="9012" spans="2:4" x14ac:dyDescent="0.25">
      <c r="B9012" s="416" t="s">
        <v>11831</v>
      </c>
      <c r="C9012" s="416" t="s">
        <v>11832</v>
      </c>
      <c r="D9012" s="416">
        <v>954.08</v>
      </c>
    </row>
    <row r="9013" spans="2:4" x14ac:dyDescent="0.25">
      <c r="B9013" s="416" t="s">
        <v>11833</v>
      </c>
      <c r="C9013" s="416" t="s">
        <v>11834</v>
      </c>
      <c r="D9013" s="416">
        <v>700.01</v>
      </c>
    </row>
    <row r="9014" spans="2:4" x14ac:dyDescent="0.25">
      <c r="B9014" s="416" t="s">
        <v>11835</v>
      </c>
      <c r="C9014" s="416" t="s">
        <v>11836</v>
      </c>
      <c r="D9014" s="417">
        <v>38634.959999999999</v>
      </c>
    </row>
    <row r="9015" spans="2:4" x14ac:dyDescent="0.25">
      <c r="B9015" s="416" t="s">
        <v>11837</v>
      </c>
      <c r="C9015" s="416" t="s">
        <v>11838</v>
      </c>
      <c r="D9015" s="417">
        <v>1025.07</v>
      </c>
    </row>
    <row r="9016" spans="2:4" x14ac:dyDescent="0.25">
      <c r="B9016" s="416" t="s">
        <v>11839</v>
      </c>
      <c r="C9016" s="416" t="s">
        <v>11840</v>
      </c>
      <c r="D9016" s="417">
        <v>1063.6300000000001</v>
      </c>
    </row>
    <row r="9017" spans="2:4" x14ac:dyDescent="0.25">
      <c r="B9017" s="416" t="s">
        <v>11841</v>
      </c>
      <c r="C9017" s="416" t="s">
        <v>11842</v>
      </c>
      <c r="D9017" s="417">
        <v>3988.2</v>
      </c>
    </row>
    <row r="9018" spans="2:4" x14ac:dyDescent="0.25">
      <c r="B9018" s="416" t="s">
        <v>11843</v>
      </c>
      <c r="C9018" s="416" t="s">
        <v>11844</v>
      </c>
      <c r="D9018" s="416">
        <v>523.16</v>
      </c>
    </row>
    <row r="9019" spans="2:4" x14ac:dyDescent="0.25">
      <c r="B9019" s="416" t="s">
        <v>11845</v>
      </c>
      <c r="C9019" s="416" t="s">
        <v>11846</v>
      </c>
      <c r="D9019" s="417">
        <v>2108.4299999999998</v>
      </c>
    </row>
    <row r="9020" spans="2:4" x14ac:dyDescent="0.25">
      <c r="B9020" s="416" t="s">
        <v>11847</v>
      </c>
      <c r="C9020" s="416" t="s">
        <v>11846</v>
      </c>
      <c r="D9020" s="417">
        <v>2108.4299999999998</v>
      </c>
    </row>
    <row r="9021" spans="2:4" x14ac:dyDescent="0.25">
      <c r="B9021" s="416" t="s">
        <v>11848</v>
      </c>
      <c r="C9021" s="416" t="s">
        <v>11849</v>
      </c>
      <c r="D9021" s="417">
        <v>11046.61</v>
      </c>
    </row>
    <row r="9022" spans="2:4" x14ac:dyDescent="0.25">
      <c r="B9022" s="416" t="s">
        <v>11850</v>
      </c>
      <c r="C9022" s="416" t="s">
        <v>11849</v>
      </c>
      <c r="D9022" s="417">
        <v>11046.61</v>
      </c>
    </row>
    <row r="9023" spans="2:4" x14ac:dyDescent="0.25">
      <c r="B9023" s="416" t="s">
        <v>11851</v>
      </c>
      <c r="C9023" s="416" t="s">
        <v>11849</v>
      </c>
      <c r="D9023" s="417">
        <v>11046.61</v>
      </c>
    </row>
    <row r="9024" spans="2:4" x14ac:dyDescent="0.25">
      <c r="B9024" s="416" t="s">
        <v>11852</v>
      </c>
      <c r="C9024" s="416" t="s">
        <v>11849</v>
      </c>
      <c r="D9024" s="417">
        <v>11046.61</v>
      </c>
    </row>
    <row r="9025" spans="2:4" x14ac:dyDescent="0.25">
      <c r="B9025" s="416" t="s">
        <v>11853</v>
      </c>
      <c r="C9025" s="416" t="s">
        <v>11849</v>
      </c>
      <c r="D9025" s="417">
        <v>11046.61</v>
      </c>
    </row>
    <row r="9026" spans="2:4" x14ac:dyDescent="0.25">
      <c r="B9026" s="416" t="s">
        <v>11854</v>
      </c>
      <c r="C9026" s="416" t="s">
        <v>11849</v>
      </c>
      <c r="D9026" s="417">
        <v>11046.61</v>
      </c>
    </row>
    <row r="9027" spans="2:4" x14ac:dyDescent="0.25">
      <c r="B9027" s="416" t="s">
        <v>11855</v>
      </c>
      <c r="C9027" s="416" t="s">
        <v>11849</v>
      </c>
      <c r="D9027" s="417">
        <v>11046.61</v>
      </c>
    </row>
    <row r="9028" spans="2:4" x14ac:dyDescent="0.25">
      <c r="B9028" s="416" t="s">
        <v>11856</v>
      </c>
      <c r="C9028" s="416" t="s">
        <v>11849</v>
      </c>
      <c r="D9028" s="417">
        <v>11046.61</v>
      </c>
    </row>
    <row r="9029" spans="2:4" x14ac:dyDescent="0.25">
      <c r="B9029" s="416" t="s">
        <v>11857</v>
      </c>
      <c r="C9029" s="416" t="s">
        <v>11849</v>
      </c>
      <c r="D9029" s="417">
        <v>11046.61</v>
      </c>
    </row>
    <row r="9030" spans="2:4" x14ac:dyDescent="0.25">
      <c r="B9030" s="416" t="s">
        <v>11858</v>
      </c>
      <c r="C9030" s="416" t="s">
        <v>11849</v>
      </c>
      <c r="D9030" s="417">
        <v>11046.61</v>
      </c>
    </row>
    <row r="9031" spans="2:4" x14ac:dyDescent="0.25">
      <c r="B9031" s="416" t="s">
        <v>11859</v>
      </c>
      <c r="C9031" s="416" t="s">
        <v>11849</v>
      </c>
      <c r="D9031" s="417">
        <v>11046.61</v>
      </c>
    </row>
    <row r="9032" spans="2:4" x14ac:dyDescent="0.25">
      <c r="B9032" s="416" t="s">
        <v>11860</v>
      </c>
      <c r="C9032" s="416" t="s">
        <v>11849</v>
      </c>
      <c r="D9032" s="417">
        <v>11046.61</v>
      </c>
    </row>
    <row r="9033" spans="2:4" x14ac:dyDescent="0.25">
      <c r="B9033" s="416" t="s">
        <v>11861</v>
      </c>
      <c r="C9033" s="416" t="s">
        <v>11862</v>
      </c>
      <c r="D9033" s="417">
        <v>1248.01</v>
      </c>
    </row>
    <row r="9034" spans="2:4" x14ac:dyDescent="0.25">
      <c r="B9034" s="416" t="s">
        <v>11863</v>
      </c>
      <c r="C9034" s="416" t="s">
        <v>11864</v>
      </c>
      <c r="D9034" s="416">
        <v>630.72</v>
      </c>
    </row>
    <row r="9035" spans="2:4" x14ac:dyDescent="0.25">
      <c r="B9035" s="416" t="s">
        <v>11865</v>
      </c>
      <c r="C9035" s="416" t="s">
        <v>11866</v>
      </c>
      <c r="D9035" s="417">
        <v>1782.25</v>
      </c>
    </row>
    <row r="9036" spans="2:4" x14ac:dyDescent="0.25">
      <c r="B9036" s="416" t="s">
        <v>11867</v>
      </c>
      <c r="C9036" s="416" t="s">
        <v>11868</v>
      </c>
      <c r="D9036" s="417">
        <v>110260.5</v>
      </c>
    </row>
    <row r="9037" spans="2:4" x14ac:dyDescent="0.25">
      <c r="B9037" s="416" t="s">
        <v>11869</v>
      </c>
      <c r="C9037" s="416" t="s">
        <v>11870</v>
      </c>
      <c r="D9037" s="417">
        <v>22205.59</v>
      </c>
    </row>
    <row r="9038" spans="2:4" x14ac:dyDescent="0.25">
      <c r="B9038" s="416" t="s">
        <v>11871</v>
      </c>
      <c r="C9038" s="416" t="s">
        <v>11870</v>
      </c>
      <c r="D9038" s="417">
        <v>22205.59</v>
      </c>
    </row>
    <row r="9039" spans="2:4" x14ac:dyDescent="0.25">
      <c r="B9039" s="416" t="s">
        <v>11872</v>
      </c>
      <c r="C9039" s="416" t="s">
        <v>11870</v>
      </c>
      <c r="D9039" s="417">
        <v>22205.59</v>
      </c>
    </row>
    <row r="9040" spans="2:4" x14ac:dyDescent="0.25">
      <c r="B9040" s="416" t="s">
        <v>11873</v>
      </c>
      <c r="C9040" s="416" t="s">
        <v>11874</v>
      </c>
      <c r="D9040" s="417">
        <v>345303</v>
      </c>
    </row>
    <row r="9041" spans="2:4" x14ac:dyDescent="0.25">
      <c r="B9041" s="416" t="s">
        <v>11875</v>
      </c>
      <c r="C9041" s="416" t="s">
        <v>11876</v>
      </c>
      <c r="D9041" s="417">
        <v>1582.6</v>
      </c>
    </row>
    <row r="9042" spans="2:4" x14ac:dyDescent="0.25">
      <c r="B9042" s="416" t="s">
        <v>11877</v>
      </c>
      <c r="C9042" s="416" t="s">
        <v>11878</v>
      </c>
      <c r="D9042" s="417">
        <v>1299.2</v>
      </c>
    </row>
    <row r="9043" spans="2:4" x14ac:dyDescent="0.25">
      <c r="B9043" s="416" t="s">
        <v>11879</v>
      </c>
      <c r="C9043" s="416" t="s">
        <v>11880</v>
      </c>
      <c r="D9043" s="417">
        <v>1484.37</v>
      </c>
    </row>
    <row r="9044" spans="2:4" x14ac:dyDescent="0.25">
      <c r="B9044" s="416" t="s">
        <v>11881</v>
      </c>
      <c r="C9044" s="416" t="s">
        <v>11882</v>
      </c>
      <c r="D9044" s="417">
        <v>2035.8</v>
      </c>
    </row>
    <row r="9045" spans="2:4" x14ac:dyDescent="0.25">
      <c r="B9045" s="416" t="s">
        <v>11883</v>
      </c>
      <c r="C9045" s="416" t="s">
        <v>11884</v>
      </c>
      <c r="D9045" s="417">
        <v>1442.86</v>
      </c>
    </row>
    <row r="9046" spans="2:4" x14ac:dyDescent="0.25">
      <c r="B9046" s="416" t="s">
        <v>11885</v>
      </c>
      <c r="C9046" s="416" t="s">
        <v>11886</v>
      </c>
      <c r="D9046" s="417">
        <v>1284.55</v>
      </c>
    </row>
    <row r="9047" spans="2:4" x14ac:dyDescent="0.25">
      <c r="B9047" s="416" t="s">
        <v>11887</v>
      </c>
      <c r="C9047" s="416" t="s">
        <v>11888</v>
      </c>
      <c r="D9047" s="417">
        <v>1284.55</v>
      </c>
    </row>
    <row r="9048" spans="2:4" x14ac:dyDescent="0.25">
      <c r="B9048" s="416" t="s">
        <v>11889</v>
      </c>
      <c r="C9048" s="416" t="s">
        <v>11890</v>
      </c>
      <c r="D9048" s="417">
        <v>345303</v>
      </c>
    </row>
    <row r="9049" spans="2:4" x14ac:dyDescent="0.25">
      <c r="B9049" s="416" t="s">
        <v>11891</v>
      </c>
      <c r="C9049" s="416" t="s">
        <v>11892</v>
      </c>
      <c r="D9049" s="417">
        <v>1210.95</v>
      </c>
    </row>
    <row r="9050" spans="2:4" x14ac:dyDescent="0.25">
      <c r="B9050" s="416" t="s">
        <v>11893</v>
      </c>
      <c r="C9050" s="416" t="s">
        <v>11894</v>
      </c>
      <c r="D9050" s="417">
        <v>3093.5</v>
      </c>
    </row>
    <row r="9051" spans="2:4" x14ac:dyDescent="0.25">
      <c r="B9051" s="416" t="s">
        <v>11895</v>
      </c>
      <c r="C9051" s="416" t="s">
        <v>11896</v>
      </c>
      <c r="D9051" s="417">
        <v>1210.95</v>
      </c>
    </row>
    <row r="9052" spans="2:4" x14ac:dyDescent="0.25">
      <c r="B9052" s="416" t="s">
        <v>11897</v>
      </c>
      <c r="C9052" s="416" t="s">
        <v>11896</v>
      </c>
      <c r="D9052" s="417">
        <v>1210.95</v>
      </c>
    </row>
    <row r="9053" spans="2:4" x14ac:dyDescent="0.25">
      <c r="B9053" s="416" t="s">
        <v>11898</v>
      </c>
      <c r="C9053" s="416" t="s">
        <v>11896</v>
      </c>
      <c r="D9053" s="417">
        <v>1210.95</v>
      </c>
    </row>
    <row r="9054" spans="2:4" x14ac:dyDescent="0.25">
      <c r="B9054" s="416" t="s">
        <v>11899</v>
      </c>
      <c r="C9054" s="416" t="s">
        <v>11900</v>
      </c>
      <c r="D9054" s="417">
        <v>1375.4</v>
      </c>
    </row>
    <row r="9055" spans="2:4" x14ac:dyDescent="0.25">
      <c r="B9055" s="416" t="s">
        <v>11901</v>
      </c>
      <c r="C9055" s="416" t="s">
        <v>11902</v>
      </c>
      <c r="D9055" s="417">
        <v>4600</v>
      </c>
    </row>
    <row r="9056" spans="2:4" x14ac:dyDescent="0.25">
      <c r="B9056" s="416" t="s">
        <v>11903</v>
      </c>
      <c r="C9056" s="416" t="s">
        <v>11904</v>
      </c>
      <c r="D9056" s="417">
        <v>1628.01</v>
      </c>
    </row>
    <row r="9057" spans="2:4" x14ac:dyDescent="0.25">
      <c r="B9057" s="416" t="s">
        <v>11905</v>
      </c>
      <c r="C9057" s="416" t="s">
        <v>11904</v>
      </c>
      <c r="D9057" s="417">
        <v>1628.01</v>
      </c>
    </row>
    <row r="9058" spans="2:4" x14ac:dyDescent="0.25">
      <c r="B9058" s="416" t="s">
        <v>11906</v>
      </c>
      <c r="C9058" s="416" t="s">
        <v>11907</v>
      </c>
      <c r="D9058" s="417">
        <v>3465.46</v>
      </c>
    </row>
    <row r="9059" spans="2:4" x14ac:dyDescent="0.25">
      <c r="B9059" s="416" t="s">
        <v>11908</v>
      </c>
      <c r="C9059" s="416" t="s">
        <v>11909</v>
      </c>
      <c r="D9059" s="417">
        <v>1932.49</v>
      </c>
    </row>
    <row r="9060" spans="2:4" x14ac:dyDescent="0.25">
      <c r="B9060" s="416" t="s">
        <v>11910</v>
      </c>
      <c r="C9060" s="416" t="s">
        <v>11911</v>
      </c>
      <c r="D9060" s="417">
        <v>3590.2</v>
      </c>
    </row>
    <row r="9061" spans="2:4" x14ac:dyDescent="0.25">
      <c r="B9061" s="416" t="s">
        <v>11912</v>
      </c>
      <c r="C9061" s="416" t="s">
        <v>11911</v>
      </c>
      <c r="D9061" s="417">
        <v>3590.2</v>
      </c>
    </row>
    <row r="9062" spans="2:4" x14ac:dyDescent="0.25">
      <c r="B9062" s="416" t="s">
        <v>11913</v>
      </c>
      <c r="C9062" s="416" t="s">
        <v>11914</v>
      </c>
      <c r="D9062" s="417">
        <v>8251.08</v>
      </c>
    </row>
    <row r="9063" spans="2:4" x14ac:dyDescent="0.25">
      <c r="B9063" s="416" t="s">
        <v>11915</v>
      </c>
      <c r="C9063" s="416" t="s">
        <v>11914</v>
      </c>
      <c r="D9063" s="417">
        <v>8251.08</v>
      </c>
    </row>
    <row r="9064" spans="2:4" x14ac:dyDescent="0.25">
      <c r="B9064" s="416" t="s">
        <v>11916</v>
      </c>
      <c r="C9064" s="416" t="s">
        <v>11917</v>
      </c>
      <c r="D9064" s="417">
        <v>41528</v>
      </c>
    </row>
    <row r="9065" spans="2:4" x14ac:dyDescent="0.25">
      <c r="B9065" s="416" t="s">
        <v>11918</v>
      </c>
      <c r="C9065" s="416" t="s">
        <v>11919</v>
      </c>
      <c r="D9065" s="417">
        <v>20619.580000000002</v>
      </c>
    </row>
    <row r="9066" spans="2:4" x14ac:dyDescent="0.25">
      <c r="B9066" s="416" t="s">
        <v>11920</v>
      </c>
      <c r="C9066" s="416" t="s">
        <v>11921</v>
      </c>
      <c r="D9066" s="416">
        <v>960.2</v>
      </c>
    </row>
    <row r="9067" spans="2:4" x14ac:dyDescent="0.25">
      <c r="B9067" s="416" t="s">
        <v>11922</v>
      </c>
      <c r="C9067" s="416" t="s">
        <v>11923</v>
      </c>
      <c r="D9067" s="417">
        <v>62699.19</v>
      </c>
    </row>
    <row r="9068" spans="2:4" ht="30" x14ac:dyDescent="0.25">
      <c r="B9068" s="416" t="s">
        <v>11924</v>
      </c>
      <c r="C9068" s="416" t="s">
        <v>11925</v>
      </c>
      <c r="D9068" s="417">
        <v>67447.75</v>
      </c>
    </row>
    <row r="9069" spans="2:4" x14ac:dyDescent="0.25">
      <c r="B9069" s="416" t="s">
        <v>11926</v>
      </c>
      <c r="C9069" s="416" t="s">
        <v>11927</v>
      </c>
      <c r="D9069" s="417">
        <v>63763.9</v>
      </c>
    </row>
    <row r="9070" spans="2:4" x14ac:dyDescent="0.25">
      <c r="B9070" s="416" t="s">
        <v>11928</v>
      </c>
      <c r="C9070" s="416" t="s">
        <v>11927</v>
      </c>
      <c r="D9070" s="417">
        <v>63763.9</v>
      </c>
    </row>
    <row r="9071" spans="2:4" x14ac:dyDescent="0.25">
      <c r="B9071" s="416" t="s">
        <v>11929</v>
      </c>
      <c r="C9071" s="416" t="s">
        <v>11930</v>
      </c>
      <c r="D9071" s="417">
        <v>43424.98</v>
      </c>
    </row>
    <row r="9072" spans="2:4" x14ac:dyDescent="0.25">
      <c r="B9072" s="416" t="s">
        <v>11931</v>
      </c>
      <c r="C9072" s="416" t="s">
        <v>11932</v>
      </c>
      <c r="D9072" s="417">
        <v>44076.959999999999</v>
      </c>
    </row>
    <row r="9073" spans="2:4" x14ac:dyDescent="0.25">
      <c r="B9073" s="416" t="s">
        <v>11933</v>
      </c>
      <c r="C9073" s="416" t="s">
        <v>11934</v>
      </c>
      <c r="D9073" s="417">
        <v>31869.95</v>
      </c>
    </row>
    <row r="9074" spans="2:4" x14ac:dyDescent="0.25">
      <c r="B9074" s="416" t="s">
        <v>11935</v>
      </c>
      <c r="C9074" s="416" t="s">
        <v>11936</v>
      </c>
      <c r="D9074" s="417">
        <v>79183.25</v>
      </c>
    </row>
    <row r="9075" spans="2:4" x14ac:dyDescent="0.25">
      <c r="B9075" s="416" t="s">
        <v>11937</v>
      </c>
      <c r="C9075" s="416" t="s">
        <v>11938</v>
      </c>
      <c r="D9075" s="417">
        <v>85836.02</v>
      </c>
    </row>
    <row r="9076" spans="2:4" x14ac:dyDescent="0.25">
      <c r="B9076" s="416" t="s">
        <v>11939</v>
      </c>
      <c r="C9076" s="416" t="s">
        <v>11940</v>
      </c>
      <c r="D9076" s="417">
        <v>282892.92</v>
      </c>
    </row>
    <row r="9077" spans="2:4" x14ac:dyDescent="0.25">
      <c r="B9077" s="416" t="s">
        <v>11941</v>
      </c>
      <c r="C9077" s="416" t="s">
        <v>11942</v>
      </c>
      <c r="D9077" s="416">
        <v>888.31</v>
      </c>
    </row>
    <row r="9078" spans="2:4" x14ac:dyDescent="0.25">
      <c r="B9078" s="416" t="s">
        <v>11943</v>
      </c>
      <c r="C9078" s="416" t="s">
        <v>11944</v>
      </c>
      <c r="D9078" s="417">
        <v>8409.34</v>
      </c>
    </row>
    <row r="9079" spans="2:4" x14ac:dyDescent="0.25">
      <c r="B9079" s="416" t="s">
        <v>11945</v>
      </c>
      <c r="C9079" s="416" t="s">
        <v>11946</v>
      </c>
      <c r="D9079" s="417">
        <v>3381.4</v>
      </c>
    </row>
    <row r="9080" spans="2:4" x14ac:dyDescent="0.25">
      <c r="B9080" s="416" t="s">
        <v>11947</v>
      </c>
      <c r="C9080" s="416" t="s">
        <v>11948</v>
      </c>
      <c r="D9080" s="417">
        <v>3525</v>
      </c>
    </row>
    <row r="9081" spans="2:4" x14ac:dyDescent="0.25">
      <c r="B9081" s="416" t="s">
        <v>11949</v>
      </c>
      <c r="C9081" s="416" t="s">
        <v>11950</v>
      </c>
      <c r="D9081" s="417">
        <v>36225</v>
      </c>
    </row>
    <row r="9082" spans="2:4" x14ac:dyDescent="0.25">
      <c r="B9082" s="416" t="s">
        <v>11951</v>
      </c>
      <c r="C9082" s="416" t="s">
        <v>11952</v>
      </c>
      <c r="D9082" s="417">
        <v>4118</v>
      </c>
    </row>
    <row r="9083" spans="2:4" x14ac:dyDescent="0.25">
      <c r="B9083" s="416" t="s">
        <v>11953</v>
      </c>
      <c r="C9083" s="416" t="s">
        <v>11954</v>
      </c>
      <c r="D9083" s="416">
        <v>709.92</v>
      </c>
    </row>
    <row r="9084" spans="2:4" x14ac:dyDescent="0.25">
      <c r="B9084" s="416" t="s">
        <v>11955</v>
      </c>
      <c r="C9084" s="416" t="s">
        <v>11954</v>
      </c>
      <c r="D9084" s="416">
        <v>709.92</v>
      </c>
    </row>
    <row r="9085" spans="2:4" x14ac:dyDescent="0.25">
      <c r="B9085" s="416" t="s">
        <v>11956</v>
      </c>
      <c r="C9085" s="416" t="s">
        <v>11954</v>
      </c>
      <c r="D9085" s="416">
        <v>709.92</v>
      </c>
    </row>
    <row r="9086" spans="2:4" x14ac:dyDescent="0.25">
      <c r="B9086" s="416" t="s">
        <v>11957</v>
      </c>
      <c r="C9086" s="416" t="s">
        <v>11954</v>
      </c>
      <c r="D9086" s="416">
        <v>709.92</v>
      </c>
    </row>
    <row r="9087" spans="2:4" x14ac:dyDescent="0.25">
      <c r="B9087" s="416" t="s">
        <v>11958</v>
      </c>
      <c r="C9087" s="416" t="s">
        <v>11954</v>
      </c>
      <c r="D9087" s="416">
        <v>709.92</v>
      </c>
    </row>
    <row r="9088" spans="2:4" x14ac:dyDescent="0.25">
      <c r="B9088" s="416" t="s">
        <v>11959</v>
      </c>
      <c r="C9088" s="416" t="s">
        <v>11954</v>
      </c>
      <c r="D9088" s="416">
        <v>709.92</v>
      </c>
    </row>
    <row r="9089" spans="2:4" x14ac:dyDescent="0.25">
      <c r="B9089" s="416" t="s">
        <v>11960</v>
      </c>
      <c r="C9089" s="416" t="s">
        <v>11954</v>
      </c>
      <c r="D9089" s="416">
        <v>709.92</v>
      </c>
    </row>
    <row r="9090" spans="2:4" x14ac:dyDescent="0.25">
      <c r="B9090" s="416" t="s">
        <v>11961</v>
      </c>
      <c r="C9090" s="416" t="s">
        <v>11954</v>
      </c>
      <c r="D9090" s="416">
        <v>709.92</v>
      </c>
    </row>
    <row r="9091" spans="2:4" x14ac:dyDescent="0.25">
      <c r="B9091" s="416" t="s">
        <v>11962</v>
      </c>
      <c r="C9091" s="416" t="s">
        <v>11954</v>
      </c>
      <c r="D9091" s="416">
        <v>709.92</v>
      </c>
    </row>
    <row r="9092" spans="2:4" x14ac:dyDescent="0.25">
      <c r="B9092" s="416" t="s">
        <v>11963</v>
      </c>
      <c r="C9092" s="416" t="s">
        <v>11954</v>
      </c>
      <c r="D9092" s="416">
        <v>709.92</v>
      </c>
    </row>
    <row r="9093" spans="2:4" x14ac:dyDescent="0.25">
      <c r="B9093" s="416" t="s">
        <v>11964</v>
      </c>
      <c r="C9093" s="416" t="s">
        <v>11954</v>
      </c>
      <c r="D9093" s="416">
        <v>709.92</v>
      </c>
    </row>
    <row r="9094" spans="2:4" x14ac:dyDescent="0.25">
      <c r="B9094" s="416" t="s">
        <v>11965</v>
      </c>
      <c r="C9094" s="416" t="s">
        <v>11954</v>
      </c>
      <c r="D9094" s="416">
        <v>709.92</v>
      </c>
    </row>
    <row r="9095" spans="2:4" x14ac:dyDescent="0.25">
      <c r="B9095" s="416" t="s">
        <v>11966</v>
      </c>
      <c r="C9095" s="416" t="s">
        <v>11954</v>
      </c>
      <c r="D9095" s="416">
        <v>709.92</v>
      </c>
    </row>
    <row r="9096" spans="2:4" x14ac:dyDescent="0.25">
      <c r="B9096" s="416" t="s">
        <v>11967</v>
      </c>
      <c r="C9096" s="416" t="s">
        <v>11954</v>
      </c>
      <c r="D9096" s="416">
        <v>709.92</v>
      </c>
    </row>
    <row r="9097" spans="2:4" x14ac:dyDescent="0.25">
      <c r="B9097" s="416" t="s">
        <v>11968</v>
      </c>
      <c r="C9097" s="416" t="s">
        <v>11954</v>
      </c>
      <c r="D9097" s="416">
        <v>709.92</v>
      </c>
    </row>
    <row r="9098" spans="2:4" x14ac:dyDescent="0.25">
      <c r="B9098" s="416" t="s">
        <v>11969</v>
      </c>
      <c r="C9098" s="416" t="s">
        <v>11954</v>
      </c>
      <c r="D9098" s="416">
        <v>709.92</v>
      </c>
    </row>
    <row r="9099" spans="2:4" x14ac:dyDescent="0.25">
      <c r="B9099" s="416" t="s">
        <v>11970</v>
      </c>
      <c r="C9099" s="416" t="s">
        <v>11954</v>
      </c>
      <c r="D9099" s="416">
        <v>709.92</v>
      </c>
    </row>
    <row r="9100" spans="2:4" x14ac:dyDescent="0.25">
      <c r="B9100" s="416" t="s">
        <v>11971</v>
      </c>
      <c r="C9100" s="416" t="s">
        <v>11954</v>
      </c>
      <c r="D9100" s="416">
        <v>709.92</v>
      </c>
    </row>
    <row r="9101" spans="2:4" x14ac:dyDescent="0.25">
      <c r="B9101" s="416" t="s">
        <v>11972</v>
      </c>
      <c r="C9101" s="416" t="s">
        <v>11954</v>
      </c>
      <c r="D9101" s="416">
        <v>709.92</v>
      </c>
    </row>
    <row r="9102" spans="2:4" x14ac:dyDescent="0.25">
      <c r="B9102" s="416" t="s">
        <v>11973</v>
      </c>
      <c r="C9102" s="416" t="s">
        <v>11954</v>
      </c>
      <c r="D9102" s="416">
        <v>709.92</v>
      </c>
    </row>
    <row r="9103" spans="2:4" x14ac:dyDescent="0.25">
      <c r="B9103" s="416" t="s">
        <v>11974</v>
      </c>
      <c r="C9103" s="416" t="s">
        <v>11954</v>
      </c>
      <c r="D9103" s="416">
        <v>709.92</v>
      </c>
    </row>
    <row r="9104" spans="2:4" x14ac:dyDescent="0.25">
      <c r="B9104" s="416" t="s">
        <v>11975</v>
      </c>
      <c r="C9104" s="416" t="s">
        <v>11954</v>
      </c>
      <c r="D9104" s="416">
        <v>709.92</v>
      </c>
    </row>
    <row r="9105" spans="2:4" x14ac:dyDescent="0.25">
      <c r="B9105" s="416" t="s">
        <v>11976</v>
      </c>
      <c r="C9105" s="416" t="s">
        <v>11954</v>
      </c>
      <c r="D9105" s="416">
        <v>709.92</v>
      </c>
    </row>
    <row r="9106" spans="2:4" x14ac:dyDescent="0.25">
      <c r="B9106" s="416" t="s">
        <v>11977</v>
      </c>
      <c r="C9106" s="416" t="s">
        <v>11954</v>
      </c>
      <c r="D9106" s="416">
        <v>709.92</v>
      </c>
    </row>
    <row r="9107" spans="2:4" x14ac:dyDescent="0.25">
      <c r="B9107" s="416" t="s">
        <v>11978</v>
      </c>
      <c r="C9107" s="416" t="s">
        <v>11954</v>
      </c>
      <c r="D9107" s="416">
        <v>709.92</v>
      </c>
    </row>
    <row r="9108" spans="2:4" x14ac:dyDescent="0.25">
      <c r="B9108" s="416" t="s">
        <v>11979</v>
      </c>
      <c r="C9108" s="416" t="s">
        <v>11954</v>
      </c>
      <c r="D9108" s="416">
        <v>709.92</v>
      </c>
    </row>
    <row r="9109" spans="2:4" x14ac:dyDescent="0.25">
      <c r="B9109" s="416" t="s">
        <v>11980</v>
      </c>
      <c r="C9109" s="416" t="s">
        <v>11954</v>
      </c>
      <c r="D9109" s="416">
        <v>709.92</v>
      </c>
    </row>
    <row r="9110" spans="2:4" x14ac:dyDescent="0.25">
      <c r="B9110" s="416" t="s">
        <v>11981</v>
      </c>
      <c r="C9110" s="416" t="s">
        <v>11954</v>
      </c>
      <c r="D9110" s="416">
        <v>709.92</v>
      </c>
    </row>
    <row r="9111" spans="2:4" x14ac:dyDescent="0.25">
      <c r="B9111" s="416" t="s">
        <v>11982</v>
      </c>
      <c r="C9111" s="416" t="s">
        <v>11954</v>
      </c>
      <c r="D9111" s="416">
        <v>709.92</v>
      </c>
    </row>
    <row r="9112" spans="2:4" x14ac:dyDescent="0.25">
      <c r="B9112" s="416" t="s">
        <v>11983</v>
      </c>
      <c r="C9112" s="416" t="s">
        <v>11954</v>
      </c>
      <c r="D9112" s="416">
        <v>709.92</v>
      </c>
    </row>
    <row r="9113" spans="2:4" x14ac:dyDescent="0.25">
      <c r="B9113" s="416" t="s">
        <v>11984</v>
      </c>
      <c r="C9113" s="416" t="s">
        <v>11954</v>
      </c>
      <c r="D9113" s="416">
        <v>709.92</v>
      </c>
    </row>
    <row r="9114" spans="2:4" x14ac:dyDescent="0.25">
      <c r="B9114" s="416" t="s">
        <v>11985</v>
      </c>
      <c r="C9114" s="416" t="s">
        <v>11954</v>
      </c>
      <c r="D9114" s="416">
        <v>709.92</v>
      </c>
    </row>
    <row r="9115" spans="2:4" x14ac:dyDescent="0.25">
      <c r="B9115" s="416" t="s">
        <v>11986</v>
      </c>
      <c r="C9115" s="416" t="s">
        <v>11954</v>
      </c>
      <c r="D9115" s="416">
        <v>709.92</v>
      </c>
    </row>
    <row r="9116" spans="2:4" x14ac:dyDescent="0.25">
      <c r="B9116" s="416" t="s">
        <v>11987</v>
      </c>
      <c r="C9116" s="416" t="s">
        <v>11954</v>
      </c>
      <c r="D9116" s="416">
        <v>709.92</v>
      </c>
    </row>
    <row r="9117" spans="2:4" x14ac:dyDescent="0.25">
      <c r="B9117" s="416" t="s">
        <v>11988</v>
      </c>
      <c r="C9117" s="416" t="s">
        <v>11954</v>
      </c>
      <c r="D9117" s="416">
        <v>709.92</v>
      </c>
    </row>
    <row r="9118" spans="2:4" x14ac:dyDescent="0.25">
      <c r="B9118" s="416" t="s">
        <v>11989</v>
      </c>
      <c r="C9118" s="416" t="s">
        <v>11954</v>
      </c>
      <c r="D9118" s="416">
        <v>709.92</v>
      </c>
    </row>
    <row r="9119" spans="2:4" x14ac:dyDescent="0.25">
      <c r="B9119" s="416" t="s">
        <v>11990</v>
      </c>
      <c r="C9119" s="416" t="s">
        <v>11954</v>
      </c>
      <c r="D9119" s="416">
        <v>709.92</v>
      </c>
    </row>
    <row r="9120" spans="2:4" x14ac:dyDescent="0.25">
      <c r="B9120" s="416" t="s">
        <v>11991</v>
      </c>
      <c r="C9120" s="416" t="s">
        <v>11954</v>
      </c>
      <c r="D9120" s="416">
        <v>709.92</v>
      </c>
    </row>
    <row r="9121" spans="2:4" x14ac:dyDescent="0.25">
      <c r="B9121" s="416" t="s">
        <v>11992</v>
      </c>
      <c r="C9121" s="416" t="s">
        <v>11954</v>
      </c>
      <c r="D9121" s="416">
        <v>709.92</v>
      </c>
    </row>
    <row r="9122" spans="2:4" x14ac:dyDescent="0.25">
      <c r="B9122" s="416" t="s">
        <v>11993</v>
      </c>
      <c r="C9122" s="416" t="s">
        <v>11954</v>
      </c>
      <c r="D9122" s="416">
        <v>709.92</v>
      </c>
    </row>
    <row r="9123" spans="2:4" x14ac:dyDescent="0.25">
      <c r="B9123" s="416" t="s">
        <v>11994</v>
      </c>
      <c r="C9123" s="416" t="s">
        <v>11954</v>
      </c>
      <c r="D9123" s="416">
        <v>709.92</v>
      </c>
    </row>
    <row r="9124" spans="2:4" x14ac:dyDescent="0.25">
      <c r="B9124" s="416" t="s">
        <v>11995</v>
      </c>
      <c r="C9124" s="416" t="s">
        <v>11954</v>
      </c>
      <c r="D9124" s="416">
        <v>709.92</v>
      </c>
    </row>
    <row r="9125" spans="2:4" x14ac:dyDescent="0.25">
      <c r="B9125" s="416" t="s">
        <v>11996</v>
      </c>
      <c r="C9125" s="416" t="s">
        <v>11954</v>
      </c>
      <c r="D9125" s="416">
        <v>709.92</v>
      </c>
    </row>
    <row r="9126" spans="2:4" x14ac:dyDescent="0.25">
      <c r="B9126" s="416" t="s">
        <v>11997</v>
      </c>
      <c r="C9126" s="416" t="s">
        <v>11954</v>
      </c>
      <c r="D9126" s="416">
        <v>709.92</v>
      </c>
    </row>
    <row r="9127" spans="2:4" x14ac:dyDescent="0.25">
      <c r="B9127" s="416" t="s">
        <v>11998</v>
      </c>
      <c r="C9127" s="416" t="s">
        <v>11954</v>
      </c>
      <c r="D9127" s="416">
        <v>709.92</v>
      </c>
    </row>
    <row r="9128" spans="2:4" x14ac:dyDescent="0.25">
      <c r="B9128" s="416" t="s">
        <v>11999</v>
      </c>
      <c r="C9128" s="416" t="s">
        <v>11954</v>
      </c>
      <c r="D9128" s="416">
        <v>709.92</v>
      </c>
    </row>
    <row r="9129" spans="2:4" x14ac:dyDescent="0.25">
      <c r="B9129" s="416" t="s">
        <v>12000</v>
      </c>
      <c r="C9129" s="416" t="s">
        <v>11954</v>
      </c>
      <c r="D9129" s="416">
        <v>709.92</v>
      </c>
    </row>
    <row r="9130" spans="2:4" x14ac:dyDescent="0.25">
      <c r="B9130" s="416" t="s">
        <v>12001</v>
      </c>
      <c r="C9130" s="416" t="s">
        <v>11954</v>
      </c>
      <c r="D9130" s="416">
        <v>709.92</v>
      </c>
    </row>
    <row r="9131" spans="2:4" x14ac:dyDescent="0.25">
      <c r="B9131" s="416" t="s">
        <v>12002</v>
      </c>
      <c r="C9131" s="416" t="s">
        <v>11954</v>
      </c>
      <c r="D9131" s="416">
        <v>709.92</v>
      </c>
    </row>
    <row r="9132" spans="2:4" x14ac:dyDescent="0.25">
      <c r="B9132" s="416" t="s">
        <v>12003</v>
      </c>
      <c r="C9132" s="416" t="s">
        <v>11954</v>
      </c>
      <c r="D9132" s="416">
        <v>709.92</v>
      </c>
    </row>
    <row r="9133" spans="2:4" x14ac:dyDescent="0.25">
      <c r="B9133" s="416" t="s">
        <v>12004</v>
      </c>
      <c r="C9133" s="416" t="s">
        <v>11954</v>
      </c>
      <c r="D9133" s="416">
        <v>709.92</v>
      </c>
    </row>
    <row r="9134" spans="2:4" x14ac:dyDescent="0.25">
      <c r="B9134" s="416" t="s">
        <v>12005</v>
      </c>
      <c r="C9134" s="416" t="s">
        <v>11954</v>
      </c>
      <c r="D9134" s="416">
        <v>709.92</v>
      </c>
    </row>
    <row r="9135" spans="2:4" x14ac:dyDescent="0.25">
      <c r="B9135" s="416" t="s">
        <v>12006</v>
      </c>
      <c r="C9135" s="416" t="s">
        <v>11954</v>
      </c>
      <c r="D9135" s="416">
        <v>709.92</v>
      </c>
    </row>
    <row r="9136" spans="2:4" x14ac:dyDescent="0.25">
      <c r="B9136" s="416" t="s">
        <v>12007</v>
      </c>
      <c r="C9136" s="416" t="s">
        <v>11954</v>
      </c>
      <c r="D9136" s="416">
        <v>709.92</v>
      </c>
    </row>
    <row r="9137" spans="2:4" x14ac:dyDescent="0.25">
      <c r="B9137" s="416" t="s">
        <v>12008</v>
      </c>
      <c r="C9137" s="416" t="s">
        <v>11954</v>
      </c>
      <c r="D9137" s="416">
        <v>709.92</v>
      </c>
    </row>
    <row r="9138" spans="2:4" x14ac:dyDescent="0.25">
      <c r="B9138" s="416" t="s">
        <v>12009</v>
      </c>
      <c r="C9138" s="416" t="s">
        <v>11954</v>
      </c>
      <c r="D9138" s="416">
        <v>956</v>
      </c>
    </row>
    <row r="9139" spans="2:4" x14ac:dyDescent="0.25">
      <c r="B9139" s="416" t="s">
        <v>12010</v>
      </c>
      <c r="C9139" s="416" t="s">
        <v>11954</v>
      </c>
      <c r="D9139" s="416">
        <v>956</v>
      </c>
    </row>
    <row r="9140" spans="2:4" x14ac:dyDescent="0.25">
      <c r="B9140" s="416" t="s">
        <v>12011</v>
      </c>
      <c r="C9140" s="416" t="s">
        <v>12012</v>
      </c>
      <c r="D9140" s="416">
        <v>178.25</v>
      </c>
    </row>
    <row r="9141" spans="2:4" x14ac:dyDescent="0.25">
      <c r="B9141" s="416" t="s">
        <v>12013</v>
      </c>
      <c r="C9141" s="416" t="s">
        <v>12012</v>
      </c>
      <c r="D9141" s="416">
        <v>178.25</v>
      </c>
    </row>
    <row r="9142" spans="2:4" x14ac:dyDescent="0.25">
      <c r="B9142" s="416" t="s">
        <v>12014</v>
      </c>
      <c r="C9142" s="416" t="s">
        <v>12012</v>
      </c>
      <c r="D9142" s="416">
        <v>178.25</v>
      </c>
    </row>
    <row r="9143" spans="2:4" x14ac:dyDescent="0.25">
      <c r="B9143" s="416" t="s">
        <v>12015</v>
      </c>
      <c r="C9143" s="416" t="s">
        <v>12012</v>
      </c>
      <c r="D9143" s="416">
        <v>178.25</v>
      </c>
    </row>
    <row r="9144" spans="2:4" x14ac:dyDescent="0.25">
      <c r="B9144" s="416" t="s">
        <v>12016</v>
      </c>
      <c r="C9144" s="416" t="s">
        <v>12012</v>
      </c>
      <c r="D9144" s="416">
        <v>178.25</v>
      </c>
    </row>
    <row r="9145" spans="2:4" x14ac:dyDescent="0.25">
      <c r="B9145" s="416" t="s">
        <v>12017</v>
      </c>
      <c r="C9145" s="416" t="s">
        <v>12012</v>
      </c>
      <c r="D9145" s="416">
        <v>178.25</v>
      </c>
    </row>
    <row r="9146" spans="2:4" x14ac:dyDescent="0.25">
      <c r="B9146" s="416" t="s">
        <v>12018</v>
      </c>
      <c r="C9146" s="416" t="s">
        <v>12012</v>
      </c>
      <c r="D9146" s="416">
        <v>178.25</v>
      </c>
    </row>
    <row r="9147" spans="2:4" x14ac:dyDescent="0.25">
      <c r="B9147" s="416" t="s">
        <v>12019</v>
      </c>
      <c r="C9147" s="416" t="s">
        <v>12012</v>
      </c>
      <c r="D9147" s="416">
        <v>178.25</v>
      </c>
    </row>
    <row r="9148" spans="2:4" x14ac:dyDescent="0.25">
      <c r="B9148" s="416" t="s">
        <v>12020</v>
      </c>
      <c r="C9148" s="416" t="s">
        <v>12012</v>
      </c>
      <c r="D9148" s="416">
        <v>178.25</v>
      </c>
    </row>
    <row r="9149" spans="2:4" x14ac:dyDescent="0.25">
      <c r="B9149" s="416" t="s">
        <v>12021</v>
      </c>
      <c r="C9149" s="416" t="s">
        <v>12012</v>
      </c>
      <c r="D9149" s="416">
        <v>178.25</v>
      </c>
    </row>
    <row r="9150" spans="2:4" x14ac:dyDescent="0.25">
      <c r="B9150" s="416" t="s">
        <v>12022</v>
      </c>
      <c r="C9150" s="416" t="s">
        <v>12012</v>
      </c>
      <c r="D9150" s="416">
        <v>178.25</v>
      </c>
    </row>
    <row r="9151" spans="2:4" x14ac:dyDescent="0.25">
      <c r="B9151" s="416" t="s">
        <v>12023</v>
      </c>
      <c r="C9151" s="416" t="s">
        <v>12012</v>
      </c>
      <c r="D9151" s="416">
        <v>178.25</v>
      </c>
    </row>
    <row r="9152" spans="2:4" x14ac:dyDescent="0.25">
      <c r="B9152" s="416" t="s">
        <v>12024</v>
      </c>
      <c r="C9152" s="416" t="s">
        <v>12012</v>
      </c>
      <c r="D9152" s="416">
        <v>178.25</v>
      </c>
    </row>
    <row r="9153" spans="2:4" x14ac:dyDescent="0.25">
      <c r="B9153" s="416" t="s">
        <v>12025</v>
      </c>
      <c r="C9153" s="416" t="s">
        <v>12012</v>
      </c>
      <c r="D9153" s="416">
        <v>178.25</v>
      </c>
    </row>
    <row r="9154" spans="2:4" x14ac:dyDescent="0.25">
      <c r="B9154" s="416" t="s">
        <v>12026</v>
      </c>
      <c r="C9154" s="416" t="s">
        <v>12012</v>
      </c>
      <c r="D9154" s="416">
        <v>178.25</v>
      </c>
    </row>
    <row r="9155" spans="2:4" x14ac:dyDescent="0.25">
      <c r="B9155" s="416" t="s">
        <v>12027</v>
      </c>
      <c r="C9155" s="416" t="s">
        <v>12012</v>
      </c>
      <c r="D9155" s="416">
        <v>178.25</v>
      </c>
    </row>
    <row r="9156" spans="2:4" x14ac:dyDescent="0.25">
      <c r="B9156" s="416" t="s">
        <v>12028</v>
      </c>
      <c r="C9156" s="416" t="s">
        <v>12012</v>
      </c>
      <c r="D9156" s="416">
        <v>178.25</v>
      </c>
    </row>
    <row r="9157" spans="2:4" x14ac:dyDescent="0.25">
      <c r="B9157" s="416" t="s">
        <v>12029</v>
      </c>
      <c r="C9157" s="416" t="s">
        <v>12012</v>
      </c>
      <c r="D9157" s="416">
        <v>178.25</v>
      </c>
    </row>
    <row r="9158" spans="2:4" x14ac:dyDescent="0.25">
      <c r="B9158" s="416" t="s">
        <v>12030</v>
      </c>
      <c r="C9158" s="416" t="s">
        <v>12012</v>
      </c>
      <c r="D9158" s="416">
        <v>178.25</v>
      </c>
    </row>
    <row r="9159" spans="2:4" x14ac:dyDescent="0.25">
      <c r="B9159" s="416" t="s">
        <v>12031</v>
      </c>
      <c r="C9159" s="416" t="s">
        <v>12012</v>
      </c>
      <c r="D9159" s="416">
        <v>178.25</v>
      </c>
    </row>
    <row r="9160" spans="2:4" x14ac:dyDescent="0.25">
      <c r="B9160" s="416" t="s">
        <v>12032</v>
      </c>
      <c r="C9160" s="416" t="s">
        <v>12012</v>
      </c>
      <c r="D9160" s="416">
        <v>178.25</v>
      </c>
    </row>
    <row r="9161" spans="2:4" x14ac:dyDescent="0.25">
      <c r="B9161" s="416" t="s">
        <v>12033</v>
      </c>
      <c r="C9161" s="416" t="s">
        <v>12012</v>
      </c>
      <c r="D9161" s="416">
        <v>178.25</v>
      </c>
    </row>
    <row r="9162" spans="2:4" x14ac:dyDescent="0.25">
      <c r="B9162" s="416" t="s">
        <v>12034</v>
      </c>
      <c r="C9162" s="416" t="s">
        <v>12012</v>
      </c>
      <c r="D9162" s="416">
        <v>178.25</v>
      </c>
    </row>
    <row r="9163" spans="2:4" x14ac:dyDescent="0.25">
      <c r="B9163" s="416" t="s">
        <v>12035</v>
      </c>
      <c r="C9163" s="416" t="s">
        <v>12012</v>
      </c>
      <c r="D9163" s="416">
        <v>178.25</v>
      </c>
    </row>
    <row r="9164" spans="2:4" x14ac:dyDescent="0.25">
      <c r="B9164" s="416" t="s">
        <v>12036</v>
      </c>
      <c r="C9164" s="416" t="s">
        <v>12012</v>
      </c>
      <c r="D9164" s="416">
        <v>178.25</v>
      </c>
    </row>
    <row r="9165" spans="2:4" x14ac:dyDescent="0.25">
      <c r="B9165" s="416" t="s">
        <v>12037</v>
      </c>
      <c r="C9165" s="416" t="s">
        <v>12012</v>
      </c>
      <c r="D9165" s="416">
        <v>178.25</v>
      </c>
    </row>
    <row r="9166" spans="2:4" x14ac:dyDescent="0.25">
      <c r="B9166" s="416" t="s">
        <v>12038</v>
      </c>
      <c r="C9166" s="416" t="s">
        <v>12012</v>
      </c>
      <c r="D9166" s="416">
        <v>178.25</v>
      </c>
    </row>
    <row r="9167" spans="2:4" x14ac:dyDescent="0.25">
      <c r="B9167" s="416" t="s">
        <v>12039</v>
      </c>
      <c r="C9167" s="416" t="s">
        <v>12012</v>
      </c>
      <c r="D9167" s="416">
        <v>178.25</v>
      </c>
    </row>
    <row r="9168" spans="2:4" x14ac:dyDescent="0.25">
      <c r="B9168" s="416" t="s">
        <v>12040</v>
      </c>
      <c r="C9168" s="416" t="s">
        <v>12012</v>
      </c>
      <c r="D9168" s="416">
        <v>178.25</v>
      </c>
    </row>
    <row r="9169" spans="2:4" x14ac:dyDescent="0.25">
      <c r="B9169" s="416" t="s">
        <v>12041</v>
      </c>
      <c r="C9169" s="416" t="s">
        <v>12012</v>
      </c>
      <c r="D9169" s="416">
        <v>178.25</v>
      </c>
    </row>
    <row r="9170" spans="2:4" x14ac:dyDescent="0.25">
      <c r="B9170" s="416" t="s">
        <v>12042</v>
      </c>
      <c r="C9170" s="416" t="s">
        <v>12012</v>
      </c>
      <c r="D9170" s="416">
        <v>178.25</v>
      </c>
    </row>
    <row r="9171" spans="2:4" x14ac:dyDescent="0.25">
      <c r="B9171" s="416" t="s">
        <v>12043</v>
      </c>
      <c r="C9171" s="416" t="s">
        <v>12012</v>
      </c>
      <c r="D9171" s="416">
        <v>178.25</v>
      </c>
    </row>
    <row r="9172" spans="2:4" x14ac:dyDescent="0.25">
      <c r="B9172" s="416" t="s">
        <v>12044</v>
      </c>
      <c r="C9172" s="416" t="s">
        <v>12012</v>
      </c>
      <c r="D9172" s="416">
        <v>178.25</v>
      </c>
    </row>
    <row r="9173" spans="2:4" x14ac:dyDescent="0.25">
      <c r="B9173" s="416" t="s">
        <v>12045</v>
      </c>
      <c r="C9173" s="416" t="s">
        <v>12012</v>
      </c>
      <c r="D9173" s="416">
        <v>178.25</v>
      </c>
    </row>
    <row r="9174" spans="2:4" x14ac:dyDescent="0.25">
      <c r="B9174" s="416" t="s">
        <v>12046</v>
      </c>
      <c r="C9174" s="416" t="s">
        <v>12012</v>
      </c>
      <c r="D9174" s="416">
        <v>178.25</v>
      </c>
    </row>
    <row r="9175" spans="2:4" x14ac:dyDescent="0.25">
      <c r="B9175" s="416" t="s">
        <v>12047</v>
      </c>
      <c r="C9175" s="416" t="s">
        <v>12012</v>
      </c>
      <c r="D9175" s="416">
        <v>178.25</v>
      </c>
    </row>
    <row r="9176" spans="2:4" x14ac:dyDescent="0.25">
      <c r="B9176" s="416" t="s">
        <v>12048</v>
      </c>
      <c r="C9176" s="416" t="s">
        <v>12012</v>
      </c>
      <c r="D9176" s="416">
        <v>178.25</v>
      </c>
    </row>
    <row r="9177" spans="2:4" x14ac:dyDescent="0.25">
      <c r="B9177" s="416" t="s">
        <v>12049</v>
      </c>
      <c r="C9177" s="416" t="s">
        <v>12012</v>
      </c>
      <c r="D9177" s="416">
        <v>178.25</v>
      </c>
    </row>
    <row r="9178" spans="2:4" x14ac:dyDescent="0.25">
      <c r="B9178" s="416" t="s">
        <v>12050</v>
      </c>
      <c r="C9178" s="416" t="s">
        <v>12012</v>
      </c>
      <c r="D9178" s="416">
        <v>178.25</v>
      </c>
    </row>
    <row r="9179" spans="2:4" x14ac:dyDescent="0.25">
      <c r="B9179" s="416" t="s">
        <v>12051</v>
      </c>
      <c r="C9179" s="416" t="s">
        <v>12012</v>
      </c>
      <c r="D9179" s="416">
        <v>178.25</v>
      </c>
    </row>
    <row r="9180" spans="2:4" x14ac:dyDescent="0.25">
      <c r="B9180" s="416" t="s">
        <v>12052</v>
      </c>
      <c r="C9180" s="416" t="s">
        <v>12012</v>
      </c>
      <c r="D9180" s="416">
        <v>178.25</v>
      </c>
    </row>
    <row r="9181" spans="2:4" x14ac:dyDescent="0.25">
      <c r="B9181" s="416" t="s">
        <v>12053</v>
      </c>
      <c r="C9181" s="416" t="s">
        <v>12012</v>
      </c>
      <c r="D9181" s="416">
        <v>178.25</v>
      </c>
    </row>
    <row r="9182" spans="2:4" x14ac:dyDescent="0.25">
      <c r="B9182" s="416" t="s">
        <v>12054</v>
      </c>
      <c r="C9182" s="416" t="s">
        <v>12012</v>
      </c>
      <c r="D9182" s="416">
        <v>178.25</v>
      </c>
    </row>
    <row r="9183" spans="2:4" x14ac:dyDescent="0.25">
      <c r="B9183" s="416" t="s">
        <v>12055</v>
      </c>
      <c r="C9183" s="416" t="s">
        <v>12012</v>
      </c>
      <c r="D9183" s="416">
        <v>178.25</v>
      </c>
    </row>
    <row r="9184" spans="2:4" x14ac:dyDescent="0.25">
      <c r="B9184" s="416" t="s">
        <v>12056</v>
      </c>
      <c r="C9184" s="416" t="s">
        <v>12012</v>
      </c>
      <c r="D9184" s="416">
        <v>178.25</v>
      </c>
    </row>
    <row r="9185" spans="2:4" x14ac:dyDescent="0.25">
      <c r="B9185" s="416" t="s">
        <v>12057</v>
      </c>
      <c r="C9185" s="416" t="s">
        <v>12012</v>
      </c>
      <c r="D9185" s="416">
        <v>178.25</v>
      </c>
    </row>
    <row r="9186" spans="2:4" x14ac:dyDescent="0.25">
      <c r="B9186" s="416" t="s">
        <v>12058</v>
      </c>
      <c r="C9186" s="416" t="s">
        <v>12012</v>
      </c>
      <c r="D9186" s="416">
        <v>178.25</v>
      </c>
    </row>
    <row r="9187" spans="2:4" x14ac:dyDescent="0.25">
      <c r="B9187" s="416" t="s">
        <v>12059</v>
      </c>
      <c r="C9187" s="416" t="s">
        <v>12012</v>
      </c>
      <c r="D9187" s="416">
        <v>178.25</v>
      </c>
    </row>
    <row r="9188" spans="2:4" x14ac:dyDescent="0.25">
      <c r="B9188" s="416" t="s">
        <v>12060</v>
      </c>
      <c r="C9188" s="416" t="s">
        <v>12012</v>
      </c>
      <c r="D9188" s="416">
        <v>178.25</v>
      </c>
    </row>
    <row r="9189" spans="2:4" x14ac:dyDescent="0.25">
      <c r="B9189" s="416" t="s">
        <v>12061</v>
      </c>
      <c r="C9189" s="416" t="s">
        <v>12012</v>
      </c>
      <c r="D9189" s="416">
        <v>178.25</v>
      </c>
    </row>
    <row r="9190" spans="2:4" x14ac:dyDescent="0.25">
      <c r="B9190" s="416" t="s">
        <v>12062</v>
      </c>
      <c r="C9190" s="416" t="s">
        <v>12012</v>
      </c>
      <c r="D9190" s="416">
        <v>178.25</v>
      </c>
    </row>
    <row r="9191" spans="2:4" x14ac:dyDescent="0.25">
      <c r="B9191" s="416" t="s">
        <v>12063</v>
      </c>
      <c r="C9191" s="416" t="s">
        <v>12012</v>
      </c>
      <c r="D9191" s="416">
        <v>178.25</v>
      </c>
    </row>
    <row r="9192" spans="2:4" x14ac:dyDescent="0.25">
      <c r="B9192" s="416" t="s">
        <v>12064</v>
      </c>
      <c r="C9192" s="416" t="s">
        <v>12012</v>
      </c>
      <c r="D9192" s="416">
        <v>178.25</v>
      </c>
    </row>
    <row r="9193" spans="2:4" x14ac:dyDescent="0.25">
      <c r="B9193" s="416" t="s">
        <v>12065</v>
      </c>
      <c r="C9193" s="416" t="s">
        <v>12012</v>
      </c>
      <c r="D9193" s="416">
        <v>178.25</v>
      </c>
    </row>
    <row r="9194" spans="2:4" x14ac:dyDescent="0.25">
      <c r="B9194" s="416" t="s">
        <v>12066</v>
      </c>
      <c r="C9194" s="416" t="s">
        <v>12012</v>
      </c>
      <c r="D9194" s="416">
        <v>178.25</v>
      </c>
    </row>
    <row r="9195" spans="2:4" x14ac:dyDescent="0.25">
      <c r="B9195" s="416" t="s">
        <v>12067</v>
      </c>
      <c r="C9195" s="416" t="s">
        <v>12012</v>
      </c>
      <c r="D9195" s="416">
        <v>178.25</v>
      </c>
    </row>
    <row r="9196" spans="2:4" x14ac:dyDescent="0.25">
      <c r="B9196" s="416" t="s">
        <v>12068</v>
      </c>
      <c r="C9196" s="416" t="s">
        <v>12012</v>
      </c>
      <c r="D9196" s="416">
        <v>178.25</v>
      </c>
    </row>
    <row r="9197" spans="2:4" x14ac:dyDescent="0.25">
      <c r="B9197" s="416" t="s">
        <v>12069</v>
      </c>
      <c r="C9197" s="416" t="s">
        <v>12012</v>
      </c>
      <c r="D9197" s="416">
        <v>178.25</v>
      </c>
    </row>
    <row r="9198" spans="2:4" x14ac:dyDescent="0.25">
      <c r="B9198" s="416" t="s">
        <v>12070</v>
      </c>
      <c r="C9198" s="416" t="s">
        <v>12012</v>
      </c>
      <c r="D9198" s="416">
        <v>178.25</v>
      </c>
    </row>
    <row r="9199" spans="2:4" x14ac:dyDescent="0.25">
      <c r="B9199" s="416" t="s">
        <v>12071</v>
      </c>
      <c r="C9199" s="416" t="s">
        <v>12012</v>
      </c>
      <c r="D9199" s="416">
        <v>178.25</v>
      </c>
    </row>
    <row r="9200" spans="2:4" x14ac:dyDescent="0.25">
      <c r="B9200" s="416" t="s">
        <v>12072</v>
      </c>
      <c r="C9200" s="416" t="s">
        <v>12012</v>
      </c>
      <c r="D9200" s="416">
        <v>178.25</v>
      </c>
    </row>
    <row r="9201" spans="2:4" x14ac:dyDescent="0.25">
      <c r="B9201" s="416" t="s">
        <v>12073</v>
      </c>
      <c r="C9201" s="416" t="s">
        <v>12012</v>
      </c>
      <c r="D9201" s="416">
        <v>178.25</v>
      </c>
    </row>
    <row r="9202" spans="2:4" x14ac:dyDescent="0.25">
      <c r="B9202" s="416" t="s">
        <v>12074</v>
      </c>
      <c r="C9202" s="416" t="s">
        <v>12012</v>
      </c>
      <c r="D9202" s="416">
        <v>178.25</v>
      </c>
    </row>
    <row r="9203" spans="2:4" x14ac:dyDescent="0.25">
      <c r="B9203" s="416" t="s">
        <v>12075</v>
      </c>
      <c r="C9203" s="416" t="s">
        <v>12012</v>
      </c>
      <c r="D9203" s="416">
        <v>178.25</v>
      </c>
    </row>
    <row r="9204" spans="2:4" x14ac:dyDescent="0.25">
      <c r="B9204" s="416" t="s">
        <v>12076</v>
      </c>
      <c r="C9204" s="416" t="s">
        <v>12012</v>
      </c>
      <c r="D9204" s="416">
        <v>178.25</v>
      </c>
    </row>
    <row r="9205" spans="2:4" x14ac:dyDescent="0.25">
      <c r="B9205" s="416" t="s">
        <v>12077</v>
      </c>
      <c r="C9205" s="416" t="s">
        <v>12012</v>
      </c>
      <c r="D9205" s="416">
        <v>178.25</v>
      </c>
    </row>
    <row r="9206" spans="2:4" x14ac:dyDescent="0.25">
      <c r="B9206" s="416" t="s">
        <v>12078</v>
      </c>
      <c r="C9206" s="416" t="s">
        <v>12012</v>
      </c>
      <c r="D9206" s="416">
        <v>178.25</v>
      </c>
    </row>
    <row r="9207" spans="2:4" x14ac:dyDescent="0.25">
      <c r="B9207" s="416" t="s">
        <v>12079</v>
      </c>
      <c r="C9207" s="416" t="s">
        <v>12012</v>
      </c>
      <c r="D9207" s="416">
        <v>178.25</v>
      </c>
    </row>
    <row r="9208" spans="2:4" x14ac:dyDescent="0.25">
      <c r="B9208" s="416" t="s">
        <v>12080</v>
      </c>
      <c r="C9208" s="416" t="s">
        <v>12012</v>
      </c>
      <c r="D9208" s="416">
        <v>178.25</v>
      </c>
    </row>
    <row r="9209" spans="2:4" x14ac:dyDescent="0.25">
      <c r="B9209" s="416" t="s">
        <v>12081</v>
      </c>
      <c r="C9209" s="416" t="s">
        <v>12012</v>
      </c>
      <c r="D9209" s="416">
        <v>178.25</v>
      </c>
    </row>
    <row r="9210" spans="2:4" x14ac:dyDescent="0.25">
      <c r="B9210" s="416" t="s">
        <v>12082</v>
      </c>
      <c r="C9210" s="416" t="s">
        <v>12012</v>
      </c>
      <c r="D9210" s="416">
        <v>178.25</v>
      </c>
    </row>
    <row r="9211" spans="2:4" x14ac:dyDescent="0.25">
      <c r="B9211" s="416" t="s">
        <v>12083</v>
      </c>
      <c r="C9211" s="416" t="s">
        <v>12012</v>
      </c>
      <c r="D9211" s="416">
        <v>178.25</v>
      </c>
    </row>
    <row r="9212" spans="2:4" x14ac:dyDescent="0.25">
      <c r="B9212" s="416" t="s">
        <v>12084</v>
      </c>
      <c r="C9212" s="416" t="s">
        <v>12012</v>
      </c>
      <c r="D9212" s="416">
        <v>178.25</v>
      </c>
    </row>
    <row r="9213" spans="2:4" x14ac:dyDescent="0.25">
      <c r="B9213" s="416" t="s">
        <v>12085</v>
      </c>
      <c r="C9213" s="416" t="s">
        <v>12012</v>
      </c>
      <c r="D9213" s="416">
        <v>178.25</v>
      </c>
    </row>
    <row r="9214" spans="2:4" x14ac:dyDescent="0.25">
      <c r="B9214" s="416" t="s">
        <v>12086</v>
      </c>
      <c r="C9214" s="416" t="s">
        <v>12012</v>
      </c>
      <c r="D9214" s="416">
        <v>178.25</v>
      </c>
    </row>
    <row r="9215" spans="2:4" x14ac:dyDescent="0.25">
      <c r="B9215" s="416" t="s">
        <v>12087</v>
      </c>
      <c r="C9215" s="416" t="s">
        <v>12012</v>
      </c>
      <c r="D9215" s="416">
        <v>178.25</v>
      </c>
    </row>
    <row r="9216" spans="2:4" x14ac:dyDescent="0.25">
      <c r="B9216" s="416" t="s">
        <v>12088</v>
      </c>
      <c r="C9216" s="416" t="s">
        <v>12012</v>
      </c>
      <c r="D9216" s="416">
        <v>178.25</v>
      </c>
    </row>
    <row r="9217" spans="2:4" x14ac:dyDescent="0.25">
      <c r="B9217" s="416" t="s">
        <v>12089</v>
      </c>
      <c r="C9217" s="416" t="s">
        <v>12012</v>
      </c>
      <c r="D9217" s="416">
        <v>178.25</v>
      </c>
    </row>
    <row r="9218" spans="2:4" x14ac:dyDescent="0.25">
      <c r="B9218" s="416" t="s">
        <v>12090</v>
      </c>
      <c r="C9218" s="416" t="s">
        <v>12012</v>
      </c>
      <c r="D9218" s="416">
        <v>178.25</v>
      </c>
    </row>
    <row r="9219" spans="2:4" x14ac:dyDescent="0.25">
      <c r="B9219" s="416" t="s">
        <v>12091</v>
      </c>
      <c r="C9219" s="416" t="s">
        <v>12012</v>
      </c>
      <c r="D9219" s="416">
        <v>178.25</v>
      </c>
    </row>
    <row r="9220" spans="2:4" x14ac:dyDescent="0.25">
      <c r="B9220" s="416" t="s">
        <v>12092</v>
      </c>
      <c r="C9220" s="416" t="s">
        <v>12012</v>
      </c>
      <c r="D9220" s="416">
        <v>178.25</v>
      </c>
    </row>
    <row r="9221" spans="2:4" x14ac:dyDescent="0.25">
      <c r="B9221" s="416" t="s">
        <v>12093</v>
      </c>
      <c r="C9221" s="416" t="s">
        <v>12012</v>
      </c>
      <c r="D9221" s="416">
        <v>178.25</v>
      </c>
    </row>
    <row r="9222" spans="2:4" x14ac:dyDescent="0.25">
      <c r="B9222" s="416" t="s">
        <v>12094</v>
      </c>
      <c r="C9222" s="416" t="s">
        <v>12012</v>
      </c>
      <c r="D9222" s="416">
        <v>178.25</v>
      </c>
    </row>
    <row r="9223" spans="2:4" x14ac:dyDescent="0.25">
      <c r="B9223" s="416" t="s">
        <v>12095</v>
      </c>
      <c r="C9223" s="416" t="s">
        <v>12012</v>
      </c>
      <c r="D9223" s="416">
        <v>178.25</v>
      </c>
    </row>
    <row r="9224" spans="2:4" x14ac:dyDescent="0.25">
      <c r="B9224" s="416" t="s">
        <v>12096</v>
      </c>
      <c r="C9224" s="416" t="s">
        <v>12012</v>
      </c>
      <c r="D9224" s="416">
        <v>178.25</v>
      </c>
    </row>
    <row r="9225" spans="2:4" x14ac:dyDescent="0.25">
      <c r="B9225" s="416" t="s">
        <v>12097</v>
      </c>
      <c r="C9225" s="416" t="s">
        <v>12012</v>
      </c>
      <c r="D9225" s="416">
        <v>178.25</v>
      </c>
    </row>
    <row r="9226" spans="2:4" x14ac:dyDescent="0.25">
      <c r="B9226" s="416" t="s">
        <v>12098</v>
      </c>
      <c r="C9226" s="416" t="s">
        <v>12012</v>
      </c>
      <c r="D9226" s="416">
        <v>178.25</v>
      </c>
    </row>
    <row r="9227" spans="2:4" x14ac:dyDescent="0.25">
      <c r="B9227" s="416" t="s">
        <v>12099</v>
      </c>
      <c r="C9227" s="416" t="s">
        <v>12012</v>
      </c>
      <c r="D9227" s="416">
        <v>178.25</v>
      </c>
    </row>
    <row r="9228" spans="2:4" x14ac:dyDescent="0.25">
      <c r="B9228" s="416" t="s">
        <v>12100</v>
      </c>
      <c r="C9228" s="416" t="s">
        <v>12012</v>
      </c>
      <c r="D9228" s="416">
        <v>178.25</v>
      </c>
    </row>
    <row r="9229" spans="2:4" x14ac:dyDescent="0.25">
      <c r="B9229" s="416" t="s">
        <v>12101</v>
      </c>
      <c r="C9229" s="416" t="s">
        <v>12012</v>
      </c>
      <c r="D9229" s="416">
        <v>178.25</v>
      </c>
    </row>
    <row r="9230" spans="2:4" x14ac:dyDescent="0.25">
      <c r="B9230" s="416" t="s">
        <v>12102</v>
      </c>
      <c r="C9230" s="416" t="s">
        <v>12012</v>
      </c>
      <c r="D9230" s="416">
        <v>178.25</v>
      </c>
    </row>
    <row r="9231" spans="2:4" x14ac:dyDescent="0.25">
      <c r="B9231" s="416" t="s">
        <v>12103</v>
      </c>
      <c r="C9231" s="416" t="s">
        <v>12012</v>
      </c>
      <c r="D9231" s="416">
        <v>178.25</v>
      </c>
    </row>
    <row r="9232" spans="2:4" x14ac:dyDescent="0.25">
      <c r="B9232" s="416" t="s">
        <v>12104</v>
      </c>
      <c r="C9232" s="416" t="s">
        <v>12012</v>
      </c>
      <c r="D9232" s="416">
        <v>178.25</v>
      </c>
    </row>
    <row r="9233" spans="2:4" x14ac:dyDescent="0.25">
      <c r="B9233" s="416" t="s">
        <v>12105</v>
      </c>
      <c r="C9233" s="416" t="s">
        <v>12012</v>
      </c>
      <c r="D9233" s="416">
        <v>178.25</v>
      </c>
    </row>
    <row r="9234" spans="2:4" x14ac:dyDescent="0.25">
      <c r="B9234" s="416" t="s">
        <v>12106</v>
      </c>
      <c r="C9234" s="416" t="s">
        <v>12012</v>
      </c>
      <c r="D9234" s="416">
        <v>178.25</v>
      </c>
    </row>
    <row r="9235" spans="2:4" x14ac:dyDescent="0.25">
      <c r="B9235" s="416" t="s">
        <v>12107</v>
      </c>
      <c r="C9235" s="416" t="s">
        <v>12012</v>
      </c>
      <c r="D9235" s="416">
        <v>178.25</v>
      </c>
    </row>
    <row r="9236" spans="2:4" x14ac:dyDescent="0.25">
      <c r="B9236" s="416" t="s">
        <v>12108</v>
      </c>
      <c r="C9236" s="416" t="s">
        <v>12012</v>
      </c>
      <c r="D9236" s="416">
        <v>178.25</v>
      </c>
    </row>
    <row r="9237" spans="2:4" x14ac:dyDescent="0.25">
      <c r="B9237" s="416" t="s">
        <v>12109</v>
      </c>
      <c r="C9237" s="416" t="s">
        <v>12012</v>
      </c>
      <c r="D9237" s="416">
        <v>178.25</v>
      </c>
    </row>
    <row r="9238" spans="2:4" x14ac:dyDescent="0.25">
      <c r="B9238" s="416" t="s">
        <v>12110</v>
      </c>
      <c r="C9238" s="416" t="s">
        <v>12012</v>
      </c>
      <c r="D9238" s="416">
        <v>178.25</v>
      </c>
    </row>
    <row r="9239" spans="2:4" x14ac:dyDescent="0.25">
      <c r="B9239" s="416" t="s">
        <v>12111</v>
      </c>
      <c r="C9239" s="416" t="s">
        <v>12012</v>
      </c>
      <c r="D9239" s="416">
        <v>178.25</v>
      </c>
    </row>
    <row r="9240" spans="2:4" x14ac:dyDescent="0.25">
      <c r="B9240" s="416" t="s">
        <v>12112</v>
      </c>
      <c r="C9240" s="416" t="s">
        <v>12012</v>
      </c>
      <c r="D9240" s="416">
        <v>178.25</v>
      </c>
    </row>
    <row r="9241" spans="2:4" x14ac:dyDescent="0.25">
      <c r="B9241" s="416" t="s">
        <v>12113</v>
      </c>
      <c r="C9241" s="416" t="s">
        <v>12012</v>
      </c>
      <c r="D9241" s="416">
        <v>178.25</v>
      </c>
    </row>
    <row r="9242" spans="2:4" x14ac:dyDescent="0.25">
      <c r="B9242" s="416" t="s">
        <v>12114</v>
      </c>
      <c r="C9242" s="416" t="s">
        <v>12012</v>
      </c>
      <c r="D9242" s="416">
        <v>178.25</v>
      </c>
    </row>
    <row r="9243" spans="2:4" x14ac:dyDescent="0.25">
      <c r="B9243" s="416" t="s">
        <v>12115</v>
      </c>
      <c r="C9243" s="416" t="s">
        <v>12012</v>
      </c>
      <c r="D9243" s="416">
        <v>178.25</v>
      </c>
    </row>
    <row r="9244" spans="2:4" x14ac:dyDescent="0.25">
      <c r="B9244" s="416" t="s">
        <v>12116</v>
      </c>
      <c r="C9244" s="416" t="s">
        <v>12012</v>
      </c>
      <c r="D9244" s="416">
        <v>178.25</v>
      </c>
    </row>
    <row r="9245" spans="2:4" x14ac:dyDescent="0.25">
      <c r="B9245" s="416" t="s">
        <v>12117</v>
      </c>
      <c r="C9245" s="416" t="s">
        <v>12012</v>
      </c>
      <c r="D9245" s="416">
        <v>178.25</v>
      </c>
    </row>
    <row r="9246" spans="2:4" x14ac:dyDescent="0.25">
      <c r="B9246" s="416" t="s">
        <v>12118</v>
      </c>
      <c r="C9246" s="416" t="s">
        <v>12012</v>
      </c>
      <c r="D9246" s="416">
        <v>178.25</v>
      </c>
    </row>
    <row r="9247" spans="2:4" x14ac:dyDescent="0.25">
      <c r="B9247" s="416" t="s">
        <v>12119</v>
      </c>
      <c r="C9247" s="416" t="s">
        <v>12012</v>
      </c>
      <c r="D9247" s="416">
        <v>178.25</v>
      </c>
    </row>
    <row r="9248" spans="2:4" x14ac:dyDescent="0.25">
      <c r="B9248" s="416" t="s">
        <v>12120</v>
      </c>
      <c r="C9248" s="416" t="s">
        <v>12012</v>
      </c>
      <c r="D9248" s="416">
        <v>178.25</v>
      </c>
    </row>
    <row r="9249" spans="2:4" x14ac:dyDescent="0.25">
      <c r="B9249" s="416" t="s">
        <v>12121</v>
      </c>
      <c r="C9249" s="416" t="s">
        <v>12012</v>
      </c>
      <c r="D9249" s="416">
        <v>178.25</v>
      </c>
    </row>
    <row r="9250" spans="2:4" x14ac:dyDescent="0.25">
      <c r="B9250" s="416" t="s">
        <v>12122</v>
      </c>
      <c r="C9250" s="416" t="s">
        <v>12012</v>
      </c>
      <c r="D9250" s="416">
        <v>178.25</v>
      </c>
    </row>
    <row r="9251" spans="2:4" x14ac:dyDescent="0.25">
      <c r="B9251" s="416" t="s">
        <v>12123</v>
      </c>
      <c r="C9251" s="416" t="s">
        <v>12012</v>
      </c>
      <c r="D9251" s="416">
        <v>178.25</v>
      </c>
    </row>
    <row r="9252" spans="2:4" x14ac:dyDescent="0.25">
      <c r="B9252" s="416" t="s">
        <v>12124</v>
      </c>
      <c r="C9252" s="416" t="s">
        <v>12012</v>
      </c>
      <c r="D9252" s="416">
        <v>178.25</v>
      </c>
    </row>
    <row r="9253" spans="2:4" x14ac:dyDescent="0.25">
      <c r="B9253" s="416" t="s">
        <v>12125</v>
      </c>
      <c r="C9253" s="416" t="s">
        <v>12012</v>
      </c>
      <c r="D9253" s="416">
        <v>178.25</v>
      </c>
    </row>
    <row r="9254" spans="2:4" x14ac:dyDescent="0.25">
      <c r="B9254" s="416" t="s">
        <v>12126</v>
      </c>
      <c r="C9254" s="416" t="s">
        <v>12012</v>
      </c>
      <c r="D9254" s="416">
        <v>178.25</v>
      </c>
    </row>
    <row r="9255" spans="2:4" x14ac:dyDescent="0.25">
      <c r="B9255" s="416" t="s">
        <v>12127</v>
      </c>
      <c r="C9255" s="416" t="s">
        <v>12012</v>
      </c>
      <c r="D9255" s="416">
        <v>178.25</v>
      </c>
    </row>
    <row r="9256" spans="2:4" x14ac:dyDescent="0.25">
      <c r="B9256" s="416" t="s">
        <v>12128</v>
      </c>
      <c r="C9256" s="416" t="s">
        <v>12012</v>
      </c>
      <c r="D9256" s="416">
        <v>178.25</v>
      </c>
    </row>
    <row r="9257" spans="2:4" x14ac:dyDescent="0.25">
      <c r="B9257" s="416" t="s">
        <v>12129</v>
      </c>
      <c r="C9257" s="416" t="s">
        <v>12012</v>
      </c>
      <c r="D9257" s="416">
        <v>178.25</v>
      </c>
    </row>
    <row r="9258" spans="2:4" x14ac:dyDescent="0.25">
      <c r="B9258" s="416" t="s">
        <v>12130</v>
      </c>
      <c r="C9258" s="416" t="s">
        <v>12012</v>
      </c>
      <c r="D9258" s="416">
        <v>178.25</v>
      </c>
    </row>
    <row r="9259" spans="2:4" x14ac:dyDescent="0.25">
      <c r="B9259" s="416" t="s">
        <v>12131</v>
      </c>
      <c r="C9259" s="416" t="s">
        <v>12012</v>
      </c>
      <c r="D9259" s="416">
        <v>178.25</v>
      </c>
    </row>
    <row r="9260" spans="2:4" x14ac:dyDescent="0.25">
      <c r="B9260" s="416" t="s">
        <v>12132</v>
      </c>
      <c r="C9260" s="416" t="s">
        <v>12012</v>
      </c>
      <c r="D9260" s="416">
        <v>178.25</v>
      </c>
    </row>
    <row r="9261" spans="2:4" x14ac:dyDescent="0.25">
      <c r="B9261" s="416" t="s">
        <v>12133</v>
      </c>
      <c r="C9261" s="416" t="s">
        <v>12012</v>
      </c>
      <c r="D9261" s="416">
        <v>178.25</v>
      </c>
    </row>
    <row r="9262" spans="2:4" x14ac:dyDescent="0.25">
      <c r="B9262" s="416" t="s">
        <v>12134</v>
      </c>
      <c r="C9262" s="416" t="s">
        <v>12012</v>
      </c>
      <c r="D9262" s="416">
        <v>178.25</v>
      </c>
    </row>
    <row r="9263" spans="2:4" x14ac:dyDescent="0.25">
      <c r="B9263" s="416" t="s">
        <v>12135</v>
      </c>
      <c r="C9263" s="416" t="s">
        <v>12012</v>
      </c>
      <c r="D9263" s="416">
        <v>178.25</v>
      </c>
    </row>
    <row r="9264" spans="2:4" x14ac:dyDescent="0.25">
      <c r="B9264" s="416" t="s">
        <v>12136</v>
      </c>
      <c r="C9264" s="416" t="s">
        <v>12012</v>
      </c>
      <c r="D9264" s="416">
        <v>178.25</v>
      </c>
    </row>
    <row r="9265" spans="2:4" x14ac:dyDescent="0.25">
      <c r="B9265" s="416" t="s">
        <v>12137</v>
      </c>
      <c r="C9265" s="416" t="s">
        <v>12012</v>
      </c>
      <c r="D9265" s="416">
        <v>178.25</v>
      </c>
    </row>
    <row r="9266" spans="2:4" x14ac:dyDescent="0.25">
      <c r="B9266" s="416" t="s">
        <v>12138</v>
      </c>
      <c r="C9266" s="416" t="s">
        <v>12012</v>
      </c>
      <c r="D9266" s="416">
        <v>178.25</v>
      </c>
    </row>
    <row r="9267" spans="2:4" x14ac:dyDescent="0.25">
      <c r="B9267" s="416" t="s">
        <v>12139</v>
      </c>
      <c r="C9267" s="416" t="s">
        <v>12012</v>
      </c>
      <c r="D9267" s="416">
        <v>178.25</v>
      </c>
    </row>
    <row r="9268" spans="2:4" x14ac:dyDescent="0.25">
      <c r="B9268" s="416" t="s">
        <v>12140</v>
      </c>
      <c r="C9268" s="416" t="s">
        <v>12012</v>
      </c>
      <c r="D9268" s="416">
        <v>178.25</v>
      </c>
    </row>
    <row r="9269" spans="2:4" x14ac:dyDescent="0.25">
      <c r="B9269" s="416" t="s">
        <v>12141</v>
      </c>
      <c r="C9269" s="416" t="s">
        <v>12012</v>
      </c>
      <c r="D9269" s="416">
        <v>178.25</v>
      </c>
    </row>
    <row r="9270" spans="2:4" x14ac:dyDescent="0.25">
      <c r="B9270" s="416" t="s">
        <v>12142</v>
      </c>
      <c r="C9270" s="416" t="s">
        <v>12012</v>
      </c>
      <c r="D9270" s="416">
        <v>178.25</v>
      </c>
    </row>
    <row r="9271" spans="2:4" x14ac:dyDescent="0.25">
      <c r="B9271" s="416" t="s">
        <v>12143</v>
      </c>
      <c r="C9271" s="416" t="s">
        <v>12012</v>
      </c>
      <c r="D9271" s="416">
        <v>178.25</v>
      </c>
    </row>
    <row r="9272" spans="2:4" x14ac:dyDescent="0.25">
      <c r="B9272" s="416" t="s">
        <v>12144</v>
      </c>
      <c r="C9272" s="416" t="s">
        <v>12012</v>
      </c>
      <c r="D9272" s="416">
        <v>178.25</v>
      </c>
    </row>
    <row r="9273" spans="2:4" x14ac:dyDescent="0.25">
      <c r="B9273" s="416" t="s">
        <v>12145</v>
      </c>
      <c r="C9273" s="416" t="s">
        <v>12012</v>
      </c>
      <c r="D9273" s="416">
        <v>178.25</v>
      </c>
    </row>
    <row r="9274" spans="2:4" x14ac:dyDescent="0.25">
      <c r="B9274" s="416" t="s">
        <v>12146</v>
      </c>
      <c r="C9274" s="416" t="s">
        <v>12012</v>
      </c>
      <c r="D9274" s="416">
        <v>178.25</v>
      </c>
    </row>
    <row r="9275" spans="2:4" x14ac:dyDescent="0.25">
      <c r="B9275" s="416" t="s">
        <v>12147</v>
      </c>
      <c r="C9275" s="416" t="s">
        <v>12012</v>
      </c>
      <c r="D9275" s="416">
        <v>178.25</v>
      </c>
    </row>
    <row r="9276" spans="2:4" x14ac:dyDescent="0.25">
      <c r="B9276" s="416" t="s">
        <v>12148</v>
      </c>
      <c r="C9276" s="416" t="s">
        <v>12012</v>
      </c>
      <c r="D9276" s="416">
        <v>178.25</v>
      </c>
    </row>
    <row r="9277" spans="2:4" x14ac:dyDescent="0.25">
      <c r="B9277" s="416" t="s">
        <v>12149</v>
      </c>
      <c r="C9277" s="416" t="s">
        <v>12012</v>
      </c>
      <c r="D9277" s="416">
        <v>178.25</v>
      </c>
    </row>
    <row r="9278" spans="2:4" x14ac:dyDescent="0.25">
      <c r="B9278" s="416" t="s">
        <v>12150</v>
      </c>
      <c r="C9278" s="416" t="s">
        <v>12012</v>
      </c>
      <c r="D9278" s="416">
        <v>178.25</v>
      </c>
    </row>
    <row r="9279" spans="2:4" x14ac:dyDescent="0.25">
      <c r="B9279" s="416" t="s">
        <v>12151</v>
      </c>
      <c r="C9279" s="416" t="s">
        <v>12012</v>
      </c>
      <c r="D9279" s="416">
        <v>178.25</v>
      </c>
    </row>
    <row r="9280" spans="2:4" x14ac:dyDescent="0.25">
      <c r="B9280" s="416" t="s">
        <v>12152</v>
      </c>
      <c r="C9280" s="416" t="s">
        <v>12012</v>
      </c>
      <c r="D9280" s="416">
        <v>178.25</v>
      </c>
    </row>
    <row r="9281" spans="2:4" x14ac:dyDescent="0.25">
      <c r="B9281" s="416" t="s">
        <v>12153</v>
      </c>
      <c r="C9281" s="416" t="s">
        <v>12012</v>
      </c>
      <c r="D9281" s="416">
        <v>178.25</v>
      </c>
    </row>
    <row r="9282" spans="2:4" x14ac:dyDescent="0.25">
      <c r="B9282" s="416" t="s">
        <v>12154</v>
      </c>
      <c r="C9282" s="416" t="s">
        <v>12012</v>
      </c>
      <c r="D9282" s="416">
        <v>178.25</v>
      </c>
    </row>
    <row r="9283" spans="2:4" x14ac:dyDescent="0.25">
      <c r="B9283" s="416" t="s">
        <v>12155</v>
      </c>
      <c r="C9283" s="416" t="s">
        <v>12012</v>
      </c>
      <c r="D9283" s="416">
        <v>178.25</v>
      </c>
    </row>
    <row r="9284" spans="2:4" x14ac:dyDescent="0.25">
      <c r="B9284" s="416" t="s">
        <v>12156</v>
      </c>
      <c r="C9284" s="416" t="s">
        <v>12012</v>
      </c>
      <c r="D9284" s="416">
        <v>178.25</v>
      </c>
    </row>
    <row r="9285" spans="2:4" x14ac:dyDescent="0.25">
      <c r="B9285" s="416" t="s">
        <v>12157</v>
      </c>
      <c r="C9285" s="416" t="s">
        <v>12012</v>
      </c>
      <c r="D9285" s="416">
        <v>178.25</v>
      </c>
    </row>
    <row r="9286" spans="2:4" x14ac:dyDescent="0.25">
      <c r="B9286" s="416" t="s">
        <v>12158</v>
      </c>
      <c r="C9286" s="416" t="s">
        <v>12012</v>
      </c>
      <c r="D9286" s="416">
        <v>178.25</v>
      </c>
    </row>
    <row r="9287" spans="2:4" x14ac:dyDescent="0.25">
      <c r="B9287" s="416" t="s">
        <v>12159</v>
      </c>
      <c r="C9287" s="416" t="s">
        <v>12012</v>
      </c>
      <c r="D9287" s="416">
        <v>178.25</v>
      </c>
    </row>
    <row r="9288" spans="2:4" x14ac:dyDescent="0.25">
      <c r="B9288" s="416" t="s">
        <v>12160</v>
      </c>
      <c r="C9288" s="416" t="s">
        <v>12012</v>
      </c>
      <c r="D9288" s="416">
        <v>178.25</v>
      </c>
    </row>
    <row r="9289" spans="2:4" x14ac:dyDescent="0.25">
      <c r="B9289" s="416" t="s">
        <v>12161</v>
      </c>
      <c r="C9289" s="416" t="s">
        <v>12012</v>
      </c>
      <c r="D9289" s="416">
        <v>178.25</v>
      </c>
    </row>
    <row r="9290" spans="2:4" x14ac:dyDescent="0.25">
      <c r="B9290" s="416" t="s">
        <v>12162</v>
      </c>
      <c r="C9290" s="416" t="s">
        <v>12012</v>
      </c>
      <c r="D9290" s="416">
        <v>178.25</v>
      </c>
    </row>
    <row r="9291" spans="2:4" x14ac:dyDescent="0.25">
      <c r="B9291" s="416" t="s">
        <v>12163</v>
      </c>
      <c r="C9291" s="416" t="s">
        <v>12012</v>
      </c>
      <c r="D9291" s="416">
        <v>178.25</v>
      </c>
    </row>
    <row r="9292" spans="2:4" x14ac:dyDescent="0.25">
      <c r="B9292" s="416" t="s">
        <v>12164</v>
      </c>
      <c r="C9292" s="416" t="s">
        <v>12012</v>
      </c>
      <c r="D9292" s="416">
        <v>178.25</v>
      </c>
    </row>
    <row r="9293" spans="2:4" x14ac:dyDescent="0.25">
      <c r="B9293" s="416" t="s">
        <v>12165</v>
      </c>
      <c r="C9293" s="416" t="s">
        <v>12012</v>
      </c>
      <c r="D9293" s="416">
        <v>178.25</v>
      </c>
    </row>
    <row r="9294" spans="2:4" x14ac:dyDescent="0.25">
      <c r="B9294" s="416" t="s">
        <v>12166</v>
      </c>
      <c r="C9294" s="416" t="s">
        <v>12012</v>
      </c>
      <c r="D9294" s="416">
        <v>178.25</v>
      </c>
    </row>
    <row r="9295" spans="2:4" x14ac:dyDescent="0.25">
      <c r="B9295" s="416" t="s">
        <v>12167</v>
      </c>
      <c r="C9295" s="416" t="s">
        <v>12012</v>
      </c>
      <c r="D9295" s="416">
        <v>178.25</v>
      </c>
    </row>
    <row r="9296" spans="2:4" x14ac:dyDescent="0.25">
      <c r="B9296" s="416" t="s">
        <v>12168</v>
      </c>
      <c r="C9296" s="416" t="s">
        <v>12012</v>
      </c>
      <c r="D9296" s="416">
        <v>178.25</v>
      </c>
    </row>
    <row r="9297" spans="2:4" x14ac:dyDescent="0.25">
      <c r="B9297" s="416" t="s">
        <v>12169</v>
      </c>
      <c r="C9297" s="416" t="s">
        <v>12012</v>
      </c>
      <c r="D9297" s="416">
        <v>178.25</v>
      </c>
    </row>
    <row r="9298" spans="2:4" x14ac:dyDescent="0.25">
      <c r="B9298" s="416" t="s">
        <v>12170</v>
      </c>
      <c r="C9298" s="416" t="s">
        <v>12012</v>
      </c>
      <c r="D9298" s="416">
        <v>178.25</v>
      </c>
    </row>
    <row r="9299" spans="2:4" x14ac:dyDescent="0.25">
      <c r="B9299" s="416" t="s">
        <v>12171</v>
      </c>
      <c r="C9299" s="416" t="s">
        <v>12012</v>
      </c>
      <c r="D9299" s="416">
        <v>178.25</v>
      </c>
    </row>
    <row r="9300" spans="2:4" x14ac:dyDescent="0.25">
      <c r="B9300" s="416" t="s">
        <v>12172</v>
      </c>
      <c r="C9300" s="416" t="s">
        <v>12012</v>
      </c>
      <c r="D9300" s="416">
        <v>178.25</v>
      </c>
    </row>
    <row r="9301" spans="2:4" x14ac:dyDescent="0.25">
      <c r="B9301" s="416" t="s">
        <v>12173</v>
      </c>
      <c r="C9301" s="416" t="s">
        <v>12012</v>
      </c>
      <c r="D9301" s="416">
        <v>178.25</v>
      </c>
    </row>
    <row r="9302" spans="2:4" x14ac:dyDescent="0.25">
      <c r="B9302" s="416" t="s">
        <v>12174</v>
      </c>
      <c r="C9302" s="416" t="s">
        <v>12012</v>
      </c>
      <c r="D9302" s="416">
        <v>178.25</v>
      </c>
    </row>
    <row r="9303" spans="2:4" x14ac:dyDescent="0.25">
      <c r="B9303" s="416" t="s">
        <v>12175</v>
      </c>
      <c r="C9303" s="416" t="s">
        <v>12012</v>
      </c>
      <c r="D9303" s="416">
        <v>178.25</v>
      </c>
    </row>
    <row r="9304" spans="2:4" x14ac:dyDescent="0.25">
      <c r="B9304" s="416" t="s">
        <v>12176</v>
      </c>
      <c r="C9304" s="416" t="s">
        <v>12012</v>
      </c>
      <c r="D9304" s="416">
        <v>178.25</v>
      </c>
    </row>
    <row r="9305" spans="2:4" x14ac:dyDescent="0.25">
      <c r="B9305" s="416" t="s">
        <v>12177</v>
      </c>
      <c r="C9305" s="416" t="s">
        <v>12012</v>
      </c>
      <c r="D9305" s="416">
        <v>178.25</v>
      </c>
    </row>
    <row r="9306" spans="2:4" x14ac:dyDescent="0.25">
      <c r="B9306" s="416" t="s">
        <v>12178</v>
      </c>
      <c r="C9306" s="416" t="s">
        <v>12012</v>
      </c>
      <c r="D9306" s="416">
        <v>178.25</v>
      </c>
    </row>
    <row r="9307" spans="2:4" x14ac:dyDescent="0.25">
      <c r="B9307" s="416" t="s">
        <v>12179</v>
      </c>
      <c r="C9307" s="416" t="s">
        <v>12012</v>
      </c>
      <c r="D9307" s="416">
        <v>178.25</v>
      </c>
    </row>
    <row r="9308" spans="2:4" x14ac:dyDescent="0.25">
      <c r="B9308" s="416" t="s">
        <v>12180</v>
      </c>
      <c r="C9308" s="416" t="s">
        <v>12012</v>
      </c>
      <c r="D9308" s="416">
        <v>178.25</v>
      </c>
    </row>
    <row r="9309" spans="2:4" x14ac:dyDescent="0.25">
      <c r="B9309" s="416" t="s">
        <v>12181</v>
      </c>
      <c r="C9309" s="416" t="s">
        <v>12012</v>
      </c>
      <c r="D9309" s="416">
        <v>178.25</v>
      </c>
    </row>
    <row r="9310" spans="2:4" x14ac:dyDescent="0.25">
      <c r="B9310" s="416" t="s">
        <v>12182</v>
      </c>
      <c r="C9310" s="416" t="s">
        <v>12012</v>
      </c>
      <c r="D9310" s="416">
        <v>178.25</v>
      </c>
    </row>
    <row r="9311" spans="2:4" x14ac:dyDescent="0.25">
      <c r="B9311" s="416" t="s">
        <v>12183</v>
      </c>
      <c r="C9311" s="416" t="s">
        <v>12012</v>
      </c>
      <c r="D9311" s="416">
        <v>178.25</v>
      </c>
    </row>
    <row r="9312" spans="2:4" x14ac:dyDescent="0.25">
      <c r="B9312" s="416" t="s">
        <v>12184</v>
      </c>
      <c r="C9312" s="416" t="s">
        <v>12012</v>
      </c>
      <c r="D9312" s="416">
        <v>178.25</v>
      </c>
    </row>
    <row r="9313" spans="2:4" x14ac:dyDescent="0.25">
      <c r="B9313" s="416" t="s">
        <v>12185</v>
      </c>
      <c r="C9313" s="416" t="s">
        <v>12012</v>
      </c>
      <c r="D9313" s="416">
        <v>178.25</v>
      </c>
    </row>
    <row r="9314" spans="2:4" x14ac:dyDescent="0.25">
      <c r="B9314" s="416" t="s">
        <v>12186</v>
      </c>
      <c r="C9314" s="416" t="s">
        <v>12012</v>
      </c>
      <c r="D9314" s="416">
        <v>178.25</v>
      </c>
    </row>
    <row r="9315" spans="2:4" x14ac:dyDescent="0.25">
      <c r="B9315" s="416" t="s">
        <v>12187</v>
      </c>
      <c r="C9315" s="416" t="s">
        <v>12012</v>
      </c>
      <c r="D9315" s="416">
        <v>178.25</v>
      </c>
    </row>
    <row r="9316" spans="2:4" x14ac:dyDescent="0.25">
      <c r="B9316" s="416" t="s">
        <v>12188</v>
      </c>
      <c r="C9316" s="416" t="s">
        <v>12012</v>
      </c>
      <c r="D9316" s="416">
        <v>178.25</v>
      </c>
    </row>
    <row r="9317" spans="2:4" x14ac:dyDescent="0.25">
      <c r="B9317" s="416" t="s">
        <v>12189</v>
      </c>
      <c r="C9317" s="416" t="s">
        <v>12012</v>
      </c>
      <c r="D9317" s="416">
        <v>178.25</v>
      </c>
    </row>
    <row r="9318" spans="2:4" x14ac:dyDescent="0.25">
      <c r="B9318" s="416" t="s">
        <v>12190</v>
      </c>
      <c r="C9318" s="416" t="s">
        <v>12012</v>
      </c>
      <c r="D9318" s="416">
        <v>178.25</v>
      </c>
    </row>
    <row r="9319" spans="2:4" x14ac:dyDescent="0.25">
      <c r="B9319" s="416" t="s">
        <v>12191</v>
      </c>
      <c r="C9319" s="416" t="s">
        <v>12012</v>
      </c>
      <c r="D9319" s="416">
        <v>178.25</v>
      </c>
    </row>
    <row r="9320" spans="2:4" x14ac:dyDescent="0.25">
      <c r="B9320" s="416" t="s">
        <v>12192</v>
      </c>
      <c r="C9320" s="416" t="s">
        <v>12012</v>
      </c>
      <c r="D9320" s="416">
        <v>178.25</v>
      </c>
    </row>
    <row r="9321" spans="2:4" x14ac:dyDescent="0.25">
      <c r="B9321" s="416" t="s">
        <v>12193</v>
      </c>
      <c r="C9321" s="416" t="s">
        <v>12012</v>
      </c>
      <c r="D9321" s="416">
        <v>178.25</v>
      </c>
    </row>
    <row r="9322" spans="2:4" x14ac:dyDescent="0.25">
      <c r="B9322" s="416" t="s">
        <v>12194</v>
      </c>
      <c r="C9322" s="416" t="s">
        <v>12012</v>
      </c>
      <c r="D9322" s="416">
        <v>178.25</v>
      </c>
    </row>
    <row r="9323" spans="2:4" x14ac:dyDescent="0.25">
      <c r="B9323" s="416" t="s">
        <v>12195</v>
      </c>
      <c r="C9323" s="416" t="s">
        <v>12012</v>
      </c>
      <c r="D9323" s="416">
        <v>178.25</v>
      </c>
    </row>
    <row r="9324" spans="2:4" x14ac:dyDescent="0.25">
      <c r="B9324" s="416" t="s">
        <v>12196</v>
      </c>
      <c r="C9324" s="416" t="s">
        <v>12012</v>
      </c>
      <c r="D9324" s="416">
        <v>178.25</v>
      </c>
    </row>
    <row r="9325" spans="2:4" x14ac:dyDescent="0.25">
      <c r="B9325" s="416" t="s">
        <v>12197</v>
      </c>
      <c r="C9325" s="416" t="s">
        <v>12012</v>
      </c>
      <c r="D9325" s="416">
        <v>178.25</v>
      </c>
    </row>
    <row r="9326" spans="2:4" x14ac:dyDescent="0.25">
      <c r="B9326" s="416" t="s">
        <v>12198</v>
      </c>
      <c r="C9326" s="416" t="s">
        <v>12012</v>
      </c>
      <c r="D9326" s="416">
        <v>178.25</v>
      </c>
    </row>
    <row r="9327" spans="2:4" x14ac:dyDescent="0.25">
      <c r="B9327" s="416" t="s">
        <v>12199</v>
      </c>
      <c r="C9327" s="416" t="s">
        <v>12012</v>
      </c>
      <c r="D9327" s="416">
        <v>178.25</v>
      </c>
    </row>
    <row r="9328" spans="2:4" x14ac:dyDescent="0.25">
      <c r="B9328" s="416" t="s">
        <v>12200</v>
      </c>
      <c r="C9328" s="416" t="s">
        <v>12012</v>
      </c>
      <c r="D9328" s="416">
        <v>178.25</v>
      </c>
    </row>
    <row r="9329" spans="2:4" x14ac:dyDescent="0.25">
      <c r="B9329" s="416" t="s">
        <v>12201</v>
      </c>
      <c r="C9329" s="416" t="s">
        <v>12012</v>
      </c>
      <c r="D9329" s="416">
        <v>178.25</v>
      </c>
    </row>
    <row r="9330" spans="2:4" x14ac:dyDescent="0.25">
      <c r="B9330" s="416" t="s">
        <v>12202</v>
      </c>
      <c r="C9330" s="416" t="s">
        <v>12012</v>
      </c>
      <c r="D9330" s="416">
        <v>178.25</v>
      </c>
    </row>
    <row r="9331" spans="2:4" x14ac:dyDescent="0.25">
      <c r="B9331" s="416" t="s">
        <v>12203</v>
      </c>
      <c r="C9331" s="416" t="s">
        <v>12012</v>
      </c>
      <c r="D9331" s="416">
        <v>178.25</v>
      </c>
    </row>
    <row r="9332" spans="2:4" x14ac:dyDescent="0.25">
      <c r="B9332" s="416" t="s">
        <v>12204</v>
      </c>
      <c r="C9332" s="416" t="s">
        <v>12012</v>
      </c>
      <c r="D9332" s="416">
        <v>178.25</v>
      </c>
    </row>
    <row r="9333" spans="2:4" x14ac:dyDescent="0.25">
      <c r="B9333" s="416" t="s">
        <v>12205</v>
      </c>
      <c r="C9333" s="416" t="s">
        <v>12012</v>
      </c>
      <c r="D9333" s="416">
        <v>178.25</v>
      </c>
    </row>
    <row r="9334" spans="2:4" x14ac:dyDescent="0.25">
      <c r="B9334" s="416" t="s">
        <v>12206</v>
      </c>
      <c r="C9334" s="416" t="s">
        <v>12012</v>
      </c>
      <c r="D9334" s="416">
        <v>178.25</v>
      </c>
    </row>
    <row r="9335" spans="2:4" x14ac:dyDescent="0.25">
      <c r="B9335" s="416" t="s">
        <v>12207</v>
      </c>
      <c r="C9335" s="416" t="s">
        <v>12012</v>
      </c>
      <c r="D9335" s="416">
        <v>178.25</v>
      </c>
    </row>
    <row r="9336" spans="2:4" x14ac:dyDescent="0.25">
      <c r="B9336" s="416" t="s">
        <v>12208</v>
      </c>
      <c r="C9336" s="416" t="s">
        <v>12012</v>
      </c>
      <c r="D9336" s="416">
        <v>178.25</v>
      </c>
    </row>
    <row r="9337" spans="2:4" x14ac:dyDescent="0.25">
      <c r="B9337" s="416" t="s">
        <v>12209</v>
      </c>
      <c r="C9337" s="416" t="s">
        <v>12012</v>
      </c>
      <c r="D9337" s="416">
        <v>178.25</v>
      </c>
    </row>
    <row r="9338" spans="2:4" x14ac:dyDescent="0.25">
      <c r="B9338" s="416" t="s">
        <v>12210</v>
      </c>
      <c r="C9338" s="416" t="s">
        <v>12012</v>
      </c>
      <c r="D9338" s="416">
        <v>178.25</v>
      </c>
    </row>
    <row r="9339" spans="2:4" x14ac:dyDescent="0.25">
      <c r="B9339" s="416" t="s">
        <v>12211</v>
      </c>
      <c r="C9339" s="416" t="s">
        <v>12012</v>
      </c>
      <c r="D9339" s="416">
        <v>178.25</v>
      </c>
    </row>
    <row r="9340" spans="2:4" x14ac:dyDescent="0.25">
      <c r="B9340" s="416" t="s">
        <v>12212</v>
      </c>
      <c r="C9340" s="416" t="s">
        <v>12012</v>
      </c>
      <c r="D9340" s="416">
        <v>178.25</v>
      </c>
    </row>
    <row r="9341" spans="2:4" x14ac:dyDescent="0.25">
      <c r="B9341" s="416" t="s">
        <v>12213</v>
      </c>
      <c r="C9341" s="416" t="s">
        <v>12012</v>
      </c>
      <c r="D9341" s="416">
        <v>178.25</v>
      </c>
    </row>
    <row r="9342" spans="2:4" x14ac:dyDescent="0.25">
      <c r="B9342" s="416" t="s">
        <v>12214</v>
      </c>
      <c r="C9342" s="416" t="s">
        <v>12012</v>
      </c>
      <c r="D9342" s="416">
        <v>178.25</v>
      </c>
    </row>
    <row r="9343" spans="2:4" x14ac:dyDescent="0.25">
      <c r="B9343" s="416" t="s">
        <v>12215</v>
      </c>
      <c r="C9343" s="416" t="s">
        <v>12012</v>
      </c>
      <c r="D9343" s="416">
        <v>178.25</v>
      </c>
    </row>
    <row r="9344" spans="2:4" x14ac:dyDescent="0.25">
      <c r="B9344" s="416" t="s">
        <v>12216</v>
      </c>
      <c r="C9344" s="416" t="s">
        <v>12012</v>
      </c>
      <c r="D9344" s="416">
        <v>178.25</v>
      </c>
    </row>
    <row r="9345" spans="2:4" x14ac:dyDescent="0.25">
      <c r="B9345" s="416" t="s">
        <v>12217</v>
      </c>
      <c r="C9345" s="416" t="s">
        <v>12012</v>
      </c>
      <c r="D9345" s="416">
        <v>178.25</v>
      </c>
    </row>
    <row r="9346" spans="2:4" x14ac:dyDescent="0.25">
      <c r="B9346" s="416" t="s">
        <v>12218</v>
      </c>
      <c r="C9346" s="416" t="s">
        <v>12012</v>
      </c>
      <c r="D9346" s="416">
        <v>178.25</v>
      </c>
    </row>
    <row r="9347" spans="2:4" x14ac:dyDescent="0.25">
      <c r="B9347" s="416" t="s">
        <v>12219</v>
      </c>
      <c r="C9347" s="416" t="s">
        <v>12012</v>
      </c>
      <c r="D9347" s="416">
        <v>178.25</v>
      </c>
    </row>
    <row r="9348" spans="2:4" x14ac:dyDescent="0.25">
      <c r="B9348" s="416" t="s">
        <v>12220</v>
      </c>
      <c r="C9348" s="416" t="s">
        <v>12221</v>
      </c>
      <c r="D9348" s="416">
        <v>154.94999999999999</v>
      </c>
    </row>
    <row r="9349" spans="2:4" x14ac:dyDescent="0.25">
      <c r="B9349" s="416" t="s">
        <v>12222</v>
      </c>
      <c r="C9349" s="416" t="s">
        <v>12221</v>
      </c>
      <c r="D9349" s="416">
        <v>154.94999999999999</v>
      </c>
    </row>
    <row r="9350" spans="2:4" x14ac:dyDescent="0.25">
      <c r="B9350" s="416" t="s">
        <v>12223</v>
      </c>
      <c r="C9350" s="416" t="s">
        <v>12224</v>
      </c>
      <c r="D9350" s="416">
        <v>405.88</v>
      </c>
    </row>
    <row r="9351" spans="2:4" x14ac:dyDescent="0.25">
      <c r="B9351" s="416" t="s">
        <v>12225</v>
      </c>
      <c r="C9351" s="416" t="s">
        <v>12224</v>
      </c>
      <c r="D9351" s="416">
        <v>154.94999999999999</v>
      </c>
    </row>
    <row r="9352" spans="2:4" x14ac:dyDescent="0.25">
      <c r="B9352" s="416" t="s">
        <v>12226</v>
      </c>
      <c r="C9352" s="416" t="s">
        <v>12224</v>
      </c>
      <c r="D9352" s="416">
        <v>154.94999999999999</v>
      </c>
    </row>
    <row r="9353" spans="2:4" x14ac:dyDescent="0.25">
      <c r="B9353" s="416" t="s">
        <v>12227</v>
      </c>
      <c r="C9353" s="416" t="s">
        <v>12224</v>
      </c>
      <c r="D9353" s="416">
        <v>154.94999999999999</v>
      </c>
    </row>
    <row r="9354" spans="2:4" x14ac:dyDescent="0.25">
      <c r="B9354" s="416" t="s">
        <v>12228</v>
      </c>
      <c r="C9354" s="416" t="s">
        <v>12224</v>
      </c>
      <c r="D9354" s="416">
        <v>154.94999999999999</v>
      </c>
    </row>
    <row r="9355" spans="2:4" x14ac:dyDescent="0.25">
      <c r="B9355" s="416" t="s">
        <v>12229</v>
      </c>
      <c r="C9355" s="416" t="s">
        <v>12230</v>
      </c>
      <c r="D9355" s="416">
        <v>154.94999999999999</v>
      </c>
    </row>
    <row r="9356" spans="2:4" x14ac:dyDescent="0.25">
      <c r="B9356" s="416" t="s">
        <v>12231</v>
      </c>
      <c r="C9356" s="416" t="s">
        <v>12230</v>
      </c>
      <c r="D9356" s="416">
        <v>246.08</v>
      </c>
    </row>
    <row r="9357" spans="2:4" x14ac:dyDescent="0.25">
      <c r="B9357" s="416" t="s">
        <v>12232</v>
      </c>
      <c r="C9357" s="416" t="s">
        <v>12230</v>
      </c>
      <c r="D9357" s="416">
        <v>246.08</v>
      </c>
    </row>
    <row r="9358" spans="2:4" x14ac:dyDescent="0.25">
      <c r="B9358" s="416" t="s">
        <v>12233</v>
      </c>
      <c r="C9358" s="416" t="s">
        <v>12230</v>
      </c>
      <c r="D9358" s="416">
        <v>246.08</v>
      </c>
    </row>
    <row r="9359" spans="2:4" x14ac:dyDescent="0.25">
      <c r="B9359" s="416" t="s">
        <v>12234</v>
      </c>
      <c r="C9359" s="416" t="s">
        <v>12235</v>
      </c>
      <c r="D9359" s="416">
        <v>382.95</v>
      </c>
    </row>
    <row r="9360" spans="2:4" x14ac:dyDescent="0.25">
      <c r="B9360" s="416" t="s">
        <v>12236</v>
      </c>
      <c r="C9360" s="416" t="s">
        <v>12235</v>
      </c>
      <c r="D9360" s="416">
        <v>382.95</v>
      </c>
    </row>
    <row r="9361" spans="2:4" x14ac:dyDescent="0.25">
      <c r="B9361" s="416" t="s">
        <v>12237</v>
      </c>
      <c r="C9361" s="416" t="s">
        <v>12235</v>
      </c>
      <c r="D9361" s="416">
        <v>382.95</v>
      </c>
    </row>
    <row r="9362" spans="2:4" x14ac:dyDescent="0.25">
      <c r="B9362" s="416" t="s">
        <v>12238</v>
      </c>
      <c r="C9362" s="416" t="s">
        <v>12235</v>
      </c>
      <c r="D9362" s="416">
        <v>382.95</v>
      </c>
    </row>
    <row r="9363" spans="2:4" x14ac:dyDescent="0.25">
      <c r="B9363" s="416" t="s">
        <v>12239</v>
      </c>
      <c r="C9363" s="416" t="s">
        <v>12235</v>
      </c>
      <c r="D9363" s="416">
        <v>382.95</v>
      </c>
    </row>
    <row r="9364" spans="2:4" x14ac:dyDescent="0.25">
      <c r="B9364" s="416" t="s">
        <v>12240</v>
      </c>
      <c r="C9364" s="416" t="s">
        <v>12235</v>
      </c>
      <c r="D9364" s="416">
        <v>382.95</v>
      </c>
    </row>
    <row r="9365" spans="2:4" x14ac:dyDescent="0.25">
      <c r="B9365" s="416" t="s">
        <v>12241</v>
      </c>
      <c r="C9365" s="416" t="s">
        <v>12235</v>
      </c>
      <c r="D9365" s="416">
        <v>382.95</v>
      </c>
    </row>
    <row r="9366" spans="2:4" x14ac:dyDescent="0.25">
      <c r="B9366" s="416" t="s">
        <v>12242</v>
      </c>
      <c r="C9366" s="416" t="s">
        <v>12243</v>
      </c>
      <c r="D9366" s="416">
        <v>394.4</v>
      </c>
    </row>
    <row r="9367" spans="2:4" x14ac:dyDescent="0.25">
      <c r="B9367" s="416" t="s">
        <v>12244</v>
      </c>
      <c r="C9367" s="416" t="s">
        <v>12243</v>
      </c>
      <c r="D9367" s="416">
        <v>394.4</v>
      </c>
    </row>
    <row r="9368" spans="2:4" x14ac:dyDescent="0.25">
      <c r="B9368" s="416" t="s">
        <v>12245</v>
      </c>
      <c r="C9368" s="416" t="s">
        <v>12243</v>
      </c>
      <c r="D9368" s="416">
        <v>394.4</v>
      </c>
    </row>
    <row r="9369" spans="2:4" x14ac:dyDescent="0.25">
      <c r="B9369" s="416" t="s">
        <v>12246</v>
      </c>
      <c r="C9369" s="416" t="s">
        <v>12243</v>
      </c>
      <c r="D9369" s="416">
        <v>394.4</v>
      </c>
    </row>
    <row r="9370" spans="2:4" x14ac:dyDescent="0.25">
      <c r="B9370" s="416" t="s">
        <v>12247</v>
      </c>
      <c r="C9370" s="416" t="s">
        <v>12243</v>
      </c>
      <c r="D9370" s="416">
        <v>394.4</v>
      </c>
    </row>
    <row r="9371" spans="2:4" x14ac:dyDescent="0.25">
      <c r="B9371" s="416" t="s">
        <v>12248</v>
      </c>
      <c r="C9371" s="416" t="s">
        <v>12243</v>
      </c>
      <c r="D9371" s="416">
        <v>394.4</v>
      </c>
    </row>
    <row r="9372" spans="2:4" x14ac:dyDescent="0.25">
      <c r="B9372" s="416" t="s">
        <v>12249</v>
      </c>
      <c r="C9372" s="416" t="s">
        <v>12243</v>
      </c>
      <c r="D9372" s="416">
        <v>394.4</v>
      </c>
    </row>
    <row r="9373" spans="2:4" x14ac:dyDescent="0.25">
      <c r="B9373" s="416" t="s">
        <v>12250</v>
      </c>
      <c r="C9373" s="416" t="s">
        <v>12243</v>
      </c>
      <c r="D9373" s="416">
        <v>394.4</v>
      </c>
    </row>
    <row r="9374" spans="2:4" x14ac:dyDescent="0.25">
      <c r="B9374" s="416" t="s">
        <v>12251</v>
      </c>
      <c r="C9374" s="416" t="s">
        <v>12243</v>
      </c>
      <c r="D9374" s="416">
        <v>394.4</v>
      </c>
    </row>
    <row r="9375" spans="2:4" x14ac:dyDescent="0.25">
      <c r="B9375" s="416" t="s">
        <v>12252</v>
      </c>
      <c r="C9375" s="416" t="s">
        <v>12243</v>
      </c>
      <c r="D9375" s="416">
        <v>394.4</v>
      </c>
    </row>
    <row r="9376" spans="2:4" x14ac:dyDescent="0.25">
      <c r="B9376" s="416" t="s">
        <v>12253</v>
      </c>
      <c r="C9376" s="416" t="s">
        <v>12243</v>
      </c>
      <c r="D9376" s="416">
        <v>394.4</v>
      </c>
    </row>
    <row r="9377" spans="2:4" x14ac:dyDescent="0.25">
      <c r="B9377" s="416" t="s">
        <v>12254</v>
      </c>
      <c r="C9377" s="416" t="s">
        <v>12243</v>
      </c>
      <c r="D9377" s="416">
        <v>394.4</v>
      </c>
    </row>
    <row r="9378" spans="2:4" x14ac:dyDescent="0.25">
      <c r="B9378" s="416" t="s">
        <v>12255</v>
      </c>
      <c r="C9378" s="416" t="s">
        <v>12243</v>
      </c>
      <c r="D9378" s="416">
        <v>394.4</v>
      </c>
    </row>
    <row r="9379" spans="2:4" x14ac:dyDescent="0.25">
      <c r="B9379" s="416" t="s">
        <v>12256</v>
      </c>
      <c r="C9379" s="416" t="s">
        <v>12243</v>
      </c>
      <c r="D9379" s="416">
        <v>394.4</v>
      </c>
    </row>
    <row r="9380" spans="2:4" x14ac:dyDescent="0.25">
      <c r="B9380" s="416" t="s">
        <v>12257</v>
      </c>
      <c r="C9380" s="416" t="s">
        <v>12243</v>
      </c>
      <c r="D9380" s="416">
        <v>394.4</v>
      </c>
    </row>
    <row r="9381" spans="2:4" x14ac:dyDescent="0.25">
      <c r="B9381" s="416" t="s">
        <v>12258</v>
      </c>
      <c r="C9381" s="416" t="s">
        <v>12243</v>
      </c>
      <c r="D9381" s="416">
        <v>394.4</v>
      </c>
    </row>
    <row r="9382" spans="2:4" x14ac:dyDescent="0.25">
      <c r="B9382" s="416" t="s">
        <v>12259</v>
      </c>
      <c r="C9382" s="416" t="s">
        <v>12243</v>
      </c>
      <c r="D9382" s="416">
        <v>394.4</v>
      </c>
    </row>
    <row r="9383" spans="2:4" x14ac:dyDescent="0.25">
      <c r="B9383" s="416" t="s">
        <v>12260</v>
      </c>
      <c r="C9383" s="416" t="s">
        <v>12243</v>
      </c>
      <c r="D9383" s="416">
        <v>394.4</v>
      </c>
    </row>
    <row r="9384" spans="2:4" x14ac:dyDescent="0.25">
      <c r="B9384" s="416" t="s">
        <v>12261</v>
      </c>
      <c r="C9384" s="416" t="s">
        <v>12243</v>
      </c>
      <c r="D9384" s="416">
        <v>394.4</v>
      </c>
    </row>
    <row r="9385" spans="2:4" x14ac:dyDescent="0.25">
      <c r="B9385" s="416" t="s">
        <v>12262</v>
      </c>
      <c r="C9385" s="416" t="s">
        <v>12243</v>
      </c>
      <c r="D9385" s="416">
        <v>394.4</v>
      </c>
    </row>
    <row r="9386" spans="2:4" x14ac:dyDescent="0.25">
      <c r="B9386" s="416" t="s">
        <v>12263</v>
      </c>
      <c r="C9386" s="416" t="s">
        <v>12243</v>
      </c>
      <c r="D9386" s="416">
        <v>394.4</v>
      </c>
    </row>
    <row r="9387" spans="2:4" x14ac:dyDescent="0.25">
      <c r="B9387" s="416" t="s">
        <v>12264</v>
      </c>
      <c r="C9387" s="416" t="s">
        <v>12243</v>
      </c>
      <c r="D9387" s="416">
        <v>394.4</v>
      </c>
    </row>
    <row r="9388" spans="2:4" x14ac:dyDescent="0.25">
      <c r="B9388" s="416" t="s">
        <v>12265</v>
      </c>
      <c r="C9388" s="416" t="s">
        <v>12243</v>
      </c>
      <c r="D9388" s="416">
        <v>394.4</v>
      </c>
    </row>
    <row r="9389" spans="2:4" x14ac:dyDescent="0.25">
      <c r="B9389" s="416" t="s">
        <v>12266</v>
      </c>
      <c r="C9389" s="416" t="s">
        <v>12243</v>
      </c>
      <c r="D9389" s="416">
        <v>394.4</v>
      </c>
    </row>
    <row r="9390" spans="2:4" x14ac:dyDescent="0.25">
      <c r="B9390" s="416" t="s">
        <v>12267</v>
      </c>
      <c r="C9390" s="416" t="s">
        <v>12243</v>
      </c>
      <c r="D9390" s="416">
        <v>394.4</v>
      </c>
    </row>
    <row r="9391" spans="2:4" x14ac:dyDescent="0.25">
      <c r="B9391" s="416" t="s">
        <v>12268</v>
      </c>
      <c r="C9391" s="416" t="s">
        <v>12243</v>
      </c>
      <c r="D9391" s="416">
        <v>394.4</v>
      </c>
    </row>
    <row r="9392" spans="2:4" x14ac:dyDescent="0.25">
      <c r="B9392" s="416" t="s">
        <v>12269</v>
      </c>
      <c r="C9392" s="416" t="s">
        <v>12243</v>
      </c>
      <c r="D9392" s="416">
        <v>394.4</v>
      </c>
    </row>
    <row r="9393" spans="2:4" x14ac:dyDescent="0.25">
      <c r="B9393" s="416" t="s">
        <v>12270</v>
      </c>
      <c r="C9393" s="416" t="s">
        <v>12243</v>
      </c>
      <c r="D9393" s="416">
        <v>394.4</v>
      </c>
    </row>
    <row r="9394" spans="2:4" x14ac:dyDescent="0.25">
      <c r="B9394" s="416" t="s">
        <v>12271</v>
      </c>
      <c r="C9394" s="416" t="s">
        <v>12243</v>
      </c>
      <c r="D9394" s="416">
        <v>394.4</v>
      </c>
    </row>
    <row r="9395" spans="2:4" x14ac:dyDescent="0.25">
      <c r="B9395" s="416" t="s">
        <v>12272</v>
      </c>
      <c r="C9395" s="416" t="s">
        <v>12243</v>
      </c>
      <c r="D9395" s="416">
        <v>394.4</v>
      </c>
    </row>
    <row r="9396" spans="2:4" x14ac:dyDescent="0.25">
      <c r="B9396" s="416" t="s">
        <v>12273</v>
      </c>
      <c r="C9396" s="416" t="s">
        <v>12243</v>
      </c>
      <c r="D9396" s="416">
        <v>394.4</v>
      </c>
    </row>
    <row r="9397" spans="2:4" x14ac:dyDescent="0.25">
      <c r="B9397" s="416" t="s">
        <v>12274</v>
      </c>
      <c r="C9397" s="416" t="s">
        <v>12243</v>
      </c>
      <c r="D9397" s="416">
        <v>394.4</v>
      </c>
    </row>
    <row r="9398" spans="2:4" x14ac:dyDescent="0.25">
      <c r="B9398" s="416" t="s">
        <v>12275</v>
      </c>
      <c r="C9398" s="416" t="s">
        <v>12243</v>
      </c>
      <c r="D9398" s="416">
        <v>394.4</v>
      </c>
    </row>
    <row r="9399" spans="2:4" x14ac:dyDescent="0.25">
      <c r="B9399" s="416" t="s">
        <v>12276</v>
      </c>
      <c r="C9399" s="416" t="s">
        <v>12243</v>
      </c>
      <c r="D9399" s="416">
        <v>394.4</v>
      </c>
    </row>
    <row r="9400" spans="2:4" x14ac:dyDescent="0.25">
      <c r="B9400" s="416" t="s">
        <v>12277</v>
      </c>
      <c r="C9400" s="416" t="s">
        <v>12243</v>
      </c>
      <c r="D9400" s="416">
        <v>394.4</v>
      </c>
    </row>
    <row r="9401" spans="2:4" x14ac:dyDescent="0.25">
      <c r="B9401" s="416" t="s">
        <v>12278</v>
      </c>
      <c r="C9401" s="416" t="s">
        <v>12243</v>
      </c>
      <c r="D9401" s="416">
        <v>394.4</v>
      </c>
    </row>
    <row r="9402" spans="2:4" x14ac:dyDescent="0.25">
      <c r="B9402" s="416" t="s">
        <v>12279</v>
      </c>
      <c r="C9402" s="416" t="s">
        <v>12243</v>
      </c>
      <c r="D9402" s="416">
        <v>394.4</v>
      </c>
    </row>
    <row r="9403" spans="2:4" x14ac:dyDescent="0.25">
      <c r="B9403" s="416" t="s">
        <v>12280</v>
      </c>
      <c r="C9403" s="416" t="s">
        <v>12243</v>
      </c>
      <c r="D9403" s="416">
        <v>394.4</v>
      </c>
    </row>
    <row r="9404" spans="2:4" x14ac:dyDescent="0.25">
      <c r="B9404" s="416" t="s">
        <v>12281</v>
      </c>
      <c r="C9404" s="416" t="s">
        <v>12243</v>
      </c>
      <c r="D9404" s="416">
        <v>394.4</v>
      </c>
    </row>
    <row r="9405" spans="2:4" x14ac:dyDescent="0.25">
      <c r="B9405" s="416" t="s">
        <v>12282</v>
      </c>
      <c r="C9405" s="416" t="s">
        <v>12243</v>
      </c>
      <c r="D9405" s="416">
        <v>394.4</v>
      </c>
    </row>
    <row r="9406" spans="2:4" x14ac:dyDescent="0.25">
      <c r="B9406" s="416" t="s">
        <v>12283</v>
      </c>
      <c r="C9406" s="416" t="s">
        <v>12243</v>
      </c>
      <c r="D9406" s="416">
        <v>394.4</v>
      </c>
    </row>
    <row r="9407" spans="2:4" x14ac:dyDescent="0.25">
      <c r="B9407" s="416" t="s">
        <v>12284</v>
      </c>
      <c r="C9407" s="416" t="s">
        <v>12243</v>
      </c>
      <c r="D9407" s="416">
        <v>394.4</v>
      </c>
    </row>
    <row r="9408" spans="2:4" x14ac:dyDescent="0.25">
      <c r="B9408" s="416" t="s">
        <v>12285</v>
      </c>
      <c r="C9408" s="416" t="s">
        <v>12243</v>
      </c>
      <c r="D9408" s="416">
        <v>394.4</v>
      </c>
    </row>
    <row r="9409" spans="2:4" x14ac:dyDescent="0.25">
      <c r="B9409" s="416" t="s">
        <v>12286</v>
      </c>
      <c r="C9409" s="416" t="s">
        <v>12243</v>
      </c>
      <c r="D9409" s="416">
        <v>394.4</v>
      </c>
    </row>
    <row r="9410" spans="2:4" x14ac:dyDescent="0.25">
      <c r="B9410" s="416" t="s">
        <v>12287</v>
      </c>
      <c r="C9410" s="416" t="s">
        <v>12243</v>
      </c>
      <c r="D9410" s="416">
        <v>394.4</v>
      </c>
    </row>
    <row r="9411" spans="2:4" x14ac:dyDescent="0.25">
      <c r="B9411" s="416" t="s">
        <v>12288</v>
      </c>
      <c r="C9411" s="416" t="s">
        <v>12243</v>
      </c>
      <c r="D9411" s="416">
        <v>394.4</v>
      </c>
    </row>
    <row r="9412" spans="2:4" x14ac:dyDescent="0.25">
      <c r="B9412" s="416" t="s">
        <v>12289</v>
      </c>
      <c r="C9412" s="416" t="s">
        <v>12243</v>
      </c>
      <c r="D9412" s="416">
        <v>394.4</v>
      </c>
    </row>
    <row r="9413" spans="2:4" x14ac:dyDescent="0.25">
      <c r="B9413" s="416" t="s">
        <v>12290</v>
      </c>
      <c r="C9413" s="416" t="s">
        <v>12243</v>
      </c>
      <c r="D9413" s="416">
        <v>394.4</v>
      </c>
    </row>
    <row r="9414" spans="2:4" x14ac:dyDescent="0.25">
      <c r="B9414" s="416" t="s">
        <v>12291</v>
      </c>
      <c r="C9414" s="416" t="s">
        <v>12243</v>
      </c>
      <c r="D9414" s="416">
        <v>394.4</v>
      </c>
    </row>
    <row r="9415" spans="2:4" x14ac:dyDescent="0.25">
      <c r="B9415" s="416" t="s">
        <v>12292</v>
      </c>
      <c r="C9415" s="416" t="s">
        <v>12243</v>
      </c>
      <c r="D9415" s="416">
        <v>394.4</v>
      </c>
    </row>
    <row r="9416" spans="2:4" x14ac:dyDescent="0.25">
      <c r="B9416" s="416" t="s">
        <v>12293</v>
      </c>
      <c r="C9416" s="416" t="s">
        <v>12243</v>
      </c>
      <c r="D9416" s="416">
        <v>394.4</v>
      </c>
    </row>
    <row r="9417" spans="2:4" x14ac:dyDescent="0.25">
      <c r="B9417" s="416" t="s">
        <v>12294</v>
      </c>
      <c r="C9417" s="416" t="s">
        <v>12243</v>
      </c>
      <c r="D9417" s="416">
        <v>394.4</v>
      </c>
    </row>
    <row r="9418" spans="2:4" x14ac:dyDescent="0.25">
      <c r="B9418" s="416" t="s">
        <v>12295</v>
      </c>
      <c r="C9418" s="416" t="s">
        <v>12243</v>
      </c>
      <c r="D9418" s="416">
        <v>394.4</v>
      </c>
    </row>
    <row r="9419" spans="2:4" x14ac:dyDescent="0.25">
      <c r="B9419" s="416" t="s">
        <v>12296</v>
      </c>
      <c r="C9419" s="416" t="s">
        <v>12243</v>
      </c>
      <c r="D9419" s="416">
        <v>394.4</v>
      </c>
    </row>
    <row r="9420" spans="2:4" x14ac:dyDescent="0.25">
      <c r="B9420" s="416" t="s">
        <v>12297</v>
      </c>
      <c r="C9420" s="416" t="s">
        <v>12243</v>
      </c>
      <c r="D9420" s="416">
        <v>394.4</v>
      </c>
    </row>
    <row r="9421" spans="2:4" x14ac:dyDescent="0.25">
      <c r="B9421" s="416" t="s">
        <v>12298</v>
      </c>
      <c r="C9421" s="416" t="s">
        <v>12243</v>
      </c>
      <c r="D9421" s="416">
        <v>394.4</v>
      </c>
    </row>
    <row r="9422" spans="2:4" x14ac:dyDescent="0.25">
      <c r="B9422" s="416" t="s">
        <v>12299</v>
      </c>
      <c r="C9422" s="416" t="s">
        <v>12243</v>
      </c>
      <c r="D9422" s="416">
        <v>394.4</v>
      </c>
    </row>
    <row r="9423" spans="2:4" x14ac:dyDescent="0.25">
      <c r="B9423" s="416" t="s">
        <v>12300</v>
      </c>
      <c r="C9423" s="416" t="s">
        <v>12243</v>
      </c>
      <c r="D9423" s="416">
        <v>394.4</v>
      </c>
    </row>
    <row r="9424" spans="2:4" x14ac:dyDescent="0.25">
      <c r="B9424" s="416" t="s">
        <v>12301</v>
      </c>
      <c r="C9424" s="416" t="s">
        <v>12243</v>
      </c>
      <c r="D9424" s="416">
        <v>394.4</v>
      </c>
    </row>
    <row r="9425" spans="2:4" x14ac:dyDescent="0.25">
      <c r="B9425" s="416" t="s">
        <v>12302</v>
      </c>
      <c r="C9425" s="416" t="s">
        <v>12243</v>
      </c>
      <c r="D9425" s="416">
        <v>394.4</v>
      </c>
    </row>
    <row r="9426" spans="2:4" x14ac:dyDescent="0.25">
      <c r="B9426" s="416" t="s">
        <v>12303</v>
      </c>
      <c r="C9426" s="416" t="s">
        <v>12243</v>
      </c>
      <c r="D9426" s="416">
        <v>394.4</v>
      </c>
    </row>
    <row r="9427" spans="2:4" x14ac:dyDescent="0.25">
      <c r="B9427" s="416" t="s">
        <v>12304</v>
      </c>
      <c r="C9427" s="416" t="s">
        <v>12243</v>
      </c>
      <c r="D9427" s="416">
        <v>394.4</v>
      </c>
    </row>
    <row r="9428" spans="2:4" x14ac:dyDescent="0.25">
      <c r="B9428" s="416" t="s">
        <v>12305</v>
      </c>
      <c r="C9428" s="416" t="s">
        <v>12243</v>
      </c>
      <c r="D9428" s="416">
        <v>394.4</v>
      </c>
    </row>
    <row r="9429" spans="2:4" x14ac:dyDescent="0.25">
      <c r="B9429" s="416" t="s">
        <v>12306</v>
      </c>
      <c r="C9429" s="416" t="s">
        <v>12243</v>
      </c>
      <c r="D9429" s="416">
        <v>394.4</v>
      </c>
    </row>
    <row r="9430" spans="2:4" x14ac:dyDescent="0.25">
      <c r="B9430" s="416" t="s">
        <v>12307</v>
      </c>
      <c r="C9430" s="416" t="s">
        <v>12243</v>
      </c>
      <c r="D9430" s="416">
        <v>394.4</v>
      </c>
    </row>
    <row r="9431" spans="2:4" x14ac:dyDescent="0.25">
      <c r="B9431" s="416" t="s">
        <v>12308</v>
      </c>
      <c r="C9431" s="416" t="s">
        <v>12243</v>
      </c>
      <c r="D9431" s="416">
        <v>394.4</v>
      </c>
    </row>
    <row r="9432" spans="2:4" x14ac:dyDescent="0.25">
      <c r="B9432" s="416" t="s">
        <v>12309</v>
      </c>
      <c r="C9432" s="416" t="s">
        <v>12243</v>
      </c>
      <c r="D9432" s="416">
        <v>394.4</v>
      </c>
    </row>
    <row r="9433" spans="2:4" x14ac:dyDescent="0.25">
      <c r="B9433" s="416" t="s">
        <v>12310</v>
      </c>
      <c r="C9433" s="416" t="s">
        <v>12243</v>
      </c>
      <c r="D9433" s="416">
        <v>394.4</v>
      </c>
    </row>
    <row r="9434" spans="2:4" x14ac:dyDescent="0.25">
      <c r="B9434" s="416" t="s">
        <v>12311</v>
      </c>
      <c r="C9434" s="416" t="s">
        <v>12243</v>
      </c>
      <c r="D9434" s="416">
        <v>394.4</v>
      </c>
    </row>
    <row r="9435" spans="2:4" x14ac:dyDescent="0.25">
      <c r="B9435" s="416" t="s">
        <v>12312</v>
      </c>
      <c r="C9435" s="416" t="s">
        <v>12243</v>
      </c>
      <c r="D9435" s="416">
        <v>394.4</v>
      </c>
    </row>
    <row r="9436" spans="2:4" x14ac:dyDescent="0.25">
      <c r="B9436" s="416" t="s">
        <v>12313</v>
      </c>
      <c r="C9436" s="416" t="s">
        <v>12243</v>
      </c>
      <c r="D9436" s="416">
        <v>394.4</v>
      </c>
    </row>
    <row r="9437" spans="2:4" x14ac:dyDescent="0.25">
      <c r="B9437" s="416" t="s">
        <v>12314</v>
      </c>
      <c r="C9437" s="416" t="s">
        <v>12243</v>
      </c>
      <c r="D9437" s="416">
        <v>394.4</v>
      </c>
    </row>
    <row r="9438" spans="2:4" x14ac:dyDescent="0.25">
      <c r="B9438" s="416" t="s">
        <v>12315</v>
      </c>
      <c r="C9438" s="416" t="s">
        <v>12243</v>
      </c>
      <c r="D9438" s="416">
        <v>394.4</v>
      </c>
    </row>
    <row r="9439" spans="2:4" x14ac:dyDescent="0.25">
      <c r="B9439" s="416" t="s">
        <v>12316</v>
      </c>
      <c r="C9439" s="416" t="s">
        <v>12243</v>
      </c>
      <c r="D9439" s="416">
        <v>394.4</v>
      </c>
    </row>
    <row r="9440" spans="2:4" x14ac:dyDescent="0.25">
      <c r="B9440" s="416" t="s">
        <v>12317</v>
      </c>
      <c r="C9440" s="416" t="s">
        <v>12243</v>
      </c>
      <c r="D9440" s="416">
        <v>394.4</v>
      </c>
    </row>
    <row r="9441" spans="2:4" x14ac:dyDescent="0.25">
      <c r="B9441" s="416" t="s">
        <v>12318</v>
      </c>
      <c r="C9441" s="416" t="s">
        <v>12243</v>
      </c>
      <c r="D9441" s="416">
        <v>394.4</v>
      </c>
    </row>
    <row r="9442" spans="2:4" x14ac:dyDescent="0.25">
      <c r="B9442" s="416" t="s">
        <v>12319</v>
      </c>
      <c r="C9442" s="416" t="s">
        <v>12243</v>
      </c>
      <c r="D9442" s="416">
        <v>394.4</v>
      </c>
    </row>
    <row r="9443" spans="2:4" x14ac:dyDescent="0.25">
      <c r="B9443" s="416" t="s">
        <v>12320</v>
      </c>
      <c r="C9443" s="416" t="s">
        <v>12243</v>
      </c>
      <c r="D9443" s="416">
        <v>394.4</v>
      </c>
    </row>
    <row r="9444" spans="2:4" x14ac:dyDescent="0.25">
      <c r="B9444" s="416" t="s">
        <v>12321</v>
      </c>
      <c r="C9444" s="416" t="s">
        <v>12243</v>
      </c>
      <c r="D9444" s="416">
        <v>394.4</v>
      </c>
    </row>
    <row r="9445" spans="2:4" x14ac:dyDescent="0.25">
      <c r="B9445" s="416" t="s">
        <v>12322</v>
      </c>
      <c r="C9445" s="416" t="s">
        <v>12243</v>
      </c>
      <c r="D9445" s="416">
        <v>394.4</v>
      </c>
    </row>
    <row r="9446" spans="2:4" x14ac:dyDescent="0.25">
      <c r="B9446" s="416" t="s">
        <v>12323</v>
      </c>
      <c r="C9446" s="416" t="s">
        <v>12243</v>
      </c>
      <c r="D9446" s="416">
        <v>394.4</v>
      </c>
    </row>
    <row r="9447" spans="2:4" x14ac:dyDescent="0.25">
      <c r="B9447" s="416" t="s">
        <v>12324</v>
      </c>
      <c r="C9447" s="416" t="s">
        <v>12243</v>
      </c>
      <c r="D9447" s="416">
        <v>394.4</v>
      </c>
    </row>
    <row r="9448" spans="2:4" x14ac:dyDescent="0.25">
      <c r="B9448" s="416" t="s">
        <v>12325</v>
      </c>
      <c r="C9448" s="416" t="s">
        <v>12243</v>
      </c>
      <c r="D9448" s="416">
        <v>394.4</v>
      </c>
    </row>
    <row r="9449" spans="2:4" x14ac:dyDescent="0.25">
      <c r="B9449" s="416" t="s">
        <v>12326</v>
      </c>
      <c r="C9449" s="416" t="s">
        <v>12243</v>
      </c>
      <c r="D9449" s="416">
        <v>394.4</v>
      </c>
    </row>
    <row r="9450" spans="2:4" x14ac:dyDescent="0.25">
      <c r="B9450" s="416" t="s">
        <v>12327</v>
      </c>
      <c r="C9450" s="416" t="s">
        <v>12243</v>
      </c>
      <c r="D9450" s="416">
        <v>394.4</v>
      </c>
    </row>
    <row r="9451" spans="2:4" x14ac:dyDescent="0.25">
      <c r="B9451" s="416" t="s">
        <v>12328</v>
      </c>
      <c r="C9451" s="416" t="s">
        <v>12243</v>
      </c>
      <c r="D9451" s="416">
        <v>394.4</v>
      </c>
    </row>
    <row r="9452" spans="2:4" x14ac:dyDescent="0.25">
      <c r="B9452" s="416" t="s">
        <v>12329</v>
      </c>
      <c r="C9452" s="416" t="s">
        <v>12243</v>
      </c>
      <c r="D9452" s="416">
        <v>394.4</v>
      </c>
    </row>
    <row r="9453" spans="2:4" x14ac:dyDescent="0.25">
      <c r="B9453" s="416" t="s">
        <v>12330</v>
      </c>
      <c r="C9453" s="416" t="s">
        <v>12243</v>
      </c>
      <c r="D9453" s="416">
        <v>394.4</v>
      </c>
    </row>
    <row r="9454" spans="2:4" x14ac:dyDescent="0.25">
      <c r="B9454" s="416" t="s">
        <v>12331</v>
      </c>
      <c r="C9454" s="416" t="s">
        <v>12243</v>
      </c>
      <c r="D9454" s="416">
        <v>394.4</v>
      </c>
    </row>
    <row r="9455" spans="2:4" x14ac:dyDescent="0.25">
      <c r="B9455" s="416" t="s">
        <v>12332</v>
      </c>
      <c r="C9455" s="416" t="s">
        <v>12243</v>
      </c>
      <c r="D9455" s="416">
        <v>394.4</v>
      </c>
    </row>
    <row r="9456" spans="2:4" x14ac:dyDescent="0.25">
      <c r="B9456" s="416" t="s">
        <v>12333</v>
      </c>
      <c r="C9456" s="416" t="s">
        <v>12243</v>
      </c>
      <c r="D9456" s="416">
        <v>394.4</v>
      </c>
    </row>
    <row r="9457" spans="2:4" x14ac:dyDescent="0.25">
      <c r="B9457" s="416" t="s">
        <v>12334</v>
      </c>
      <c r="C9457" s="416" t="s">
        <v>12243</v>
      </c>
      <c r="D9457" s="416">
        <v>394.4</v>
      </c>
    </row>
    <row r="9458" spans="2:4" x14ac:dyDescent="0.25">
      <c r="B9458" s="416" t="s">
        <v>12335</v>
      </c>
      <c r="C9458" s="416" t="s">
        <v>12243</v>
      </c>
      <c r="D9458" s="416">
        <v>394.4</v>
      </c>
    </row>
    <row r="9459" spans="2:4" x14ac:dyDescent="0.25">
      <c r="B9459" s="416" t="s">
        <v>12336</v>
      </c>
      <c r="C9459" s="416" t="s">
        <v>12243</v>
      </c>
      <c r="D9459" s="416">
        <v>394.4</v>
      </c>
    </row>
    <row r="9460" spans="2:4" x14ac:dyDescent="0.25">
      <c r="B9460" s="416" t="s">
        <v>12337</v>
      </c>
      <c r="C9460" s="416" t="s">
        <v>12243</v>
      </c>
      <c r="D9460" s="416">
        <v>394.4</v>
      </c>
    </row>
    <row r="9461" spans="2:4" x14ac:dyDescent="0.25">
      <c r="B9461" s="416" t="s">
        <v>12338</v>
      </c>
      <c r="C9461" s="416" t="s">
        <v>12243</v>
      </c>
      <c r="D9461" s="416">
        <v>394.4</v>
      </c>
    </row>
    <row r="9462" spans="2:4" x14ac:dyDescent="0.25">
      <c r="B9462" s="416" t="s">
        <v>12339</v>
      </c>
      <c r="C9462" s="416" t="s">
        <v>12243</v>
      </c>
      <c r="D9462" s="416">
        <v>394.4</v>
      </c>
    </row>
    <row r="9463" spans="2:4" x14ac:dyDescent="0.25">
      <c r="B9463" s="416" t="s">
        <v>12340</v>
      </c>
      <c r="C9463" s="416" t="s">
        <v>12243</v>
      </c>
      <c r="D9463" s="416">
        <v>394.4</v>
      </c>
    </row>
    <row r="9464" spans="2:4" x14ac:dyDescent="0.25">
      <c r="B9464" s="416" t="s">
        <v>12341</v>
      </c>
      <c r="C9464" s="416" t="s">
        <v>12243</v>
      </c>
      <c r="D9464" s="416">
        <v>394.4</v>
      </c>
    </row>
    <row r="9465" spans="2:4" x14ac:dyDescent="0.25">
      <c r="B9465" s="416" t="s">
        <v>12342</v>
      </c>
      <c r="C9465" s="416" t="s">
        <v>12243</v>
      </c>
      <c r="D9465" s="416">
        <v>394.4</v>
      </c>
    </row>
    <row r="9466" spans="2:4" x14ac:dyDescent="0.25">
      <c r="B9466" s="416" t="s">
        <v>12343</v>
      </c>
      <c r="C9466" s="416" t="s">
        <v>12243</v>
      </c>
      <c r="D9466" s="416">
        <v>394.4</v>
      </c>
    </row>
    <row r="9467" spans="2:4" x14ac:dyDescent="0.25">
      <c r="B9467" s="416" t="s">
        <v>12344</v>
      </c>
      <c r="C9467" s="416" t="s">
        <v>12243</v>
      </c>
      <c r="D9467" s="416">
        <v>394.4</v>
      </c>
    </row>
    <row r="9468" spans="2:4" x14ac:dyDescent="0.25">
      <c r="B9468" s="416" t="s">
        <v>12345</v>
      </c>
      <c r="C9468" s="416" t="s">
        <v>12243</v>
      </c>
      <c r="D9468" s="416">
        <v>394.4</v>
      </c>
    </row>
    <row r="9469" spans="2:4" x14ac:dyDescent="0.25">
      <c r="B9469" s="416" t="s">
        <v>12346</v>
      </c>
      <c r="C9469" s="416" t="s">
        <v>12243</v>
      </c>
      <c r="D9469" s="416">
        <v>394.4</v>
      </c>
    </row>
    <row r="9470" spans="2:4" x14ac:dyDescent="0.25">
      <c r="B9470" s="416" t="s">
        <v>12347</v>
      </c>
      <c r="C9470" s="416" t="s">
        <v>12243</v>
      </c>
      <c r="D9470" s="416">
        <v>394.4</v>
      </c>
    </row>
    <row r="9471" spans="2:4" x14ac:dyDescent="0.25">
      <c r="B9471" s="416" t="s">
        <v>12348</v>
      </c>
      <c r="C9471" s="416" t="s">
        <v>12243</v>
      </c>
      <c r="D9471" s="416">
        <v>394.4</v>
      </c>
    </row>
    <row r="9472" spans="2:4" x14ac:dyDescent="0.25">
      <c r="B9472" s="416" t="s">
        <v>12349</v>
      </c>
      <c r="C9472" s="416" t="s">
        <v>12243</v>
      </c>
      <c r="D9472" s="416">
        <v>394.4</v>
      </c>
    </row>
    <row r="9473" spans="2:4" x14ac:dyDescent="0.25">
      <c r="B9473" s="416" t="s">
        <v>12350</v>
      </c>
      <c r="C9473" s="416" t="s">
        <v>12243</v>
      </c>
      <c r="D9473" s="416">
        <v>394.4</v>
      </c>
    </row>
    <row r="9474" spans="2:4" x14ac:dyDescent="0.25">
      <c r="B9474" s="416" t="s">
        <v>12351</v>
      </c>
      <c r="C9474" s="416" t="s">
        <v>12243</v>
      </c>
      <c r="D9474" s="416">
        <v>394.4</v>
      </c>
    </row>
    <row r="9475" spans="2:4" x14ac:dyDescent="0.25">
      <c r="B9475" s="416" t="s">
        <v>12352</v>
      </c>
      <c r="C9475" s="416" t="s">
        <v>12243</v>
      </c>
      <c r="D9475" s="416">
        <v>394.4</v>
      </c>
    </row>
    <row r="9476" spans="2:4" x14ac:dyDescent="0.25">
      <c r="B9476" s="416" t="s">
        <v>12353</v>
      </c>
      <c r="C9476" s="416" t="s">
        <v>12243</v>
      </c>
      <c r="D9476" s="416">
        <v>394.4</v>
      </c>
    </row>
    <row r="9477" spans="2:4" x14ac:dyDescent="0.25">
      <c r="B9477" s="416" t="s">
        <v>12354</v>
      </c>
      <c r="C9477" s="416" t="s">
        <v>12243</v>
      </c>
      <c r="D9477" s="416">
        <v>394.4</v>
      </c>
    </row>
    <row r="9478" spans="2:4" x14ac:dyDescent="0.25">
      <c r="B9478" s="416" t="s">
        <v>12355</v>
      </c>
      <c r="C9478" s="416" t="s">
        <v>12243</v>
      </c>
      <c r="D9478" s="416">
        <v>394.4</v>
      </c>
    </row>
    <row r="9479" spans="2:4" x14ac:dyDescent="0.25">
      <c r="B9479" s="416" t="s">
        <v>12356</v>
      </c>
      <c r="C9479" s="416" t="s">
        <v>12243</v>
      </c>
      <c r="D9479" s="416">
        <v>394.4</v>
      </c>
    </row>
    <row r="9480" spans="2:4" x14ac:dyDescent="0.25">
      <c r="B9480" s="416" t="s">
        <v>12357</v>
      </c>
      <c r="C9480" s="416" t="s">
        <v>12243</v>
      </c>
      <c r="D9480" s="416">
        <v>394.4</v>
      </c>
    </row>
    <row r="9481" spans="2:4" x14ac:dyDescent="0.25">
      <c r="B9481" s="416" t="s">
        <v>12358</v>
      </c>
      <c r="C9481" s="416" t="s">
        <v>12243</v>
      </c>
      <c r="D9481" s="416">
        <v>394.4</v>
      </c>
    </row>
    <row r="9482" spans="2:4" x14ac:dyDescent="0.25">
      <c r="B9482" s="416" t="s">
        <v>12359</v>
      </c>
      <c r="C9482" s="416" t="s">
        <v>12243</v>
      </c>
      <c r="D9482" s="416">
        <v>394.4</v>
      </c>
    </row>
    <row r="9483" spans="2:4" x14ac:dyDescent="0.25">
      <c r="B9483" s="416" t="s">
        <v>12360</v>
      </c>
      <c r="C9483" s="416" t="s">
        <v>12243</v>
      </c>
      <c r="D9483" s="416">
        <v>394.4</v>
      </c>
    </row>
    <row r="9484" spans="2:4" x14ac:dyDescent="0.25">
      <c r="B9484" s="416" t="s">
        <v>12361</v>
      </c>
      <c r="C9484" s="416" t="s">
        <v>12243</v>
      </c>
      <c r="D9484" s="416">
        <v>394.4</v>
      </c>
    </row>
    <row r="9485" spans="2:4" x14ac:dyDescent="0.25">
      <c r="B9485" s="416" t="s">
        <v>12362</v>
      </c>
      <c r="C9485" s="416" t="s">
        <v>12243</v>
      </c>
      <c r="D9485" s="416">
        <v>394.4</v>
      </c>
    </row>
    <row r="9486" spans="2:4" x14ac:dyDescent="0.25">
      <c r="B9486" s="416" t="s">
        <v>12363</v>
      </c>
      <c r="C9486" s="416" t="s">
        <v>12243</v>
      </c>
      <c r="D9486" s="416">
        <v>394.4</v>
      </c>
    </row>
    <row r="9487" spans="2:4" x14ac:dyDescent="0.25">
      <c r="B9487" s="416" t="s">
        <v>12364</v>
      </c>
      <c r="C9487" s="416" t="s">
        <v>12243</v>
      </c>
      <c r="D9487" s="416">
        <v>394.4</v>
      </c>
    </row>
    <row r="9488" spans="2:4" x14ac:dyDescent="0.25">
      <c r="B9488" s="416" t="s">
        <v>12365</v>
      </c>
      <c r="C9488" s="416" t="s">
        <v>12243</v>
      </c>
      <c r="D9488" s="416">
        <v>394.4</v>
      </c>
    </row>
    <row r="9489" spans="2:4" x14ac:dyDescent="0.25">
      <c r="B9489" s="416" t="s">
        <v>12366</v>
      </c>
      <c r="C9489" s="416" t="s">
        <v>12243</v>
      </c>
      <c r="D9489" s="416">
        <v>394.4</v>
      </c>
    </row>
    <row r="9490" spans="2:4" x14ac:dyDescent="0.25">
      <c r="B9490" s="416" t="s">
        <v>12367</v>
      </c>
      <c r="C9490" s="416" t="s">
        <v>12243</v>
      </c>
      <c r="D9490" s="416">
        <v>394.4</v>
      </c>
    </row>
    <row r="9491" spans="2:4" x14ac:dyDescent="0.25">
      <c r="B9491" s="416" t="s">
        <v>12368</v>
      </c>
      <c r="C9491" s="416" t="s">
        <v>12243</v>
      </c>
      <c r="D9491" s="416">
        <v>394.4</v>
      </c>
    </row>
    <row r="9492" spans="2:4" x14ac:dyDescent="0.25">
      <c r="B9492" s="416" t="s">
        <v>12369</v>
      </c>
      <c r="C9492" s="416" t="s">
        <v>12243</v>
      </c>
      <c r="D9492" s="416">
        <v>394.4</v>
      </c>
    </row>
    <row r="9493" spans="2:4" x14ac:dyDescent="0.25">
      <c r="B9493" s="416" t="s">
        <v>12370</v>
      </c>
      <c r="C9493" s="416" t="s">
        <v>12243</v>
      </c>
      <c r="D9493" s="416">
        <v>394.4</v>
      </c>
    </row>
    <row r="9494" spans="2:4" x14ac:dyDescent="0.25">
      <c r="B9494" s="416" t="s">
        <v>12371</v>
      </c>
      <c r="C9494" s="416" t="s">
        <v>12243</v>
      </c>
      <c r="D9494" s="416">
        <v>394.4</v>
      </c>
    </row>
    <row r="9495" spans="2:4" x14ac:dyDescent="0.25">
      <c r="B9495" s="416" t="s">
        <v>12372</v>
      </c>
      <c r="C9495" s="416" t="s">
        <v>12243</v>
      </c>
      <c r="D9495" s="416">
        <v>394.4</v>
      </c>
    </row>
    <row r="9496" spans="2:4" x14ac:dyDescent="0.25">
      <c r="B9496" s="416" t="s">
        <v>12373</v>
      </c>
      <c r="C9496" s="416" t="s">
        <v>12243</v>
      </c>
      <c r="D9496" s="416">
        <v>394.4</v>
      </c>
    </row>
    <row r="9497" spans="2:4" x14ac:dyDescent="0.25">
      <c r="B9497" s="416" t="s">
        <v>12374</v>
      </c>
      <c r="C9497" s="416" t="s">
        <v>12243</v>
      </c>
      <c r="D9497" s="416">
        <v>394.4</v>
      </c>
    </row>
    <row r="9498" spans="2:4" x14ac:dyDescent="0.25">
      <c r="B9498" s="416" t="s">
        <v>12375</v>
      </c>
      <c r="C9498" s="416" t="s">
        <v>12243</v>
      </c>
      <c r="D9498" s="416">
        <v>394.4</v>
      </c>
    </row>
    <row r="9499" spans="2:4" x14ac:dyDescent="0.25">
      <c r="B9499" s="416" t="s">
        <v>12376</v>
      </c>
      <c r="C9499" s="416" t="s">
        <v>12243</v>
      </c>
      <c r="D9499" s="416">
        <v>394.4</v>
      </c>
    </row>
    <row r="9500" spans="2:4" x14ac:dyDescent="0.25">
      <c r="B9500" s="416" t="s">
        <v>12377</v>
      </c>
      <c r="C9500" s="416" t="s">
        <v>12243</v>
      </c>
      <c r="D9500" s="416">
        <v>394.4</v>
      </c>
    </row>
    <row r="9501" spans="2:4" x14ac:dyDescent="0.25">
      <c r="B9501" s="416" t="s">
        <v>12378</v>
      </c>
      <c r="C9501" s="416" t="s">
        <v>12243</v>
      </c>
      <c r="D9501" s="416">
        <v>394.4</v>
      </c>
    </row>
    <row r="9502" spans="2:4" x14ac:dyDescent="0.25">
      <c r="B9502" s="416" t="s">
        <v>12379</v>
      </c>
      <c r="C9502" s="416" t="s">
        <v>12243</v>
      </c>
      <c r="D9502" s="416">
        <v>394.4</v>
      </c>
    </row>
    <row r="9503" spans="2:4" x14ac:dyDescent="0.25">
      <c r="B9503" s="416" t="s">
        <v>12380</v>
      </c>
      <c r="C9503" s="416" t="s">
        <v>12243</v>
      </c>
      <c r="D9503" s="416">
        <v>394.4</v>
      </c>
    </row>
    <row r="9504" spans="2:4" x14ac:dyDescent="0.25">
      <c r="B9504" s="416" t="s">
        <v>12381</v>
      </c>
      <c r="C9504" s="416" t="s">
        <v>12243</v>
      </c>
      <c r="D9504" s="416">
        <v>394.4</v>
      </c>
    </row>
    <row r="9505" spans="2:4" x14ac:dyDescent="0.25">
      <c r="B9505" s="416" t="s">
        <v>12382</v>
      </c>
      <c r="C9505" s="416" t="s">
        <v>12243</v>
      </c>
      <c r="D9505" s="416">
        <v>394.4</v>
      </c>
    </row>
    <row r="9506" spans="2:4" x14ac:dyDescent="0.25">
      <c r="B9506" s="416" t="s">
        <v>12383</v>
      </c>
      <c r="C9506" s="416" t="s">
        <v>12243</v>
      </c>
      <c r="D9506" s="416">
        <v>394.4</v>
      </c>
    </row>
    <row r="9507" spans="2:4" x14ac:dyDescent="0.25">
      <c r="B9507" s="416" t="s">
        <v>12384</v>
      </c>
      <c r="C9507" s="416" t="s">
        <v>12243</v>
      </c>
      <c r="D9507" s="416">
        <v>394.4</v>
      </c>
    </row>
    <row r="9508" spans="2:4" x14ac:dyDescent="0.25">
      <c r="B9508" s="416" t="s">
        <v>12385</v>
      </c>
      <c r="C9508" s="416" t="s">
        <v>12243</v>
      </c>
      <c r="D9508" s="416">
        <v>394.4</v>
      </c>
    </row>
    <row r="9509" spans="2:4" x14ac:dyDescent="0.25">
      <c r="B9509" s="416" t="s">
        <v>12386</v>
      </c>
      <c r="C9509" s="416" t="s">
        <v>12243</v>
      </c>
      <c r="D9509" s="416">
        <v>394.4</v>
      </c>
    </row>
    <row r="9510" spans="2:4" x14ac:dyDescent="0.25">
      <c r="B9510" s="416" t="s">
        <v>12387</v>
      </c>
      <c r="C9510" s="416" t="s">
        <v>12243</v>
      </c>
      <c r="D9510" s="416">
        <v>394.4</v>
      </c>
    </row>
    <row r="9511" spans="2:4" x14ac:dyDescent="0.25">
      <c r="B9511" s="416" t="s">
        <v>12388</v>
      </c>
      <c r="C9511" s="416" t="s">
        <v>12243</v>
      </c>
      <c r="D9511" s="416">
        <v>394.4</v>
      </c>
    </row>
    <row r="9512" spans="2:4" x14ac:dyDescent="0.25">
      <c r="B9512" s="416" t="s">
        <v>12389</v>
      </c>
      <c r="C9512" s="416" t="s">
        <v>12243</v>
      </c>
      <c r="D9512" s="416">
        <v>394.4</v>
      </c>
    </row>
    <row r="9513" spans="2:4" x14ac:dyDescent="0.25">
      <c r="B9513" s="416" t="s">
        <v>12390</v>
      </c>
      <c r="C9513" s="416" t="s">
        <v>12243</v>
      </c>
      <c r="D9513" s="416">
        <v>394.4</v>
      </c>
    </row>
    <row r="9514" spans="2:4" x14ac:dyDescent="0.25">
      <c r="B9514" s="416" t="s">
        <v>12391</v>
      </c>
      <c r="C9514" s="416" t="s">
        <v>12243</v>
      </c>
      <c r="D9514" s="416">
        <v>394.4</v>
      </c>
    </row>
    <row r="9515" spans="2:4" x14ac:dyDescent="0.25">
      <c r="B9515" s="416" t="s">
        <v>12392</v>
      </c>
      <c r="C9515" s="416" t="s">
        <v>12243</v>
      </c>
      <c r="D9515" s="416">
        <v>394.4</v>
      </c>
    </row>
    <row r="9516" spans="2:4" x14ac:dyDescent="0.25">
      <c r="B9516" s="416" t="s">
        <v>12393</v>
      </c>
      <c r="C9516" s="416" t="s">
        <v>12243</v>
      </c>
      <c r="D9516" s="416">
        <v>394.4</v>
      </c>
    </row>
    <row r="9517" spans="2:4" x14ac:dyDescent="0.25">
      <c r="B9517" s="416" t="s">
        <v>12394</v>
      </c>
      <c r="C9517" s="416" t="s">
        <v>12395</v>
      </c>
      <c r="D9517" s="416">
        <v>451.24</v>
      </c>
    </row>
    <row r="9518" spans="2:4" x14ac:dyDescent="0.25">
      <c r="B9518" s="416" t="s">
        <v>12396</v>
      </c>
      <c r="C9518" s="416" t="s">
        <v>12395</v>
      </c>
      <c r="D9518" s="416">
        <v>451.24</v>
      </c>
    </row>
    <row r="9519" spans="2:4" x14ac:dyDescent="0.25">
      <c r="B9519" s="416" t="s">
        <v>12397</v>
      </c>
      <c r="C9519" s="416" t="s">
        <v>12395</v>
      </c>
      <c r="D9519" s="416">
        <v>451.24</v>
      </c>
    </row>
    <row r="9520" spans="2:4" x14ac:dyDescent="0.25">
      <c r="B9520" s="416" t="s">
        <v>12398</v>
      </c>
      <c r="C9520" s="416" t="s">
        <v>12395</v>
      </c>
      <c r="D9520" s="416">
        <v>451.24</v>
      </c>
    </row>
    <row r="9521" spans="2:4" x14ac:dyDescent="0.25">
      <c r="B9521" s="416" t="s">
        <v>12399</v>
      </c>
      <c r="C9521" s="416" t="s">
        <v>12395</v>
      </c>
      <c r="D9521" s="416">
        <v>451.24</v>
      </c>
    </row>
    <row r="9522" spans="2:4" x14ac:dyDescent="0.25">
      <c r="B9522" s="416" t="s">
        <v>12400</v>
      </c>
      <c r="C9522" s="416" t="s">
        <v>12395</v>
      </c>
      <c r="D9522" s="416">
        <v>451.24</v>
      </c>
    </row>
    <row r="9523" spans="2:4" x14ac:dyDescent="0.25">
      <c r="B9523" s="416" t="s">
        <v>12401</v>
      </c>
      <c r="C9523" s="416" t="s">
        <v>12395</v>
      </c>
      <c r="D9523" s="416">
        <v>451.24</v>
      </c>
    </row>
    <row r="9524" spans="2:4" x14ac:dyDescent="0.25">
      <c r="B9524" s="416" t="s">
        <v>12402</v>
      </c>
      <c r="C9524" s="416" t="s">
        <v>12395</v>
      </c>
      <c r="D9524" s="416">
        <v>451.24</v>
      </c>
    </row>
    <row r="9525" spans="2:4" x14ac:dyDescent="0.25">
      <c r="B9525" s="416" t="s">
        <v>12403</v>
      </c>
      <c r="C9525" s="416" t="s">
        <v>12395</v>
      </c>
      <c r="D9525" s="416">
        <v>451.24</v>
      </c>
    </row>
    <row r="9526" spans="2:4" x14ac:dyDescent="0.25">
      <c r="B9526" s="416" t="s">
        <v>12404</v>
      </c>
      <c r="C9526" s="416" t="s">
        <v>12395</v>
      </c>
      <c r="D9526" s="416">
        <v>451.24</v>
      </c>
    </row>
    <row r="9527" spans="2:4" x14ac:dyDescent="0.25">
      <c r="B9527" s="416" t="s">
        <v>12405</v>
      </c>
      <c r="C9527" s="416" t="s">
        <v>12395</v>
      </c>
      <c r="D9527" s="416">
        <v>451.24</v>
      </c>
    </row>
    <row r="9528" spans="2:4" x14ac:dyDescent="0.25">
      <c r="B9528" s="416" t="s">
        <v>12406</v>
      </c>
      <c r="C9528" s="416" t="s">
        <v>12395</v>
      </c>
      <c r="D9528" s="416">
        <v>451.24</v>
      </c>
    </row>
    <row r="9529" spans="2:4" x14ac:dyDescent="0.25">
      <c r="B9529" s="416" t="s">
        <v>12407</v>
      </c>
      <c r="C9529" s="416" t="s">
        <v>12395</v>
      </c>
      <c r="D9529" s="416">
        <v>451.24</v>
      </c>
    </row>
    <row r="9530" spans="2:4" x14ac:dyDescent="0.25">
      <c r="B9530" s="416" t="s">
        <v>12408</v>
      </c>
      <c r="C9530" s="416" t="s">
        <v>12395</v>
      </c>
      <c r="D9530" s="416">
        <v>451.24</v>
      </c>
    </row>
    <row r="9531" spans="2:4" x14ac:dyDescent="0.25">
      <c r="B9531" s="416" t="s">
        <v>12409</v>
      </c>
      <c r="C9531" s="416" t="s">
        <v>12395</v>
      </c>
      <c r="D9531" s="416">
        <v>451.24</v>
      </c>
    </row>
    <row r="9532" spans="2:4" x14ac:dyDescent="0.25">
      <c r="B9532" s="416" t="s">
        <v>12410</v>
      </c>
      <c r="C9532" s="416" t="s">
        <v>12395</v>
      </c>
      <c r="D9532" s="416">
        <v>451.24</v>
      </c>
    </row>
    <row r="9533" spans="2:4" x14ac:dyDescent="0.25">
      <c r="B9533" s="416" t="s">
        <v>12411</v>
      </c>
      <c r="C9533" s="416" t="s">
        <v>12395</v>
      </c>
      <c r="D9533" s="416">
        <v>451.24</v>
      </c>
    </row>
    <row r="9534" spans="2:4" x14ac:dyDescent="0.25">
      <c r="B9534" s="416" t="s">
        <v>12412</v>
      </c>
      <c r="C9534" s="416" t="s">
        <v>12395</v>
      </c>
      <c r="D9534" s="416">
        <v>451.24</v>
      </c>
    </row>
    <row r="9535" spans="2:4" x14ac:dyDescent="0.25">
      <c r="B9535" s="416" t="s">
        <v>12413</v>
      </c>
      <c r="C9535" s="416" t="s">
        <v>12395</v>
      </c>
      <c r="D9535" s="416">
        <v>451.24</v>
      </c>
    </row>
    <row r="9536" spans="2:4" x14ac:dyDescent="0.25">
      <c r="B9536" s="416" t="s">
        <v>12414</v>
      </c>
      <c r="C9536" s="416" t="s">
        <v>12395</v>
      </c>
      <c r="D9536" s="416">
        <v>451.24</v>
      </c>
    </row>
    <row r="9537" spans="2:4" x14ac:dyDescent="0.25">
      <c r="B9537" s="416" t="s">
        <v>12415</v>
      </c>
      <c r="C9537" s="416" t="s">
        <v>12395</v>
      </c>
      <c r="D9537" s="416">
        <v>451.24</v>
      </c>
    </row>
    <row r="9538" spans="2:4" x14ac:dyDescent="0.25">
      <c r="B9538" s="416" t="s">
        <v>12416</v>
      </c>
      <c r="C9538" s="416" t="s">
        <v>12395</v>
      </c>
      <c r="D9538" s="416">
        <v>451.24</v>
      </c>
    </row>
    <row r="9539" spans="2:4" x14ac:dyDescent="0.25">
      <c r="B9539" s="416" t="s">
        <v>12417</v>
      </c>
      <c r="C9539" s="416" t="s">
        <v>12395</v>
      </c>
      <c r="D9539" s="416">
        <v>451.24</v>
      </c>
    </row>
    <row r="9540" spans="2:4" x14ac:dyDescent="0.25">
      <c r="B9540" s="416" t="s">
        <v>12418</v>
      </c>
      <c r="C9540" s="416" t="s">
        <v>12395</v>
      </c>
      <c r="D9540" s="416">
        <v>451.24</v>
      </c>
    </row>
    <row r="9541" spans="2:4" x14ac:dyDescent="0.25">
      <c r="B9541" s="416" t="s">
        <v>12419</v>
      </c>
      <c r="C9541" s="416" t="s">
        <v>12395</v>
      </c>
      <c r="D9541" s="416">
        <v>451.24</v>
      </c>
    </row>
    <row r="9542" spans="2:4" x14ac:dyDescent="0.25">
      <c r="B9542" s="416" t="s">
        <v>12420</v>
      </c>
      <c r="C9542" s="416" t="s">
        <v>12395</v>
      </c>
      <c r="D9542" s="416">
        <v>451.24</v>
      </c>
    </row>
    <row r="9543" spans="2:4" x14ac:dyDescent="0.25">
      <c r="B9543" s="416" t="s">
        <v>12421</v>
      </c>
      <c r="C9543" s="416" t="s">
        <v>12395</v>
      </c>
      <c r="D9543" s="416">
        <v>451.24</v>
      </c>
    </row>
    <row r="9544" spans="2:4" x14ac:dyDescent="0.25">
      <c r="B9544" s="416" t="s">
        <v>12422</v>
      </c>
      <c r="C9544" s="416" t="s">
        <v>12395</v>
      </c>
      <c r="D9544" s="416">
        <v>451.24</v>
      </c>
    </row>
    <row r="9545" spans="2:4" x14ac:dyDescent="0.25">
      <c r="B9545" s="416" t="s">
        <v>12423</v>
      </c>
      <c r="C9545" s="416" t="s">
        <v>12395</v>
      </c>
      <c r="D9545" s="416">
        <v>451.24</v>
      </c>
    </row>
    <row r="9546" spans="2:4" x14ac:dyDescent="0.25">
      <c r="B9546" s="416" t="s">
        <v>12424</v>
      </c>
      <c r="C9546" s="416" t="s">
        <v>12395</v>
      </c>
      <c r="D9546" s="416">
        <v>451.24</v>
      </c>
    </row>
    <row r="9547" spans="2:4" x14ac:dyDescent="0.25">
      <c r="B9547" s="416" t="s">
        <v>12425</v>
      </c>
      <c r="C9547" s="416" t="s">
        <v>12395</v>
      </c>
      <c r="D9547" s="416">
        <v>451.24</v>
      </c>
    </row>
    <row r="9548" spans="2:4" x14ac:dyDescent="0.25">
      <c r="B9548" s="416" t="s">
        <v>12426</v>
      </c>
      <c r="C9548" s="416" t="s">
        <v>12395</v>
      </c>
      <c r="D9548" s="416">
        <v>451.24</v>
      </c>
    </row>
    <row r="9549" spans="2:4" x14ac:dyDescent="0.25">
      <c r="B9549" s="416" t="s">
        <v>12427</v>
      </c>
      <c r="C9549" s="416" t="s">
        <v>12395</v>
      </c>
      <c r="D9549" s="416">
        <v>451.24</v>
      </c>
    </row>
    <row r="9550" spans="2:4" x14ac:dyDescent="0.25">
      <c r="B9550" s="416" t="s">
        <v>12428</v>
      </c>
      <c r="C9550" s="416" t="s">
        <v>12395</v>
      </c>
      <c r="D9550" s="416">
        <v>451.24</v>
      </c>
    </row>
    <row r="9551" spans="2:4" x14ac:dyDescent="0.25">
      <c r="B9551" s="416" t="s">
        <v>12429</v>
      </c>
      <c r="C9551" s="416" t="s">
        <v>12395</v>
      </c>
      <c r="D9551" s="416">
        <v>451.24</v>
      </c>
    </row>
    <row r="9552" spans="2:4" x14ac:dyDescent="0.25">
      <c r="B9552" s="416" t="s">
        <v>12430</v>
      </c>
      <c r="C9552" s="416" t="s">
        <v>12395</v>
      </c>
      <c r="D9552" s="416">
        <v>451.24</v>
      </c>
    </row>
    <row r="9553" spans="2:4" x14ac:dyDescent="0.25">
      <c r="B9553" s="416" t="s">
        <v>12431</v>
      </c>
      <c r="C9553" s="416" t="s">
        <v>12395</v>
      </c>
      <c r="D9553" s="416">
        <v>451.24</v>
      </c>
    </row>
    <row r="9554" spans="2:4" x14ac:dyDescent="0.25">
      <c r="B9554" s="416" t="s">
        <v>12432</v>
      </c>
      <c r="C9554" s="416" t="s">
        <v>12395</v>
      </c>
      <c r="D9554" s="416">
        <v>451.24</v>
      </c>
    </row>
    <row r="9555" spans="2:4" x14ac:dyDescent="0.25">
      <c r="B9555" s="416" t="s">
        <v>12433</v>
      </c>
      <c r="C9555" s="416" t="s">
        <v>12395</v>
      </c>
      <c r="D9555" s="416">
        <v>451.24</v>
      </c>
    </row>
    <row r="9556" spans="2:4" x14ac:dyDescent="0.25">
      <c r="B9556" s="416" t="s">
        <v>12434</v>
      </c>
      <c r="C9556" s="416" t="s">
        <v>12395</v>
      </c>
      <c r="D9556" s="416">
        <v>451.24</v>
      </c>
    </row>
    <row r="9557" spans="2:4" x14ac:dyDescent="0.25">
      <c r="B9557" s="416" t="s">
        <v>12435</v>
      </c>
      <c r="C9557" s="416" t="s">
        <v>12395</v>
      </c>
      <c r="D9557" s="416">
        <v>451.24</v>
      </c>
    </row>
    <row r="9558" spans="2:4" x14ac:dyDescent="0.25">
      <c r="B9558" s="416" t="s">
        <v>12436</v>
      </c>
      <c r="C9558" s="416" t="s">
        <v>12395</v>
      </c>
      <c r="D9558" s="416">
        <v>451.24</v>
      </c>
    </row>
    <row r="9559" spans="2:4" x14ac:dyDescent="0.25">
      <c r="B9559" s="416" t="s">
        <v>12437</v>
      </c>
      <c r="C9559" s="416" t="s">
        <v>12395</v>
      </c>
      <c r="D9559" s="416">
        <v>451.24</v>
      </c>
    </row>
    <row r="9560" spans="2:4" x14ac:dyDescent="0.25">
      <c r="B9560" s="416" t="s">
        <v>12438</v>
      </c>
      <c r="C9560" s="416" t="s">
        <v>12395</v>
      </c>
      <c r="D9560" s="416">
        <v>451.24</v>
      </c>
    </row>
    <row r="9561" spans="2:4" x14ac:dyDescent="0.25">
      <c r="B9561" s="416" t="s">
        <v>12439</v>
      </c>
      <c r="C9561" s="416" t="s">
        <v>12395</v>
      </c>
      <c r="D9561" s="416">
        <v>451.24</v>
      </c>
    </row>
    <row r="9562" spans="2:4" x14ac:dyDescent="0.25">
      <c r="B9562" s="416" t="s">
        <v>12440</v>
      </c>
      <c r="C9562" s="416" t="s">
        <v>12395</v>
      </c>
      <c r="D9562" s="416">
        <v>451.24</v>
      </c>
    </row>
    <row r="9563" spans="2:4" x14ac:dyDescent="0.25">
      <c r="B9563" s="416" t="s">
        <v>12441</v>
      </c>
      <c r="C9563" s="416" t="s">
        <v>12395</v>
      </c>
      <c r="D9563" s="416">
        <v>451.24</v>
      </c>
    </row>
    <row r="9564" spans="2:4" x14ac:dyDescent="0.25">
      <c r="B9564" s="416" t="s">
        <v>12442</v>
      </c>
      <c r="C9564" s="416" t="s">
        <v>12395</v>
      </c>
      <c r="D9564" s="416">
        <v>451.24</v>
      </c>
    </row>
    <row r="9565" spans="2:4" x14ac:dyDescent="0.25">
      <c r="B9565" s="416" t="s">
        <v>12443</v>
      </c>
      <c r="C9565" s="416" t="s">
        <v>12395</v>
      </c>
      <c r="D9565" s="416">
        <v>451.24</v>
      </c>
    </row>
    <row r="9566" spans="2:4" x14ac:dyDescent="0.25">
      <c r="B9566" s="416" t="s">
        <v>12444</v>
      </c>
      <c r="C9566" s="416" t="s">
        <v>12395</v>
      </c>
      <c r="D9566" s="416">
        <v>451.24</v>
      </c>
    </row>
    <row r="9567" spans="2:4" x14ac:dyDescent="0.25">
      <c r="B9567" s="416" t="s">
        <v>12445</v>
      </c>
      <c r="C9567" s="416" t="s">
        <v>12395</v>
      </c>
      <c r="D9567" s="416">
        <v>451.24</v>
      </c>
    </row>
    <row r="9568" spans="2:4" x14ac:dyDescent="0.25">
      <c r="B9568" s="416" t="s">
        <v>12446</v>
      </c>
      <c r="C9568" s="416" t="s">
        <v>12395</v>
      </c>
      <c r="D9568" s="416">
        <v>451.24</v>
      </c>
    </row>
    <row r="9569" spans="2:4" x14ac:dyDescent="0.25">
      <c r="B9569" s="416" t="s">
        <v>12447</v>
      </c>
      <c r="C9569" s="416" t="s">
        <v>12395</v>
      </c>
      <c r="D9569" s="416">
        <v>451.24</v>
      </c>
    </row>
    <row r="9570" spans="2:4" x14ac:dyDescent="0.25">
      <c r="B9570" s="416" t="s">
        <v>12448</v>
      </c>
      <c r="C9570" s="416" t="s">
        <v>12395</v>
      </c>
      <c r="D9570" s="416">
        <v>451.24</v>
      </c>
    </row>
    <row r="9571" spans="2:4" x14ac:dyDescent="0.25">
      <c r="B9571" s="416" t="s">
        <v>12449</v>
      </c>
      <c r="C9571" s="416" t="s">
        <v>12395</v>
      </c>
      <c r="D9571" s="416">
        <v>451.24</v>
      </c>
    </row>
    <row r="9572" spans="2:4" x14ac:dyDescent="0.25">
      <c r="B9572" s="416" t="s">
        <v>12450</v>
      </c>
      <c r="C9572" s="416" t="s">
        <v>12395</v>
      </c>
      <c r="D9572" s="416">
        <v>451.24</v>
      </c>
    </row>
    <row r="9573" spans="2:4" x14ac:dyDescent="0.25">
      <c r="B9573" s="416" t="s">
        <v>12451</v>
      </c>
      <c r="C9573" s="416" t="s">
        <v>12395</v>
      </c>
      <c r="D9573" s="416">
        <v>451.24</v>
      </c>
    </row>
    <row r="9574" spans="2:4" x14ac:dyDescent="0.25">
      <c r="B9574" s="416" t="s">
        <v>12452</v>
      </c>
      <c r="C9574" s="416" t="s">
        <v>12395</v>
      </c>
      <c r="D9574" s="416">
        <v>451.24</v>
      </c>
    </row>
    <row r="9575" spans="2:4" x14ac:dyDescent="0.25">
      <c r="B9575" s="416" t="s">
        <v>12453</v>
      </c>
      <c r="C9575" s="416" t="s">
        <v>12395</v>
      </c>
      <c r="D9575" s="416">
        <v>451.24</v>
      </c>
    </row>
    <row r="9576" spans="2:4" x14ac:dyDescent="0.25">
      <c r="B9576" s="416" t="s">
        <v>12454</v>
      </c>
      <c r="C9576" s="416" t="s">
        <v>12395</v>
      </c>
      <c r="D9576" s="416">
        <v>451.24</v>
      </c>
    </row>
    <row r="9577" spans="2:4" x14ac:dyDescent="0.25">
      <c r="B9577" s="416" t="s">
        <v>12455</v>
      </c>
      <c r="C9577" s="416" t="s">
        <v>12395</v>
      </c>
      <c r="D9577" s="416">
        <v>451.24</v>
      </c>
    </row>
    <row r="9578" spans="2:4" x14ac:dyDescent="0.25">
      <c r="B9578" s="416" t="s">
        <v>12456</v>
      </c>
      <c r="C9578" s="416" t="s">
        <v>12395</v>
      </c>
      <c r="D9578" s="416">
        <v>451.24</v>
      </c>
    </row>
    <row r="9579" spans="2:4" x14ac:dyDescent="0.25">
      <c r="B9579" s="416" t="s">
        <v>12457</v>
      </c>
      <c r="C9579" s="416" t="s">
        <v>12395</v>
      </c>
      <c r="D9579" s="416">
        <v>451.24</v>
      </c>
    </row>
    <row r="9580" spans="2:4" x14ac:dyDescent="0.25">
      <c r="B9580" s="416" t="s">
        <v>12458</v>
      </c>
      <c r="C9580" s="416" t="s">
        <v>12395</v>
      </c>
      <c r="D9580" s="416">
        <v>451.24</v>
      </c>
    </row>
    <row r="9581" spans="2:4" x14ac:dyDescent="0.25">
      <c r="B9581" s="416" t="s">
        <v>12459</v>
      </c>
      <c r="C9581" s="416" t="s">
        <v>12395</v>
      </c>
      <c r="D9581" s="416">
        <v>451.24</v>
      </c>
    </row>
    <row r="9582" spans="2:4" x14ac:dyDescent="0.25">
      <c r="B9582" s="416" t="s">
        <v>12460</v>
      </c>
      <c r="C9582" s="416" t="s">
        <v>12395</v>
      </c>
      <c r="D9582" s="416">
        <v>451.24</v>
      </c>
    </row>
    <row r="9583" spans="2:4" x14ac:dyDescent="0.25">
      <c r="B9583" s="416" t="s">
        <v>12461</v>
      </c>
      <c r="C9583" s="416" t="s">
        <v>12395</v>
      </c>
      <c r="D9583" s="416">
        <v>451.24</v>
      </c>
    </row>
    <row r="9584" spans="2:4" x14ac:dyDescent="0.25">
      <c r="B9584" s="416" t="s">
        <v>12462</v>
      </c>
      <c r="C9584" s="416" t="s">
        <v>12395</v>
      </c>
      <c r="D9584" s="416">
        <v>451.24</v>
      </c>
    </row>
    <row r="9585" spans="2:4" x14ac:dyDescent="0.25">
      <c r="B9585" s="416" t="s">
        <v>12463</v>
      </c>
      <c r="C9585" s="416" t="s">
        <v>12395</v>
      </c>
      <c r="D9585" s="416">
        <v>451.24</v>
      </c>
    </row>
    <row r="9586" spans="2:4" x14ac:dyDescent="0.25">
      <c r="B9586" s="416" t="s">
        <v>12464</v>
      </c>
      <c r="C9586" s="416" t="s">
        <v>12395</v>
      </c>
      <c r="D9586" s="416">
        <v>451.24</v>
      </c>
    </row>
    <row r="9587" spans="2:4" x14ac:dyDescent="0.25">
      <c r="B9587" s="416" t="s">
        <v>12465</v>
      </c>
      <c r="C9587" s="416" t="s">
        <v>12395</v>
      </c>
      <c r="D9587" s="416">
        <v>451.24</v>
      </c>
    </row>
    <row r="9588" spans="2:4" x14ac:dyDescent="0.25">
      <c r="B9588" s="416" t="s">
        <v>12466</v>
      </c>
      <c r="C9588" s="416" t="s">
        <v>12395</v>
      </c>
      <c r="D9588" s="416">
        <v>451.24</v>
      </c>
    </row>
    <row r="9589" spans="2:4" x14ac:dyDescent="0.25">
      <c r="B9589" s="416" t="s">
        <v>12467</v>
      </c>
      <c r="C9589" s="416" t="s">
        <v>12395</v>
      </c>
      <c r="D9589" s="416">
        <v>451.24</v>
      </c>
    </row>
    <row r="9590" spans="2:4" x14ac:dyDescent="0.25">
      <c r="B9590" s="416" t="s">
        <v>12468</v>
      </c>
      <c r="C9590" s="416" t="s">
        <v>12395</v>
      </c>
      <c r="D9590" s="416">
        <v>451.24</v>
      </c>
    </row>
    <row r="9591" spans="2:4" x14ac:dyDescent="0.25">
      <c r="B9591" s="416" t="s">
        <v>12469</v>
      </c>
      <c r="C9591" s="416" t="s">
        <v>12395</v>
      </c>
      <c r="D9591" s="416">
        <v>451.24</v>
      </c>
    </row>
    <row r="9592" spans="2:4" x14ac:dyDescent="0.25">
      <c r="B9592" s="416" t="s">
        <v>12470</v>
      </c>
      <c r="C9592" s="416" t="s">
        <v>12395</v>
      </c>
      <c r="D9592" s="416">
        <v>451.24</v>
      </c>
    </row>
    <row r="9593" spans="2:4" x14ac:dyDescent="0.25">
      <c r="B9593" s="416" t="s">
        <v>12471</v>
      </c>
      <c r="C9593" s="416" t="s">
        <v>12395</v>
      </c>
      <c r="D9593" s="416">
        <v>451.24</v>
      </c>
    </row>
    <row r="9594" spans="2:4" x14ac:dyDescent="0.25">
      <c r="B9594" s="416" t="s">
        <v>12472</v>
      </c>
      <c r="C9594" s="416" t="s">
        <v>12395</v>
      </c>
      <c r="D9594" s="416">
        <v>451.24</v>
      </c>
    </row>
    <row r="9595" spans="2:4" x14ac:dyDescent="0.25">
      <c r="B9595" s="416" t="s">
        <v>12473</v>
      </c>
      <c r="C9595" s="416" t="s">
        <v>12395</v>
      </c>
      <c r="D9595" s="416">
        <v>451.24</v>
      </c>
    </row>
    <row r="9596" spans="2:4" x14ac:dyDescent="0.25">
      <c r="B9596" s="416" t="s">
        <v>12474</v>
      </c>
      <c r="C9596" s="416" t="s">
        <v>12395</v>
      </c>
      <c r="D9596" s="416">
        <v>451.24</v>
      </c>
    </row>
    <row r="9597" spans="2:4" x14ac:dyDescent="0.25">
      <c r="B9597" s="416" t="s">
        <v>12475</v>
      </c>
      <c r="C9597" s="416" t="s">
        <v>12395</v>
      </c>
      <c r="D9597" s="416">
        <v>451.24</v>
      </c>
    </row>
    <row r="9598" spans="2:4" x14ac:dyDescent="0.25">
      <c r="B9598" s="416" t="s">
        <v>12476</v>
      </c>
      <c r="C9598" s="416" t="s">
        <v>12395</v>
      </c>
      <c r="D9598" s="416">
        <v>451.24</v>
      </c>
    </row>
    <row r="9599" spans="2:4" x14ac:dyDescent="0.25">
      <c r="B9599" s="416" t="s">
        <v>12477</v>
      </c>
      <c r="C9599" s="416" t="s">
        <v>12395</v>
      </c>
      <c r="D9599" s="416">
        <v>451.24</v>
      </c>
    </row>
    <row r="9600" spans="2:4" x14ac:dyDescent="0.25">
      <c r="B9600" s="416" t="s">
        <v>12478</v>
      </c>
      <c r="C9600" s="416" t="s">
        <v>12395</v>
      </c>
      <c r="D9600" s="416">
        <v>451.24</v>
      </c>
    </row>
    <row r="9601" spans="2:4" x14ac:dyDescent="0.25">
      <c r="B9601" s="416" t="s">
        <v>12479</v>
      </c>
      <c r="C9601" s="416" t="s">
        <v>12395</v>
      </c>
      <c r="D9601" s="416">
        <v>451.24</v>
      </c>
    </row>
    <row r="9602" spans="2:4" x14ac:dyDescent="0.25">
      <c r="B9602" s="416" t="s">
        <v>12480</v>
      </c>
      <c r="C9602" s="416" t="s">
        <v>12395</v>
      </c>
      <c r="D9602" s="416">
        <v>451.24</v>
      </c>
    </row>
    <row r="9603" spans="2:4" x14ac:dyDescent="0.25">
      <c r="B9603" s="416" t="s">
        <v>12481</v>
      </c>
      <c r="C9603" s="416" t="s">
        <v>12395</v>
      </c>
      <c r="D9603" s="416">
        <v>451.24</v>
      </c>
    </row>
    <row r="9604" spans="2:4" x14ac:dyDescent="0.25">
      <c r="B9604" s="416" t="s">
        <v>12482</v>
      </c>
      <c r="C9604" s="416" t="s">
        <v>12395</v>
      </c>
      <c r="D9604" s="416">
        <v>451.24</v>
      </c>
    </row>
    <row r="9605" spans="2:4" x14ac:dyDescent="0.25">
      <c r="B9605" s="416" t="s">
        <v>12483</v>
      </c>
      <c r="C9605" s="416" t="s">
        <v>12395</v>
      </c>
      <c r="D9605" s="416">
        <v>451.24</v>
      </c>
    </row>
    <row r="9606" spans="2:4" x14ac:dyDescent="0.25">
      <c r="B9606" s="416" t="s">
        <v>12484</v>
      </c>
      <c r="C9606" s="416" t="s">
        <v>12395</v>
      </c>
      <c r="D9606" s="416">
        <v>451.24</v>
      </c>
    </row>
    <row r="9607" spans="2:4" x14ac:dyDescent="0.25">
      <c r="B9607" s="416" t="s">
        <v>12485</v>
      </c>
      <c r="C9607" s="416" t="s">
        <v>12395</v>
      </c>
      <c r="D9607" s="416">
        <v>451.24</v>
      </c>
    </row>
    <row r="9608" spans="2:4" x14ac:dyDescent="0.25">
      <c r="B9608" s="416" t="s">
        <v>12486</v>
      </c>
      <c r="C9608" s="416" t="s">
        <v>12395</v>
      </c>
      <c r="D9608" s="416">
        <v>451.24</v>
      </c>
    </row>
    <row r="9609" spans="2:4" x14ac:dyDescent="0.25">
      <c r="B9609" s="416" t="s">
        <v>12487</v>
      </c>
      <c r="C9609" s="416" t="s">
        <v>12395</v>
      </c>
      <c r="D9609" s="416">
        <v>451.24</v>
      </c>
    </row>
    <row r="9610" spans="2:4" x14ac:dyDescent="0.25">
      <c r="B9610" s="416" t="s">
        <v>12488</v>
      </c>
      <c r="C9610" s="416" t="s">
        <v>12395</v>
      </c>
      <c r="D9610" s="416">
        <v>451.24</v>
      </c>
    </row>
    <row r="9611" spans="2:4" x14ac:dyDescent="0.25">
      <c r="B9611" s="416" t="s">
        <v>12489</v>
      </c>
      <c r="C9611" s="416" t="s">
        <v>12395</v>
      </c>
      <c r="D9611" s="416">
        <v>451.24</v>
      </c>
    </row>
    <row r="9612" spans="2:4" x14ac:dyDescent="0.25">
      <c r="B9612" s="416" t="s">
        <v>12490</v>
      </c>
      <c r="C9612" s="416" t="s">
        <v>12395</v>
      </c>
      <c r="D9612" s="416">
        <v>451.24</v>
      </c>
    </row>
    <row r="9613" spans="2:4" x14ac:dyDescent="0.25">
      <c r="B9613" s="416" t="s">
        <v>12491</v>
      </c>
      <c r="C9613" s="416" t="s">
        <v>12395</v>
      </c>
      <c r="D9613" s="416">
        <v>451.24</v>
      </c>
    </row>
    <row r="9614" spans="2:4" x14ac:dyDescent="0.25">
      <c r="B9614" s="416" t="s">
        <v>12492</v>
      </c>
      <c r="C9614" s="416" t="s">
        <v>12395</v>
      </c>
      <c r="D9614" s="416">
        <v>451.24</v>
      </c>
    </row>
    <row r="9615" spans="2:4" x14ac:dyDescent="0.25">
      <c r="B9615" s="416" t="s">
        <v>12493</v>
      </c>
      <c r="C9615" s="416" t="s">
        <v>12395</v>
      </c>
      <c r="D9615" s="416">
        <v>451.24</v>
      </c>
    </row>
    <row r="9616" spans="2:4" x14ac:dyDescent="0.25">
      <c r="B9616" s="416" t="s">
        <v>12494</v>
      </c>
      <c r="C9616" s="416" t="s">
        <v>12395</v>
      </c>
      <c r="D9616" s="416">
        <v>451.24</v>
      </c>
    </row>
    <row r="9617" spans="2:4" x14ac:dyDescent="0.25">
      <c r="B9617" s="416" t="s">
        <v>12495</v>
      </c>
      <c r="C9617" s="416" t="s">
        <v>12395</v>
      </c>
      <c r="D9617" s="416">
        <v>451.24</v>
      </c>
    </row>
    <row r="9618" spans="2:4" x14ac:dyDescent="0.25">
      <c r="B9618" s="416" t="s">
        <v>12496</v>
      </c>
      <c r="C9618" s="416" t="s">
        <v>12395</v>
      </c>
      <c r="D9618" s="416">
        <v>451.24</v>
      </c>
    </row>
    <row r="9619" spans="2:4" x14ac:dyDescent="0.25">
      <c r="B9619" s="416" t="s">
        <v>12497</v>
      </c>
      <c r="C9619" s="416" t="s">
        <v>12395</v>
      </c>
      <c r="D9619" s="416">
        <v>451.24</v>
      </c>
    </row>
    <row r="9620" spans="2:4" x14ac:dyDescent="0.25">
      <c r="B9620" s="416" t="s">
        <v>12498</v>
      </c>
      <c r="C9620" s="416" t="s">
        <v>12395</v>
      </c>
      <c r="D9620" s="416">
        <v>451.24</v>
      </c>
    </row>
    <row r="9621" spans="2:4" x14ac:dyDescent="0.25">
      <c r="B9621" s="416" t="s">
        <v>12499</v>
      </c>
      <c r="C9621" s="416" t="s">
        <v>12395</v>
      </c>
      <c r="D9621" s="416">
        <v>451.24</v>
      </c>
    </row>
    <row r="9622" spans="2:4" x14ac:dyDescent="0.25">
      <c r="B9622" s="416" t="s">
        <v>12500</v>
      </c>
      <c r="C9622" s="416" t="s">
        <v>12395</v>
      </c>
      <c r="D9622" s="416">
        <v>451.24</v>
      </c>
    </row>
    <row r="9623" spans="2:4" x14ac:dyDescent="0.25">
      <c r="B9623" s="416" t="s">
        <v>12501</v>
      </c>
      <c r="C9623" s="416" t="s">
        <v>12395</v>
      </c>
      <c r="D9623" s="416">
        <v>451.24</v>
      </c>
    </row>
    <row r="9624" spans="2:4" x14ac:dyDescent="0.25">
      <c r="B9624" s="416" t="s">
        <v>12502</v>
      </c>
      <c r="C9624" s="416" t="s">
        <v>12395</v>
      </c>
      <c r="D9624" s="416">
        <v>451.24</v>
      </c>
    </row>
    <row r="9625" spans="2:4" x14ac:dyDescent="0.25">
      <c r="B9625" s="416" t="s">
        <v>12503</v>
      </c>
      <c r="C9625" s="416" t="s">
        <v>12395</v>
      </c>
      <c r="D9625" s="416">
        <v>451.24</v>
      </c>
    </row>
    <row r="9626" spans="2:4" x14ac:dyDescent="0.25">
      <c r="B9626" s="416" t="s">
        <v>12504</v>
      </c>
      <c r="C9626" s="416" t="s">
        <v>12395</v>
      </c>
      <c r="D9626" s="416">
        <v>451.24</v>
      </c>
    </row>
    <row r="9627" spans="2:4" x14ac:dyDescent="0.25">
      <c r="B9627" s="416" t="s">
        <v>12505</v>
      </c>
      <c r="C9627" s="416" t="s">
        <v>12395</v>
      </c>
      <c r="D9627" s="416">
        <v>451.24</v>
      </c>
    </row>
    <row r="9628" spans="2:4" x14ac:dyDescent="0.25">
      <c r="B9628" s="416" t="s">
        <v>12506</v>
      </c>
      <c r="C9628" s="416" t="s">
        <v>12395</v>
      </c>
      <c r="D9628" s="416">
        <v>451.24</v>
      </c>
    </row>
    <row r="9629" spans="2:4" x14ac:dyDescent="0.25">
      <c r="B9629" s="416" t="s">
        <v>12507</v>
      </c>
      <c r="C9629" s="416" t="s">
        <v>12395</v>
      </c>
      <c r="D9629" s="416">
        <v>451.24</v>
      </c>
    </row>
    <row r="9630" spans="2:4" x14ac:dyDescent="0.25">
      <c r="B9630" s="416" t="s">
        <v>12508</v>
      </c>
      <c r="C9630" s="416" t="s">
        <v>12395</v>
      </c>
      <c r="D9630" s="416">
        <v>451.24</v>
      </c>
    </row>
    <row r="9631" spans="2:4" x14ac:dyDescent="0.25">
      <c r="B9631" s="416" t="s">
        <v>12509</v>
      </c>
      <c r="C9631" s="416" t="s">
        <v>12395</v>
      </c>
      <c r="D9631" s="416">
        <v>451.24</v>
      </c>
    </row>
    <row r="9632" spans="2:4" x14ac:dyDescent="0.25">
      <c r="B9632" s="416" t="s">
        <v>12510</v>
      </c>
      <c r="C9632" s="416" t="s">
        <v>12395</v>
      </c>
      <c r="D9632" s="416">
        <v>451.24</v>
      </c>
    </row>
    <row r="9633" spans="2:4" x14ac:dyDescent="0.25">
      <c r="B9633" s="416" t="s">
        <v>12511</v>
      </c>
      <c r="C9633" s="416" t="s">
        <v>12395</v>
      </c>
      <c r="D9633" s="416">
        <v>451.24</v>
      </c>
    </row>
    <row r="9634" spans="2:4" x14ac:dyDescent="0.25">
      <c r="B9634" s="416" t="s">
        <v>12512</v>
      </c>
      <c r="C9634" s="416" t="s">
        <v>12395</v>
      </c>
      <c r="D9634" s="416">
        <v>451.24</v>
      </c>
    </row>
    <row r="9635" spans="2:4" x14ac:dyDescent="0.25">
      <c r="B9635" s="416" t="s">
        <v>12513</v>
      </c>
      <c r="C9635" s="416" t="s">
        <v>12395</v>
      </c>
      <c r="D9635" s="416">
        <v>451.24</v>
      </c>
    </row>
    <row r="9636" spans="2:4" x14ac:dyDescent="0.25">
      <c r="B9636" s="416" t="s">
        <v>12514</v>
      </c>
      <c r="C9636" s="416" t="s">
        <v>12395</v>
      </c>
      <c r="D9636" s="416">
        <v>451.24</v>
      </c>
    </row>
    <row r="9637" spans="2:4" x14ac:dyDescent="0.25">
      <c r="B9637" s="416" t="s">
        <v>12515</v>
      </c>
      <c r="C9637" s="416" t="s">
        <v>12395</v>
      </c>
      <c r="D9637" s="416">
        <v>451.24</v>
      </c>
    </row>
    <row r="9638" spans="2:4" x14ac:dyDescent="0.25">
      <c r="B9638" s="416" t="s">
        <v>12516</v>
      </c>
      <c r="C9638" s="416" t="s">
        <v>12395</v>
      </c>
      <c r="D9638" s="416">
        <v>451.24</v>
      </c>
    </row>
    <row r="9639" spans="2:4" x14ac:dyDescent="0.25">
      <c r="B9639" s="416" t="s">
        <v>12517</v>
      </c>
      <c r="C9639" s="416" t="s">
        <v>12395</v>
      </c>
      <c r="D9639" s="416">
        <v>451.24</v>
      </c>
    </row>
    <row r="9640" spans="2:4" x14ac:dyDescent="0.25">
      <c r="B9640" s="416" t="s">
        <v>12518</v>
      </c>
      <c r="C9640" s="416" t="s">
        <v>12395</v>
      </c>
      <c r="D9640" s="416">
        <v>451.24</v>
      </c>
    </row>
    <row r="9641" spans="2:4" x14ac:dyDescent="0.25">
      <c r="B9641" s="416" t="s">
        <v>12519</v>
      </c>
      <c r="C9641" s="416" t="s">
        <v>12395</v>
      </c>
      <c r="D9641" s="416">
        <v>451.24</v>
      </c>
    </row>
    <row r="9642" spans="2:4" x14ac:dyDescent="0.25">
      <c r="B9642" s="416" t="s">
        <v>12520</v>
      </c>
      <c r="C9642" s="416" t="s">
        <v>12395</v>
      </c>
      <c r="D9642" s="416">
        <v>451.24</v>
      </c>
    </row>
    <row r="9643" spans="2:4" x14ac:dyDescent="0.25">
      <c r="B9643" s="416" t="s">
        <v>12521</v>
      </c>
      <c r="C9643" s="416" t="s">
        <v>12395</v>
      </c>
      <c r="D9643" s="416">
        <v>451.24</v>
      </c>
    </row>
    <row r="9644" spans="2:4" x14ac:dyDescent="0.25">
      <c r="B9644" s="416" t="s">
        <v>12522</v>
      </c>
      <c r="C9644" s="416" t="s">
        <v>12395</v>
      </c>
      <c r="D9644" s="416">
        <v>451.24</v>
      </c>
    </row>
    <row r="9645" spans="2:4" x14ac:dyDescent="0.25">
      <c r="B9645" s="416" t="s">
        <v>12523</v>
      </c>
      <c r="C9645" s="416" t="s">
        <v>12395</v>
      </c>
      <c r="D9645" s="416">
        <v>451.24</v>
      </c>
    </row>
    <row r="9646" spans="2:4" x14ac:dyDescent="0.25">
      <c r="B9646" s="416" t="s">
        <v>12524</v>
      </c>
      <c r="C9646" s="416" t="s">
        <v>12395</v>
      </c>
      <c r="D9646" s="416">
        <v>451.24</v>
      </c>
    </row>
    <row r="9647" spans="2:4" x14ac:dyDescent="0.25">
      <c r="B9647" s="416" t="s">
        <v>12525</v>
      </c>
      <c r="C9647" s="416" t="s">
        <v>12395</v>
      </c>
      <c r="D9647" s="416">
        <v>451.24</v>
      </c>
    </row>
    <row r="9648" spans="2:4" x14ac:dyDescent="0.25">
      <c r="B9648" s="416" t="s">
        <v>12526</v>
      </c>
      <c r="C9648" s="416" t="s">
        <v>12395</v>
      </c>
      <c r="D9648" s="416">
        <v>451.24</v>
      </c>
    </row>
    <row r="9649" spans="2:4" x14ac:dyDescent="0.25">
      <c r="B9649" s="416" t="s">
        <v>12527</v>
      </c>
      <c r="C9649" s="416" t="s">
        <v>12395</v>
      </c>
      <c r="D9649" s="416">
        <v>451.24</v>
      </c>
    </row>
    <row r="9650" spans="2:4" x14ac:dyDescent="0.25">
      <c r="B9650" s="416" t="s">
        <v>12528</v>
      </c>
      <c r="C9650" s="416" t="s">
        <v>12395</v>
      </c>
      <c r="D9650" s="416">
        <v>451.24</v>
      </c>
    </row>
    <row r="9651" spans="2:4" x14ac:dyDescent="0.25">
      <c r="B9651" s="416" t="s">
        <v>12529</v>
      </c>
      <c r="C9651" s="416" t="s">
        <v>12395</v>
      </c>
      <c r="D9651" s="416">
        <v>451.24</v>
      </c>
    </row>
    <row r="9652" spans="2:4" x14ac:dyDescent="0.25">
      <c r="B9652" s="416" t="s">
        <v>12530</v>
      </c>
      <c r="C9652" s="416" t="s">
        <v>12395</v>
      </c>
      <c r="D9652" s="416">
        <v>451.24</v>
      </c>
    </row>
    <row r="9653" spans="2:4" x14ac:dyDescent="0.25">
      <c r="B9653" s="416" t="s">
        <v>12531</v>
      </c>
      <c r="C9653" s="416" t="s">
        <v>12395</v>
      </c>
      <c r="D9653" s="416">
        <v>451.24</v>
      </c>
    </row>
    <row r="9654" spans="2:4" x14ac:dyDescent="0.25">
      <c r="B9654" s="416" t="s">
        <v>12532</v>
      </c>
      <c r="C9654" s="416" t="s">
        <v>12395</v>
      </c>
      <c r="D9654" s="416">
        <v>451.24</v>
      </c>
    </row>
    <row r="9655" spans="2:4" x14ac:dyDescent="0.25">
      <c r="B9655" s="416" t="s">
        <v>12533</v>
      </c>
      <c r="C9655" s="416" t="s">
        <v>12395</v>
      </c>
      <c r="D9655" s="416">
        <v>451.24</v>
      </c>
    </row>
    <row r="9656" spans="2:4" x14ac:dyDescent="0.25">
      <c r="B9656" s="416" t="s">
        <v>12534</v>
      </c>
      <c r="C9656" s="416" t="s">
        <v>12395</v>
      </c>
      <c r="D9656" s="416">
        <v>451.24</v>
      </c>
    </row>
    <row r="9657" spans="2:4" x14ac:dyDescent="0.25">
      <c r="B9657" s="416" t="s">
        <v>12535</v>
      </c>
      <c r="C9657" s="416" t="s">
        <v>12395</v>
      </c>
      <c r="D9657" s="416">
        <v>451.24</v>
      </c>
    </row>
    <row r="9658" spans="2:4" x14ac:dyDescent="0.25">
      <c r="B9658" s="416" t="s">
        <v>12536</v>
      </c>
      <c r="C9658" s="416" t="s">
        <v>12395</v>
      </c>
      <c r="D9658" s="416">
        <v>451.24</v>
      </c>
    </row>
    <row r="9659" spans="2:4" x14ac:dyDescent="0.25">
      <c r="B9659" s="416" t="s">
        <v>12537</v>
      </c>
      <c r="C9659" s="416" t="s">
        <v>12395</v>
      </c>
      <c r="D9659" s="416">
        <v>451.24</v>
      </c>
    </row>
    <row r="9660" spans="2:4" x14ac:dyDescent="0.25">
      <c r="B9660" s="416" t="s">
        <v>12538</v>
      </c>
      <c r="C9660" s="416" t="s">
        <v>12395</v>
      </c>
      <c r="D9660" s="416">
        <v>451.24</v>
      </c>
    </row>
    <row r="9661" spans="2:4" x14ac:dyDescent="0.25">
      <c r="B9661" s="416" t="s">
        <v>12539</v>
      </c>
      <c r="C9661" s="416" t="s">
        <v>12395</v>
      </c>
      <c r="D9661" s="416">
        <v>451.24</v>
      </c>
    </row>
    <row r="9662" spans="2:4" x14ac:dyDescent="0.25">
      <c r="B9662" s="416" t="s">
        <v>12540</v>
      </c>
      <c r="C9662" s="416" t="s">
        <v>12395</v>
      </c>
      <c r="D9662" s="416">
        <v>451.24</v>
      </c>
    </row>
    <row r="9663" spans="2:4" x14ac:dyDescent="0.25">
      <c r="B9663" s="416" t="s">
        <v>12541</v>
      </c>
      <c r="C9663" s="416" t="s">
        <v>12395</v>
      </c>
      <c r="D9663" s="416">
        <v>451.24</v>
      </c>
    </row>
    <row r="9664" spans="2:4" x14ac:dyDescent="0.25">
      <c r="B9664" s="416" t="s">
        <v>12542</v>
      </c>
      <c r="C9664" s="416" t="s">
        <v>12395</v>
      </c>
      <c r="D9664" s="416">
        <v>451.24</v>
      </c>
    </row>
    <row r="9665" spans="2:4" x14ac:dyDescent="0.25">
      <c r="B9665" s="416" t="s">
        <v>12543</v>
      </c>
      <c r="C9665" s="416" t="s">
        <v>12395</v>
      </c>
      <c r="D9665" s="416">
        <v>451.24</v>
      </c>
    </row>
    <row r="9666" spans="2:4" x14ac:dyDescent="0.25">
      <c r="B9666" s="416" t="s">
        <v>12544</v>
      </c>
      <c r="C9666" s="416" t="s">
        <v>12395</v>
      </c>
      <c r="D9666" s="416">
        <v>451.24</v>
      </c>
    </row>
    <row r="9667" spans="2:4" x14ac:dyDescent="0.25">
      <c r="B9667" s="416" t="s">
        <v>12545</v>
      </c>
      <c r="C9667" s="416" t="s">
        <v>12395</v>
      </c>
      <c r="D9667" s="416">
        <v>451.24</v>
      </c>
    </row>
    <row r="9668" spans="2:4" x14ac:dyDescent="0.25">
      <c r="B9668" s="416" t="s">
        <v>12546</v>
      </c>
      <c r="C9668" s="416" t="s">
        <v>12395</v>
      </c>
      <c r="D9668" s="416">
        <v>451.24</v>
      </c>
    </row>
    <row r="9669" spans="2:4" x14ac:dyDescent="0.25">
      <c r="B9669" s="416" t="s">
        <v>12547</v>
      </c>
      <c r="C9669" s="416" t="s">
        <v>12395</v>
      </c>
      <c r="D9669" s="416">
        <v>451.24</v>
      </c>
    </row>
    <row r="9670" spans="2:4" x14ac:dyDescent="0.25">
      <c r="B9670" s="416" t="s">
        <v>12548</v>
      </c>
      <c r="C9670" s="416" t="s">
        <v>12395</v>
      </c>
      <c r="D9670" s="416">
        <v>451.24</v>
      </c>
    </row>
    <row r="9671" spans="2:4" x14ac:dyDescent="0.25">
      <c r="B9671" s="416" t="s">
        <v>12549</v>
      </c>
      <c r="C9671" s="416" t="s">
        <v>12395</v>
      </c>
      <c r="D9671" s="416">
        <v>451.24</v>
      </c>
    </row>
    <row r="9672" spans="2:4" x14ac:dyDescent="0.25">
      <c r="B9672" s="416" t="s">
        <v>12550</v>
      </c>
      <c r="C9672" s="416" t="s">
        <v>12395</v>
      </c>
      <c r="D9672" s="416">
        <v>451.24</v>
      </c>
    </row>
    <row r="9673" spans="2:4" x14ac:dyDescent="0.25">
      <c r="B9673" s="416" t="s">
        <v>12551</v>
      </c>
      <c r="C9673" s="416" t="s">
        <v>12395</v>
      </c>
      <c r="D9673" s="416">
        <v>451.24</v>
      </c>
    </row>
    <row r="9674" spans="2:4" x14ac:dyDescent="0.25">
      <c r="B9674" s="416" t="s">
        <v>12552</v>
      </c>
      <c r="C9674" s="416" t="s">
        <v>12395</v>
      </c>
      <c r="D9674" s="416">
        <v>451.24</v>
      </c>
    </row>
    <row r="9675" spans="2:4" x14ac:dyDescent="0.25">
      <c r="B9675" s="416" t="s">
        <v>12553</v>
      </c>
      <c r="C9675" s="416" t="s">
        <v>12395</v>
      </c>
      <c r="D9675" s="416">
        <v>451.24</v>
      </c>
    </row>
    <row r="9676" spans="2:4" x14ac:dyDescent="0.25">
      <c r="B9676" s="416" t="s">
        <v>12554</v>
      </c>
      <c r="C9676" s="416" t="s">
        <v>12395</v>
      </c>
      <c r="D9676" s="416">
        <v>451.24</v>
      </c>
    </row>
    <row r="9677" spans="2:4" x14ac:dyDescent="0.25">
      <c r="B9677" s="416" t="s">
        <v>12555</v>
      </c>
      <c r="C9677" s="416" t="s">
        <v>12395</v>
      </c>
      <c r="D9677" s="416">
        <v>451.24</v>
      </c>
    </row>
    <row r="9678" spans="2:4" x14ac:dyDescent="0.25">
      <c r="B9678" s="416" t="s">
        <v>12556</v>
      </c>
      <c r="C9678" s="416" t="s">
        <v>12395</v>
      </c>
      <c r="D9678" s="416">
        <v>451.24</v>
      </c>
    </row>
    <row r="9679" spans="2:4" x14ac:dyDescent="0.25">
      <c r="B9679" s="416" t="s">
        <v>12557</v>
      </c>
      <c r="C9679" s="416" t="s">
        <v>12395</v>
      </c>
      <c r="D9679" s="416">
        <v>451.24</v>
      </c>
    </row>
    <row r="9680" spans="2:4" x14ac:dyDescent="0.25">
      <c r="B9680" s="416" t="s">
        <v>12558</v>
      </c>
      <c r="C9680" s="416" t="s">
        <v>12395</v>
      </c>
      <c r="D9680" s="416">
        <v>451.24</v>
      </c>
    </row>
    <row r="9681" spans="2:4" x14ac:dyDescent="0.25">
      <c r="B9681" s="416" t="s">
        <v>12559</v>
      </c>
      <c r="C9681" s="416" t="s">
        <v>12395</v>
      </c>
      <c r="D9681" s="416">
        <v>451.24</v>
      </c>
    </row>
    <row r="9682" spans="2:4" x14ac:dyDescent="0.25">
      <c r="B9682" s="416" t="s">
        <v>12560</v>
      </c>
      <c r="C9682" s="416" t="s">
        <v>12395</v>
      </c>
      <c r="D9682" s="416">
        <v>451.24</v>
      </c>
    </row>
    <row r="9683" spans="2:4" x14ac:dyDescent="0.25">
      <c r="B9683" s="416" t="s">
        <v>12561</v>
      </c>
      <c r="C9683" s="416" t="s">
        <v>12395</v>
      </c>
      <c r="D9683" s="416">
        <v>451.24</v>
      </c>
    </row>
    <row r="9684" spans="2:4" x14ac:dyDescent="0.25">
      <c r="B9684" s="416" t="s">
        <v>12562</v>
      </c>
      <c r="C9684" s="416" t="s">
        <v>12395</v>
      </c>
      <c r="D9684" s="416">
        <v>451.24</v>
      </c>
    </row>
    <row r="9685" spans="2:4" x14ac:dyDescent="0.25">
      <c r="B9685" s="416" t="s">
        <v>12563</v>
      </c>
      <c r="C9685" s="416" t="s">
        <v>12395</v>
      </c>
      <c r="D9685" s="416">
        <v>451.24</v>
      </c>
    </row>
    <row r="9686" spans="2:4" x14ac:dyDescent="0.25">
      <c r="B9686" s="416" t="s">
        <v>12564</v>
      </c>
      <c r="C9686" s="416" t="s">
        <v>12395</v>
      </c>
      <c r="D9686" s="416">
        <v>451.24</v>
      </c>
    </row>
    <row r="9687" spans="2:4" x14ac:dyDescent="0.25">
      <c r="B9687" s="416" t="s">
        <v>12565</v>
      </c>
      <c r="C9687" s="416" t="s">
        <v>12395</v>
      </c>
      <c r="D9687" s="416">
        <v>451.24</v>
      </c>
    </row>
    <row r="9688" spans="2:4" x14ac:dyDescent="0.25">
      <c r="B9688" s="416" t="s">
        <v>12566</v>
      </c>
      <c r="C9688" s="416" t="s">
        <v>12395</v>
      </c>
      <c r="D9688" s="416">
        <v>451.24</v>
      </c>
    </row>
    <row r="9689" spans="2:4" x14ac:dyDescent="0.25">
      <c r="B9689" s="416" t="s">
        <v>12567</v>
      </c>
      <c r="C9689" s="416" t="s">
        <v>12395</v>
      </c>
      <c r="D9689" s="416">
        <v>451.24</v>
      </c>
    </row>
    <row r="9690" spans="2:4" x14ac:dyDescent="0.25">
      <c r="B9690" s="416" t="s">
        <v>12568</v>
      </c>
      <c r="C9690" s="416" t="s">
        <v>12395</v>
      </c>
      <c r="D9690" s="416">
        <v>451.24</v>
      </c>
    </row>
    <row r="9691" spans="2:4" x14ac:dyDescent="0.25">
      <c r="B9691" s="416" t="s">
        <v>12569</v>
      </c>
      <c r="C9691" s="416" t="s">
        <v>12395</v>
      </c>
      <c r="D9691" s="416">
        <v>451.24</v>
      </c>
    </row>
    <row r="9692" spans="2:4" x14ac:dyDescent="0.25">
      <c r="B9692" s="416" t="s">
        <v>12570</v>
      </c>
      <c r="C9692" s="416" t="s">
        <v>12395</v>
      </c>
      <c r="D9692" s="416">
        <v>451.24</v>
      </c>
    </row>
    <row r="9693" spans="2:4" x14ac:dyDescent="0.25">
      <c r="B9693" s="416" t="s">
        <v>12571</v>
      </c>
      <c r="C9693" s="416" t="s">
        <v>12395</v>
      </c>
      <c r="D9693" s="416">
        <v>451.24</v>
      </c>
    </row>
    <row r="9694" spans="2:4" x14ac:dyDescent="0.25">
      <c r="B9694" s="416" t="s">
        <v>12572</v>
      </c>
      <c r="C9694" s="416" t="s">
        <v>12395</v>
      </c>
      <c r="D9694" s="416">
        <v>451.24</v>
      </c>
    </row>
    <row r="9695" spans="2:4" x14ac:dyDescent="0.25">
      <c r="B9695" s="416" t="s">
        <v>12573</v>
      </c>
      <c r="C9695" s="416" t="s">
        <v>12395</v>
      </c>
      <c r="D9695" s="416">
        <v>451.24</v>
      </c>
    </row>
    <row r="9696" spans="2:4" x14ac:dyDescent="0.25">
      <c r="B9696" s="416" t="s">
        <v>12574</v>
      </c>
      <c r="C9696" s="416" t="s">
        <v>12395</v>
      </c>
      <c r="D9696" s="416">
        <v>451.24</v>
      </c>
    </row>
    <row r="9697" spans="2:4" x14ac:dyDescent="0.25">
      <c r="B9697" s="416" t="s">
        <v>12575</v>
      </c>
      <c r="C9697" s="416" t="s">
        <v>12395</v>
      </c>
      <c r="D9697" s="416">
        <v>451.24</v>
      </c>
    </row>
    <row r="9698" spans="2:4" x14ac:dyDescent="0.25">
      <c r="B9698" s="416" t="s">
        <v>12576</v>
      </c>
      <c r="C9698" s="416" t="s">
        <v>12395</v>
      </c>
      <c r="D9698" s="416">
        <v>451.24</v>
      </c>
    </row>
    <row r="9699" spans="2:4" x14ac:dyDescent="0.25">
      <c r="B9699" s="416" t="s">
        <v>12577</v>
      </c>
      <c r="C9699" s="416" t="s">
        <v>12395</v>
      </c>
      <c r="D9699" s="416">
        <v>451.24</v>
      </c>
    </row>
    <row r="9700" spans="2:4" x14ac:dyDescent="0.25">
      <c r="B9700" s="416" t="s">
        <v>12578</v>
      </c>
      <c r="C9700" s="416" t="s">
        <v>12395</v>
      </c>
      <c r="D9700" s="416">
        <v>451.24</v>
      </c>
    </row>
    <row r="9701" spans="2:4" x14ac:dyDescent="0.25">
      <c r="B9701" s="416" t="s">
        <v>12579</v>
      </c>
      <c r="C9701" s="416" t="s">
        <v>12395</v>
      </c>
      <c r="D9701" s="416">
        <v>451.24</v>
      </c>
    </row>
    <row r="9702" spans="2:4" x14ac:dyDescent="0.25">
      <c r="B9702" s="416" t="s">
        <v>12580</v>
      </c>
      <c r="C9702" s="416" t="s">
        <v>12395</v>
      </c>
      <c r="D9702" s="416">
        <v>451.24</v>
      </c>
    </row>
    <row r="9703" spans="2:4" x14ac:dyDescent="0.25">
      <c r="B9703" s="416" t="s">
        <v>12581</v>
      </c>
      <c r="C9703" s="416" t="s">
        <v>12395</v>
      </c>
      <c r="D9703" s="416">
        <v>451.24</v>
      </c>
    </row>
    <row r="9704" spans="2:4" x14ac:dyDescent="0.25">
      <c r="B9704" s="416" t="s">
        <v>12582</v>
      </c>
      <c r="C9704" s="416" t="s">
        <v>12395</v>
      </c>
      <c r="D9704" s="416">
        <v>451.24</v>
      </c>
    </row>
    <row r="9705" spans="2:4" x14ac:dyDescent="0.25">
      <c r="B9705" s="416" t="s">
        <v>12583</v>
      </c>
      <c r="C9705" s="416" t="s">
        <v>12395</v>
      </c>
      <c r="D9705" s="416">
        <v>451.24</v>
      </c>
    </row>
    <row r="9706" spans="2:4" x14ac:dyDescent="0.25">
      <c r="B9706" s="416" t="s">
        <v>12584</v>
      </c>
      <c r="C9706" s="416" t="s">
        <v>12395</v>
      </c>
      <c r="D9706" s="416">
        <v>451.24</v>
      </c>
    </row>
    <row r="9707" spans="2:4" x14ac:dyDescent="0.25">
      <c r="B9707" s="416" t="s">
        <v>12585</v>
      </c>
      <c r="C9707" s="416" t="s">
        <v>12395</v>
      </c>
      <c r="D9707" s="416">
        <v>451.24</v>
      </c>
    </row>
    <row r="9708" spans="2:4" x14ac:dyDescent="0.25">
      <c r="B9708" s="416" t="s">
        <v>12586</v>
      </c>
      <c r="C9708" s="416" t="s">
        <v>12395</v>
      </c>
      <c r="D9708" s="416">
        <v>451.24</v>
      </c>
    </row>
    <row r="9709" spans="2:4" x14ac:dyDescent="0.25">
      <c r="B9709" s="416" t="s">
        <v>12587</v>
      </c>
      <c r="C9709" s="416" t="s">
        <v>12395</v>
      </c>
      <c r="D9709" s="416">
        <v>451.24</v>
      </c>
    </row>
    <row r="9710" spans="2:4" x14ac:dyDescent="0.25">
      <c r="B9710" s="416" t="s">
        <v>12588</v>
      </c>
      <c r="C9710" s="416" t="s">
        <v>12395</v>
      </c>
      <c r="D9710" s="416">
        <v>451.24</v>
      </c>
    </row>
    <row r="9711" spans="2:4" x14ac:dyDescent="0.25">
      <c r="B9711" s="416" t="s">
        <v>12589</v>
      </c>
      <c r="C9711" s="416" t="s">
        <v>12395</v>
      </c>
      <c r="D9711" s="416">
        <v>451.24</v>
      </c>
    </row>
    <row r="9712" spans="2:4" x14ac:dyDescent="0.25">
      <c r="B9712" s="416" t="s">
        <v>12590</v>
      </c>
      <c r="C9712" s="416" t="s">
        <v>12395</v>
      </c>
      <c r="D9712" s="416">
        <v>451.24</v>
      </c>
    </row>
    <row r="9713" spans="2:4" x14ac:dyDescent="0.25">
      <c r="B9713" s="416" t="s">
        <v>12591</v>
      </c>
      <c r="C9713" s="416" t="s">
        <v>12395</v>
      </c>
      <c r="D9713" s="416">
        <v>451.24</v>
      </c>
    </row>
    <row r="9714" spans="2:4" x14ac:dyDescent="0.25">
      <c r="B9714" s="416" t="s">
        <v>12592</v>
      </c>
      <c r="C9714" s="416" t="s">
        <v>12395</v>
      </c>
      <c r="D9714" s="416">
        <v>451.24</v>
      </c>
    </row>
    <row r="9715" spans="2:4" x14ac:dyDescent="0.25">
      <c r="B9715" s="416" t="s">
        <v>12593</v>
      </c>
      <c r="C9715" s="416" t="s">
        <v>12395</v>
      </c>
      <c r="D9715" s="416">
        <v>451.24</v>
      </c>
    </row>
    <row r="9716" spans="2:4" x14ac:dyDescent="0.25">
      <c r="B9716" s="416" t="s">
        <v>12594</v>
      </c>
      <c r="C9716" s="416" t="s">
        <v>12395</v>
      </c>
      <c r="D9716" s="416">
        <v>451.24</v>
      </c>
    </row>
    <row r="9717" spans="2:4" x14ac:dyDescent="0.25">
      <c r="B9717" s="416" t="s">
        <v>12595</v>
      </c>
      <c r="C9717" s="416" t="s">
        <v>12395</v>
      </c>
      <c r="D9717" s="416">
        <v>451.24</v>
      </c>
    </row>
    <row r="9718" spans="2:4" x14ac:dyDescent="0.25">
      <c r="B9718" s="416" t="s">
        <v>12596</v>
      </c>
      <c r="C9718" s="416" t="s">
        <v>12395</v>
      </c>
      <c r="D9718" s="416">
        <v>451.24</v>
      </c>
    </row>
    <row r="9719" spans="2:4" x14ac:dyDescent="0.25">
      <c r="B9719" s="416" t="s">
        <v>12597</v>
      </c>
      <c r="C9719" s="416" t="s">
        <v>12395</v>
      </c>
      <c r="D9719" s="416">
        <v>451.24</v>
      </c>
    </row>
    <row r="9720" spans="2:4" x14ac:dyDescent="0.25">
      <c r="B9720" s="416" t="s">
        <v>12598</v>
      </c>
      <c r="C9720" s="416" t="s">
        <v>12395</v>
      </c>
      <c r="D9720" s="416">
        <v>451.24</v>
      </c>
    </row>
    <row r="9721" spans="2:4" x14ac:dyDescent="0.25">
      <c r="B9721" s="416" t="s">
        <v>12599</v>
      </c>
      <c r="C9721" s="416" t="s">
        <v>12395</v>
      </c>
      <c r="D9721" s="416">
        <v>451.24</v>
      </c>
    </row>
    <row r="9722" spans="2:4" x14ac:dyDescent="0.25">
      <c r="B9722" s="416" t="s">
        <v>12600</v>
      </c>
      <c r="C9722" s="416" t="s">
        <v>12395</v>
      </c>
      <c r="D9722" s="416">
        <v>451.24</v>
      </c>
    </row>
    <row r="9723" spans="2:4" x14ac:dyDescent="0.25">
      <c r="B9723" s="416" t="s">
        <v>12601</v>
      </c>
      <c r="C9723" s="416" t="s">
        <v>12395</v>
      </c>
      <c r="D9723" s="416">
        <v>451.24</v>
      </c>
    </row>
    <row r="9724" spans="2:4" x14ac:dyDescent="0.25">
      <c r="B9724" s="416" t="s">
        <v>12602</v>
      </c>
      <c r="C9724" s="416" t="s">
        <v>12395</v>
      </c>
      <c r="D9724" s="416">
        <v>451.24</v>
      </c>
    </row>
    <row r="9725" spans="2:4" x14ac:dyDescent="0.25">
      <c r="B9725" s="416" t="s">
        <v>12603</v>
      </c>
      <c r="C9725" s="416" t="s">
        <v>12395</v>
      </c>
      <c r="D9725" s="416">
        <v>451.24</v>
      </c>
    </row>
    <row r="9726" spans="2:4" x14ac:dyDescent="0.25">
      <c r="B9726" s="416" t="s">
        <v>12604</v>
      </c>
      <c r="C9726" s="416" t="s">
        <v>12395</v>
      </c>
      <c r="D9726" s="416">
        <v>451.24</v>
      </c>
    </row>
    <row r="9727" spans="2:4" x14ac:dyDescent="0.25">
      <c r="B9727" s="416" t="s">
        <v>12605</v>
      </c>
      <c r="C9727" s="416" t="s">
        <v>12395</v>
      </c>
      <c r="D9727" s="416">
        <v>451.24</v>
      </c>
    </row>
    <row r="9728" spans="2:4" x14ac:dyDescent="0.25">
      <c r="B9728" s="416" t="s">
        <v>12606</v>
      </c>
      <c r="C9728" s="416" t="s">
        <v>12395</v>
      </c>
      <c r="D9728" s="416">
        <v>451.24</v>
      </c>
    </row>
    <row r="9729" spans="2:4" x14ac:dyDescent="0.25">
      <c r="B9729" s="416" t="s">
        <v>12607</v>
      </c>
      <c r="C9729" s="416" t="s">
        <v>12395</v>
      </c>
      <c r="D9729" s="416">
        <v>451.24</v>
      </c>
    </row>
    <row r="9730" spans="2:4" x14ac:dyDescent="0.25">
      <c r="B9730" s="416" t="s">
        <v>12608</v>
      </c>
      <c r="C9730" s="416" t="s">
        <v>12395</v>
      </c>
      <c r="D9730" s="416">
        <v>451.24</v>
      </c>
    </row>
    <row r="9731" spans="2:4" x14ac:dyDescent="0.25">
      <c r="B9731" s="416" t="s">
        <v>12609</v>
      </c>
      <c r="C9731" s="416" t="s">
        <v>12395</v>
      </c>
      <c r="D9731" s="416">
        <v>451.24</v>
      </c>
    </row>
    <row r="9732" spans="2:4" x14ac:dyDescent="0.25">
      <c r="B9732" s="416" t="s">
        <v>12610</v>
      </c>
      <c r="C9732" s="416" t="s">
        <v>12395</v>
      </c>
      <c r="D9732" s="416">
        <v>451.24</v>
      </c>
    </row>
    <row r="9733" spans="2:4" x14ac:dyDescent="0.25">
      <c r="B9733" s="416" t="s">
        <v>12611</v>
      </c>
      <c r="C9733" s="416" t="s">
        <v>12395</v>
      </c>
      <c r="D9733" s="416">
        <v>451.24</v>
      </c>
    </row>
    <row r="9734" spans="2:4" x14ac:dyDescent="0.25">
      <c r="B9734" s="416" t="s">
        <v>12612</v>
      </c>
      <c r="C9734" s="416" t="s">
        <v>12395</v>
      </c>
      <c r="D9734" s="416">
        <v>451.24</v>
      </c>
    </row>
    <row r="9735" spans="2:4" x14ac:dyDescent="0.25">
      <c r="B9735" s="416" t="s">
        <v>12613</v>
      </c>
      <c r="C9735" s="416" t="s">
        <v>12395</v>
      </c>
      <c r="D9735" s="416">
        <v>451.24</v>
      </c>
    </row>
    <row r="9736" spans="2:4" x14ac:dyDescent="0.25">
      <c r="B9736" s="416" t="s">
        <v>12614</v>
      </c>
      <c r="C9736" s="416" t="s">
        <v>12395</v>
      </c>
      <c r="D9736" s="416">
        <v>451.24</v>
      </c>
    </row>
    <row r="9737" spans="2:4" x14ac:dyDescent="0.25">
      <c r="B9737" s="416" t="s">
        <v>12615</v>
      </c>
      <c r="C9737" s="416" t="s">
        <v>12395</v>
      </c>
      <c r="D9737" s="416">
        <v>451.24</v>
      </c>
    </row>
    <row r="9738" spans="2:4" x14ac:dyDescent="0.25">
      <c r="B9738" s="416" t="s">
        <v>12616</v>
      </c>
      <c r="C9738" s="416" t="s">
        <v>12395</v>
      </c>
      <c r="D9738" s="416">
        <v>451.24</v>
      </c>
    </row>
    <row r="9739" spans="2:4" x14ac:dyDescent="0.25">
      <c r="B9739" s="416" t="s">
        <v>12617</v>
      </c>
      <c r="C9739" s="416" t="s">
        <v>12395</v>
      </c>
      <c r="D9739" s="416">
        <v>451.24</v>
      </c>
    </row>
    <row r="9740" spans="2:4" x14ac:dyDescent="0.25">
      <c r="B9740" s="416" t="s">
        <v>12618</v>
      </c>
      <c r="C9740" s="416" t="s">
        <v>12395</v>
      </c>
      <c r="D9740" s="416">
        <v>451.24</v>
      </c>
    </row>
    <row r="9741" spans="2:4" x14ac:dyDescent="0.25">
      <c r="B9741" s="416" t="s">
        <v>12619</v>
      </c>
      <c r="C9741" s="416" t="s">
        <v>12395</v>
      </c>
      <c r="D9741" s="416">
        <v>451.24</v>
      </c>
    </row>
    <row r="9742" spans="2:4" x14ac:dyDescent="0.25">
      <c r="B9742" s="416" t="s">
        <v>12620</v>
      </c>
      <c r="C9742" s="416" t="s">
        <v>12395</v>
      </c>
      <c r="D9742" s="416">
        <v>451.24</v>
      </c>
    </row>
    <row r="9743" spans="2:4" x14ac:dyDescent="0.25">
      <c r="B9743" s="416" t="s">
        <v>12621</v>
      </c>
      <c r="C9743" s="416" t="s">
        <v>12395</v>
      </c>
      <c r="D9743" s="416">
        <v>451.24</v>
      </c>
    </row>
    <row r="9744" spans="2:4" x14ac:dyDescent="0.25">
      <c r="B9744" s="416" t="s">
        <v>12622</v>
      </c>
      <c r="C9744" s="416" t="s">
        <v>12395</v>
      </c>
      <c r="D9744" s="416">
        <v>451.24</v>
      </c>
    </row>
    <row r="9745" spans="2:4" x14ac:dyDescent="0.25">
      <c r="B9745" s="416" t="s">
        <v>12623</v>
      </c>
      <c r="C9745" s="416" t="s">
        <v>12395</v>
      </c>
      <c r="D9745" s="416">
        <v>451.24</v>
      </c>
    </row>
    <row r="9746" spans="2:4" x14ac:dyDescent="0.25">
      <c r="B9746" s="416" t="s">
        <v>12624</v>
      </c>
      <c r="C9746" s="416" t="s">
        <v>12395</v>
      </c>
      <c r="D9746" s="416">
        <v>451.24</v>
      </c>
    </row>
    <row r="9747" spans="2:4" x14ac:dyDescent="0.25">
      <c r="B9747" s="416" t="s">
        <v>12625</v>
      </c>
      <c r="C9747" s="416" t="s">
        <v>12395</v>
      </c>
      <c r="D9747" s="416">
        <v>451.24</v>
      </c>
    </row>
    <row r="9748" spans="2:4" x14ac:dyDescent="0.25">
      <c r="B9748" s="416" t="s">
        <v>12626</v>
      </c>
      <c r="C9748" s="416" t="s">
        <v>12395</v>
      </c>
      <c r="D9748" s="416">
        <v>451.24</v>
      </c>
    </row>
    <row r="9749" spans="2:4" x14ac:dyDescent="0.25">
      <c r="B9749" s="416" t="s">
        <v>12627</v>
      </c>
      <c r="C9749" s="416" t="s">
        <v>12395</v>
      </c>
      <c r="D9749" s="416">
        <v>451.24</v>
      </c>
    </row>
    <row r="9750" spans="2:4" x14ac:dyDescent="0.25">
      <c r="B9750" s="416" t="s">
        <v>12628</v>
      </c>
      <c r="C9750" s="416" t="s">
        <v>12395</v>
      </c>
      <c r="D9750" s="416">
        <v>451.24</v>
      </c>
    </row>
    <row r="9751" spans="2:4" x14ac:dyDescent="0.25">
      <c r="B9751" s="416" t="s">
        <v>12629</v>
      </c>
      <c r="C9751" s="416" t="s">
        <v>12395</v>
      </c>
      <c r="D9751" s="416">
        <v>451.24</v>
      </c>
    </row>
    <row r="9752" spans="2:4" x14ac:dyDescent="0.25">
      <c r="B9752" s="416" t="s">
        <v>12630</v>
      </c>
      <c r="C9752" s="416" t="s">
        <v>12395</v>
      </c>
      <c r="D9752" s="416">
        <v>451.24</v>
      </c>
    </row>
    <row r="9753" spans="2:4" x14ac:dyDescent="0.25">
      <c r="B9753" s="416" t="s">
        <v>12631</v>
      </c>
      <c r="C9753" s="416" t="s">
        <v>12395</v>
      </c>
      <c r="D9753" s="416">
        <v>451.24</v>
      </c>
    </row>
    <row r="9754" spans="2:4" x14ac:dyDescent="0.25">
      <c r="B9754" s="416" t="s">
        <v>12632</v>
      </c>
      <c r="C9754" s="416" t="s">
        <v>12395</v>
      </c>
      <c r="D9754" s="416">
        <v>451.24</v>
      </c>
    </row>
    <row r="9755" spans="2:4" x14ac:dyDescent="0.25">
      <c r="B9755" s="416" t="s">
        <v>12633</v>
      </c>
      <c r="C9755" s="416" t="s">
        <v>12395</v>
      </c>
      <c r="D9755" s="416">
        <v>451.24</v>
      </c>
    </row>
    <row r="9756" spans="2:4" x14ac:dyDescent="0.25">
      <c r="B9756" s="416" t="s">
        <v>12634</v>
      </c>
      <c r="C9756" s="416" t="s">
        <v>12395</v>
      </c>
      <c r="D9756" s="416">
        <v>451.24</v>
      </c>
    </row>
    <row r="9757" spans="2:4" x14ac:dyDescent="0.25">
      <c r="B9757" s="416" t="s">
        <v>12635</v>
      </c>
      <c r="C9757" s="416" t="s">
        <v>12395</v>
      </c>
      <c r="D9757" s="416">
        <v>451.24</v>
      </c>
    </row>
    <row r="9758" spans="2:4" x14ac:dyDescent="0.25">
      <c r="B9758" s="416" t="s">
        <v>12636</v>
      </c>
      <c r="C9758" s="416" t="s">
        <v>12395</v>
      </c>
      <c r="D9758" s="416">
        <v>451.24</v>
      </c>
    </row>
    <row r="9759" spans="2:4" x14ac:dyDescent="0.25">
      <c r="B9759" s="416" t="s">
        <v>12637</v>
      </c>
      <c r="C9759" s="416" t="s">
        <v>12395</v>
      </c>
      <c r="D9759" s="416">
        <v>451.24</v>
      </c>
    </row>
    <row r="9760" spans="2:4" x14ac:dyDescent="0.25">
      <c r="B9760" s="416" t="s">
        <v>12638</v>
      </c>
      <c r="C9760" s="416" t="s">
        <v>12395</v>
      </c>
      <c r="D9760" s="416">
        <v>451.24</v>
      </c>
    </row>
    <row r="9761" spans="2:4" x14ac:dyDescent="0.25">
      <c r="B9761" s="416" t="s">
        <v>12639</v>
      </c>
      <c r="C9761" s="416" t="s">
        <v>12395</v>
      </c>
      <c r="D9761" s="416">
        <v>451.24</v>
      </c>
    </row>
    <row r="9762" spans="2:4" x14ac:dyDescent="0.25">
      <c r="B9762" s="416" t="s">
        <v>12640</v>
      </c>
      <c r="C9762" s="416" t="s">
        <v>12395</v>
      </c>
      <c r="D9762" s="416">
        <v>451.24</v>
      </c>
    </row>
    <row r="9763" spans="2:4" x14ac:dyDescent="0.25">
      <c r="B9763" s="416" t="s">
        <v>12641</v>
      </c>
      <c r="C9763" s="416" t="s">
        <v>12395</v>
      </c>
      <c r="D9763" s="416">
        <v>451.24</v>
      </c>
    </row>
    <row r="9764" spans="2:4" x14ac:dyDescent="0.25">
      <c r="B9764" s="416" t="s">
        <v>12642</v>
      </c>
      <c r="C9764" s="416" t="s">
        <v>12395</v>
      </c>
      <c r="D9764" s="416">
        <v>451.24</v>
      </c>
    </row>
    <row r="9765" spans="2:4" x14ac:dyDescent="0.25">
      <c r="B9765" s="416" t="s">
        <v>12643</v>
      </c>
      <c r="C9765" s="416" t="s">
        <v>12395</v>
      </c>
      <c r="D9765" s="416">
        <v>451.24</v>
      </c>
    </row>
    <row r="9766" spans="2:4" x14ac:dyDescent="0.25">
      <c r="B9766" s="416" t="s">
        <v>12644</v>
      </c>
      <c r="C9766" s="416" t="s">
        <v>12395</v>
      </c>
      <c r="D9766" s="416">
        <v>451.24</v>
      </c>
    </row>
    <row r="9767" spans="2:4" x14ac:dyDescent="0.25">
      <c r="B9767" s="416" t="s">
        <v>12645</v>
      </c>
      <c r="C9767" s="416" t="s">
        <v>12395</v>
      </c>
      <c r="D9767" s="416">
        <v>451.24</v>
      </c>
    </row>
    <row r="9768" spans="2:4" x14ac:dyDescent="0.25">
      <c r="B9768" s="416" t="s">
        <v>12646</v>
      </c>
      <c r="C9768" s="416" t="s">
        <v>12395</v>
      </c>
      <c r="D9768" s="416">
        <v>451.24</v>
      </c>
    </row>
    <row r="9769" spans="2:4" x14ac:dyDescent="0.25">
      <c r="B9769" s="416" t="s">
        <v>12647</v>
      </c>
      <c r="C9769" s="416" t="s">
        <v>12395</v>
      </c>
      <c r="D9769" s="416">
        <v>451.24</v>
      </c>
    </row>
    <row r="9770" spans="2:4" x14ac:dyDescent="0.25">
      <c r="B9770" s="416" t="s">
        <v>12648</v>
      </c>
      <c r="C9770" s="416" t="s">
        <v>12395</v>
      </c>
      <c r="D9770" s="416">
        <v>451.24</v>
      </c>
    </row>
    <row r="9771" spans="2:4" x14ac:dyDescent="0.25">
      <c r="B9771" s="416" t="s">
        <v>12649</v>
      </c>
      <c r="C9771" s="416" t="s">
        <v>12395</v>
      </c>
      <c r="D9771" s="416">
        <v>451.24</v>
      </c>
    </row>
    <row r="9772" spans="2:4" x14ac:dyDescent="0.25">
      <c r="B9772" s="416" t="s">
        <v>12650</v>
      </c>
      <c r="C9772" s="416" t="s">
        <v>12395</v>
      </c>
      <c r="D9772" s="416">
        <v>451.24</v>
      </c>
    </row>
    <row r="9773" spans="2:4" x14ac:dyDescent="0.25">
      <c r="B9773" s="416" t="s">
        <v>12651</v>
      </c>
      <c r="C9773" s="416" t="s">
        <v>12395</v>
      </c>
      <c r="D9773" s="416">
        <v>451.24</v>
      </c>
    </row>
    <row r="9774" spans="2:4" x14ac:dyDescent="0.25">
      <c r="B9774" s="416" t="s">
        <v>12652</v>
      </c>
      <c r="C9774" s="416" t="s">
        <v>12395</v>
      </c>
      <c r="D9774" s="416">
        <v>451.24</v>
      </c>
    </row>
    <row r="9775" spans="2:4" x14ac:dyDescent="0.25">
      <c r="B9775" s="416" t="s">
        <v>12653</v>
      </c>
      <c r="C9775" s="416" t="s">
        <v>12395</v>
      </c>
      <c r="D9775" s="416">
        <v>451.24</v>
      </c>
    </row>
    <row r="9776" spans="2:4" x14ac:dyDescent="0.25">
      <c r="B9776" s="416" t="s">
        <v>12654</v>
      </c>
      <c r="C9776" s="416" t="s">
        <v>12395</v>
      </c>
      <c r="D9776" s="416">
        <v>451.24</v>
      </c>
    </row>
    <row r="9777" spans="2:4" x14ac:dyDescent="0.25">
      <c r="B9777" s="416" t="s">
        <v>12655</v>
      </c>
      <c r="C9777" s="416" t="s">
        <v>12395</v>
      </c>
      <c r="D9777" s="416">
        <v>451.24</v>
      </c>
    </row>
    <row r="9778" spans="2:4" x14ac:dyDescent="0.25">
      <c r="B9778" s="416" t="s">
        <v>12656</v>
      </c>
      <c r="C9778" s="416" t="s">
        <v>12395</v>
      </c>
      <c r="D9778" s="416">
        <v>451.24</v>
      </c>
    </row>
    <row r="9779" spans="2:4" x14ac:dyDescent="0.25">
      <c r="B9779" s="416" t="s">
        <v>12657</v>
      </c>
      <c r="C9779" s="416" t="s">
        <v>12395</v>
      </c>
      <c r="D9779" s="416">
        <v>451.24</v>
      </c>
    </row>
    <row r="9780" spans="2:4" x14ac:dyDescent="0.25">
      <c r="B9780" s="416" t="s">
        <v>12658</v>
      </c>
      <c r="C9780" s="416" t="s">
        <v>12395</v>
      </c>
      <c r="D9780" s="416">
        <v>451.24</v>
      </c>
    </row>
    <row r="9781" spans="2:4" x14ac:dyDescent="0.25">
      <c r="B9781" s="416" t="s">
        <v>12659</v>
      </c>
      <c r="C9781" s="416" t="s">
        <v>12395</v>
      </c>
      <c r="D9781" s="416">
        <v>451.24</v>
      </c>
    </row>
    <row r="9782" spans="2:4" x14ac:dyDescent="0.25">
      <c r="B9782" s="416" t="s">
        <v>12660</v>
      </c>
      <c r="C9782" s="416" t="s">
        <v>12395</v>
      </c>
      <c r="D9782" s="416">
        <v>451.24</v>
      </c>
    </row>
    <row r="9783" spans="2:4" x14ac:dyDescent="0.25">
      <c r="B9783" s="416" t="s">
        <v>12661</v>
      </c>
      <c r="C9783" s="416" t="s">
        <v>12395</v>
      </c>
      <c r="D9783" s="416">
        <v>451.24</v>
      </c>
    </row>
    <row r="9784" spans="2:4" x14ac:dyDescent="0.25">
      <c r="B9784" s="416" t="s">
        <v>12662</v>
      </c>
      <c r="C9784" s="416" t="s">
        <v>12395</v>
      </c>
      <c r="D9784" s="416">
        <v>451.24</v>
      </c>
    </row>
    <row r="9785" spans="2:4" x14ac:dyDescent="0.25">
      <c r="B9785" s="416" t="s">
        <v>12663</v>
      </c>
      <c r="C9785" s="416" t="s">
        <v>12395</v>
      </c>
      <c r="D9785" s="416">
        <v>451.24</v>
      </c>
    </row>
    <row r="9786" spans="2:4" x14ac:dyDescent="0.25">
      <c r="B9786" s="416" t="s">
        <v>12664</v>
      </c>
      <c r="C9786" s="416" t="s">
        <v>12395</v>
      </c>
      <c r="D9786" s="416">
        <v>451.24</v>
      </c>
    </row>
    <row r="9787" spans="2:4" x14ac:dyDescent="0.25">
      <c r="B9787" s="416" t="s">
        <v>12665</v>
      </c>
      <c r="C9787" s="416" t="s">
        <v>12395</v>
      </c>
      <c r="D9787" s="416">
        <v>451.24</v>
      </c>
    </row>
    <row r="9788" spans="2:4" x14ac:dyDescent="0.25">
      <c r="B9788" s="416" t="s">
        <v>12666</v>
      </c>
      <c r="C9788" s="416" t="s">
        <v>12395</v>
      </c>
      <c r="D9788" s="416">
        <v>451.24</v>
      </c>
    </row>
    <row r="9789" spans="2:4" x14ac:dyDescent="0.25">
      <c r="B9789" s="416" t="s">
        <v>12667</v>
      </c>
      <c r="C9789" s="416" t="s">
        <v>12395</v>
      </c>
      <c r="D9789" s="416">
        <v>451.24</v>
      </c>
    </row>
    <row r="9790" spans="2:4" x14ac:dyDescent="0.25">
      <c r="B9790" s="416" t="s">
        <v>12668</v>
      </c>
      <c r="C9790" s="416" t="s">
        <v>12395</v>
      </c>
      <c r="D9790" s="416">
        <v>451.24</v>
      </c>
    </row>
    <row r="9791" spans="2:4" x14ac:dyDescent="0.25">
      <c r="B9791" s="416" t="s">
        <v>12669</v>
      </c>
      <c r="C9791" s="416" t="s">
        <v>12395</v>
      </c>
      <c r="D9791" s="416">
        <v>451.24</v>
      </c>
    </row>
    <row r="9792" spans="2:4" x14ac:dyDescent="0.25">
      <c r="B9792" s="416" t="s">
        <v>12670</v>
      </c>
      <c r="C9792" s="416" t="s">
        <v>12395</v>
      </c>
      <c r="D9792" s="416">
        <v>451.24</v>
      </c>
    </row>
    <row r="9793" spans="2:4" x14ac:dyDescent="0.25">
      <c r="B9793" s="416" t="s">
        <v>12671</v>
      </c>
      <c r="C9793" s="416" t="s">
        <v>12395</v>
      </c>
      <c r="D9793" s="416">
        <v>451.24</v>
      </c>
    </row>
    <row r="9794" spans="2:4" x14ac:dyDescent="0.25">
      <c r="B9794" s="416" t="s">
        <v>12672</v>
      </c>
      <c r="C9794" s="416" t="s">
        <v>12395</v>
      </c>
      <c r="D9794" s="416">
        <v>451.24</v>
      </c>
    </row>
    <row r="9795" spans="2:4" x14ac:dyDescent="0.25">
      <c r="B9795" s="416" t="s">
        <v>12673</v>
      </c>
      <c r="C9795" s="416" t="s">
        <v>12395</v>
      </c>
      <c r="D9795" s="416">
        <v>451.24</v>
      </c>
    </row>
    <row r="9796" spans="2:4" x14ac:dyDescent="0.25">
      <c r="B9796" s="416" t="s">
        <v>12674</v>
      </c>
      <c r="C9796" s="416" t="s">
        <v>12395</v>
      </c>
      <c r="D9796" s="416">
        <v>451.24</v>
      </c>
    </row>
    <row r="9797" spans="2:4" x14ac:dyDescent="0.25">
      <c r="B9797" s="416" t="s">
        <v>12675</v>
      </c>
      <c r="C9797" s="416" t="s">
        <v>12395</v>
      </c>
      <c r="D9797" s="416">
        <v>451.24</v>
      </c>
    </row>
    <row r="9798" spans="2:4" x14ac:dyDescent="0.25">
      <c r="B9798" s="416" t="s">
        <v>12676</v>
      </c>
      <c r="C9798" s="416" t="s">
        <v>12395</v>
      </c>
      <c r="D9798" s="416">
        <v>451.24</v>
      </c>
    </row>
    <row r="9799" spans="2:4" x14ac:dyDescent="0.25">
      <c r="B9799" s="416" t="s">
        <v>12677</v>
      </c>
      <c r="C9799" s="416" t="s">
        <v>12395</v>
      </c>
      <c r="D9799" s="416">
        <v>451.24</v>
      </c>
    </row>
    <row r="9800" spans="2:4" x14ac:dyDescent="0.25">
      <c r="B9800" s="416" t="s">
        <v>12678</v>
      </c>
      <c r="C9800" s="416" t="s">
        <v>12395</v>
      </c>
      <c r="D9800" s="416">
        <v>451.24</v>
      </c>
    </row>
    <row r="9801" spans="2:4" x14ac:dyDescent="0.25">
      <c r="B9801" s="416" t="s">
        <v>12679</v>
      </c>
      <c r="C9801" s="416" t="s">
        <v>12395</v>
      </c>
      <c r="D9801" s="416">
        <v>451.24</v>
      </c>
    </row>
    <row r="9802" spans="2:4" x14ac:dyDescent="0.25">
      <c r="B9802" s="416" t="s">
        <v>12680</v>
      </c>
      <c r="C9802" s="416" t="s">
        <v>12395</v>
      </c>
      <c r="D9802" s="416">
        <v>451.24</v>
      </c>
    </row>
    <row r="9803" spans="2:4" x14ac:dyDescent="0.25">
      <c r="B9803" s="416" t="s">
        <v>12681</v>
      </c>
      <c r="C9803" s="416" t="s">
        <v>12395</v>
      </c>
      <c r="D9803" s="416">
        <v>451.24</v>
      </c>
    </row>
    <row r="9804" spans="2:4" x14ac:dyDescent="0.25">
      <c r="B9804" s="416" t="s">
        <v>12682</v>
      </c>
      <c r="C9804" s="416" t="s">
        <v>12395</v>
      </c>
      <c r="D9804" s="416">
        <v>451.24</v>
      </c>
    </row>
    <row r="9805" spans="2:4" x14ac:dyDescent="0.25">
      <c r="B9805" s="416" t="s">
        <v>12683</v>
      </c>
      <c r="C9805" s="416" t="s">
        <v>12395</v>
      </c>
      <c r="D9805" s="416">
        <v>451.24</v>
      </c>
    </row>
    <row r="9806" spans="2:4" x14ac:dyDescent="0.25">
      <c r="B9806" s="416" t="s">
        <v>12684</v>
      </c>
      <c r="C9806" s="416" t="s">
        <v>12395</v>
      </c>
      <c r="D9806" s="416">
        <v>451.24</v>
      </c>
    </row>
    <row r="9807" spans="2:4" x14ac:dyDescent="0.25">
      <c r="B9807" s="416" t="s">
        <v>12685</v>
      </c>
      <c r="C9807" s="416" t="s">
        <v>12395</v>
      </c>
      <c r="D9807" s="416">
        <v>451.24</v>
      </c>
    </row>
    <row r="9808" spans="2:4" x14ac:dyDescent="0.25">
      <c r="B9808" s="416" t="s">
        <v>12686</v>
      </c>
      <c r="C9808" s="416" t="s">
        <v>12395</v>
      </c>
      <c r="D9808" s="416">
        <v>451.24</v>
      </c>
    </row>
    <row r="9809" spans="2:4" x14ac:dyDescent="0.25">
      <c r="B9809" s="416" t="s">
        <v>12687</v>
      </c>
      <c r="C9809" s="416" t="s">
        <v>12395</v>
      </c>
      <c r="D9809" s="416">
        <v>451.24</v>
      </c>
    </row>
    <row r="9810" spans="2:4" x14ac:dyDescent="0.25">
      <c r="B9810" s="416" t="s">
        <v>12688</v>
      </c>
      <c r="C9810" s="416" t="s">
        <v>12395</v>
      </c>
      <c r="D9810" s="416">
        <v>451.24</v>
      </c>
    </row>
    <row r="9811" spans="2:4" x14ac:dyDescent="0.25">
      <c r="B9811" s="416" t="s">
        <v>12689</v>
      </c>
      <c r="C9811" s="416" t="s">
        <v>12395</v>
      </c>
      <c r="D9811" s="416">
        <v>451.24</v>
      </c>
    </row>
    <row r="9812" spans="2:4" x14ac:dyDescent="0.25">
      <c r="B9812" s="416" t="s">
        <v>12690</v>
      </c>
      <c r="C9812" s="416" t="s">
        <v>12395</v>
      </c>
      <c r="D9812" s="416">
        <v>451.24</v>
      </c>
    </row>
    <row r="9813" spans="2:4" x14ac:dyDescent="0.25">
      <c r="B9813" s="416" t="s">
        <v>12691</v>
      </c>
      <c r="C9813" s="416" t="s">
        <v>12395</v>
      </c>
      <c r="D9813" s="416">
        <v>451.24</v>
      </c>
    </row>
    <row r="9814" spans="2:4" x14ac:dyDescent="0.25">
      <c r="B9814" s="416" t="s">
        <v>12692</v>
      </c>
      <c r="C9814" s="416" t="s">
        <v>12395</v>
      </c>
      <c r="D9814" s="416">
        <v>451.24</v>
      </c>
    </row>
    <row r="9815" spans="2:4" x14ac:dyDescent="0.25">
      <c r="B9815" s="416" t="s">
        <v>12693</v>
      </c>
      <c r="C9815" s="416" t="s">
        <v>12395</v>
      </c>
      <c r="D9815" s="416">
        <v>451.24</v>
      </c>
    </row>
    <row r="9816" spans="2:4" x14ac:dyDescent="0.25">
      <c r="B9816" s="416" t="s">
        <v>12694</v>
      </c>
      <c r="C9816" s="416" t="s">
        <v>12395</v>
      </c>
      <c r="D9816" s="416">
        <v>451.24</v>
      </c>
    </row>
    <row r="9817" spans="2:4" x14ac:dyDescent="0.25">
      <c r="B9817" s="416" t="s">
        <v>12695</v>
      </c>
      <c r="C9817" s="416" t="s">
        <v>12395</v>
      </c>
      <c r="D9817" s="416">
        <v>451.24</v>
      </c>
    </row>
    <row r="9818" spans="2:4" x14ac:dyDescent="0.25">
      <c r="B9818" s="416" t="s">
        <v>12696</v>
      </c>
      <c r="C9818" s="416" t="s">
        <v>12395</v>
      </c>
      <c r="D9818" s="416">
        <v>451.24</v>
      </c>
    </row>
    <row r="9819" spans="2:4" x14ac:dyDescent="0.25">
      <c r="B9819" s="416" t="s">
        <v>12697</v>
      </c>
      <c r="C9819" s="416" t="s">
        <v>12395</v>
      </c>
      <c r="D9819" s="416">
        <v>451.24</v>
      </c>
    </row>
    <row r="9820" spans="2:4" x14ac:dyDescent="0.25">
      <c r="B9820" s="416" t="s">
        <v>12698</v>
      </c>
      <c r="C9820" s="416" t="s">
        <v>12395</v>
      </c>
      <c r="D9820" s="416">
        <v>451.24</v>
      </c>
    </row>
    <row r="9821" spans="2:4" x14ac:dyDescent="0.25">
      <c r="B9821" s="416" t="s">
        <v>12699</v>
      </c>
      <c r="C9821" s="416" t="s">
        <v>12395</v>
      </c>
      <c r="D9821" s="416">
        <v>451.24</v>
      </c>
    </row>
    <row r="9822" spans="2:4" x14ac:dyDescent="0.25">
      <c r="B9822" s="416" t="s">
        <v>12700</v>
      </c>
      <c r="C9822" s="416" t="s">
        <v>12395</v>
      </c>
      <c r="D9822" s="416">
        <v>451.24</v>
      </c>
    </row>
    <row r="9823" spans="2:4" x14ac:dyDescent="0.25">
      <c r="B9823" s="416" t="s">
        <v>12701</v>
      </c>
      <c r="C9823" s="416" t="s">
        <v>12395</v>
      </c>
      <c r="D9823" s="416">
        <v>451.24</v>
      </c>
    </row>
    <row r="9824" spans="2:4" x14ac:dyDescent="0.25">
      <c r="B9824" s="416" t="s">
        <v>12702</v>
      </c>
      <c r="C9824" s="416" t="s">
        <v>12395</v>
      </c>
      <c r="D9824" s="416">
        <v>451.24</v>
      </c>
    </row>
    <row r="9825" spans="2:4" x14ac:dyDescent="0.25">
      <c r="B9825" s="416" t="s">
        <v>12703</v>
      </c>
      <c r="C9825" s="416" t="s">
        <v>12395</v>
      </c>
      <c r="D9825" s="416">
        <v>451.24</v>
      </c>
    </row>
    <row r="9826" spans="2:4" x14ac:dyDescent="0.25">
      <c r="B9826" s="416" t="s">
        <v>12704</v>
      </c>
      <c r="C9826" s="416" t="s">
        <v>12395</v>
      </c>
      <c r="D9826" s="416">
        <v>451.24</v>
      </c>
    </row>
    <row r="9827" spans="2:4" x14ac:dyDescent="0.25">
      <c r="B9827" s="416" t="s">
        <v>12705</v>
      </c>
      <c r="C9827" s="416" t="s">
        <v>12395</v>
      </c>
      <c r="D9827" s="416">
        <v>451.24</v>
      </c>
    </row>
    <row r="9828" spans="2:4" x14ac:dyDescent="0.25">
      <c r="B9828" s="416" t="s">
        <v>12706</v>
      </c>
      <c r="C9828" s="416" t="s">
        <v>12395</v>
      </c>
      <c r="D9828" s="416">
        <v>451.24</v>
      </c>
    </row>
    <row r="9829" spans="2:4" x14ac:dyDescent="0.25">
      <c r="B9829" s="416" t="s">
        <v>12707</v>
      </c>
      <c r="C9829" s="416" t="s">
        <v>12395</v>
      </c>
      <c r="D9829" s="416">
        <v>451.24</v>
      </c>
    </row>
    <row r="9830" spans="2:4" x14ac:dyDescent="0.25">
      <c r="B9830" s="416" t="s">
        <v>12708</v>
      </c>
      <c r="C9830" s="416" t="s">
        <v>12395</v>
      </c>
      <c r="D9830" s="416">
        <v>451.24</v>
      </c>
    </row>
    <row r="9831" spans="2:4" x14ac:dyDescent="0.25">
      <c r="B9831" s="416" t="s">
        <v>12709</v>
      </c>
      <c r="C9831" s="416" t="s">
        <v>12395</v>
      </c>
      <c r="D9831" s="416">
        <v>451.24</v>
      </c>
    </row>
    <row r="9832" spans="2:4" x14ac:dyDescent="0.25">
      <c r="B9832" s="416" t="s">
        <v>12710</v>
      </c>
      <c r="C9832" s="416" t="s">
        <v>12395</v>
      </c>
      <c r="D9832" s="416">
        <v>451.24</v>
      </c>
    </row>
    <row r="9833" spans="2:4" x14ac:dyDescent="0.25">
      <c r="B9833" s="416" t="s">
        <v>12711</v>
      </c>
      <c r="C9833" s="416" t="s">
        <v>12395</v>
      </c>
      <c r="D9833" s="416">
        <v>451.24</v>
      </c>
    </row>
    <row r="9834" spans="2:4" x14ac:dyDescent="0.25">
      <c r="B9834" s="416" t="s">
        <v>12712</v>
      </c>
      <c r="C9834" s="416" t="s">
        <v>12395</v>
      </c>
      <c r="D9834" s="416">
        <v>451.24</v>
      </c>
    </row>
    <row r="9835" spans="2:4" x14ac:dyDescent="0.25">
      <c r="B9835" s="416" t="s">
        <v>12713</v>
      </c>
      <c r="C9835" s="416" t="s">
        <v>12395</v>
      </c>
      <c r="D9835" s="416">
        <v>451.24</v>
      </c>
    </row>
    <row r="9836" spans="2:4" x14ac:dyDescent="0.25">
      <c r="B9836" s="416" t="s">
        <v>12714</v>
      </c>
      <c r="C9836" s="416" t="s">
        <v>12395</v>
      </c>
      <c r="D9836" s="416">
        <v>451.24</v>
      </c>
    </row>
    <row r="9837" spans="2:4" x14ac:dyDescent="0.25">
      <c r="B9837" s="416" t="s">
        <v>12715</v>
      </c>
      <c r="C9837" s="416" t="s">
        <v>12395</v>
      </c>
      <c r="D9837" s="416">
        <v>451.24</v>
      </c>
    </row>
    <row r="9838" spans="2:4" x14ac:dyDescent="0.25">
      <c r="B9838" s="416" t="s">
        <v>12716</v>
      </c>
      <c r="C9838" s="416" t="s">
        <v>12395</v>
      </c>
      <c r="D9838" s="416">
        <v>451.24</v>
      </c>
    </row>
    <row r="9839" spans="2:4" x14ac:dyDescent="0.25">
      <c r="B9839" s="416" t="s">
        <v>12717</v>
      </c>
      <c r="C9839" s="416" t="s">
        <v>12395</v>
      </c>
      <c r="D9839" s="416">
        <v>451.24</v>
      </c>
    </row>
    <row r="9840" spans="2:4" x14ac:dyDescent="0.25">
      <c r="B9840" s="416" t="s">
        <v>12718</v>
      </c>
      <c r="C9840" s="416" t="s">
        <v>12395</v>
      </c>
      <c r="D9840" s="416">
        <v>451.24</v>
      </c>
    </row>
    <row r="9841" spans="2:4" x14ac:dyDescent="0.25">
      <c r="B9841" s="416" t="s">
        <v>12719</v>
      </c>
      <c r="C9841" s="416" t="s">
        <v>12395</v>
      </c>
      <c r="D9841" s="416">
        <v>451.24</v>
      </c>
    </row>
    <row r="9842" spans="2:4" x14ac:dyDescent="0.25">
      <c r="B9842" s="416" t="s">
        <v>12720</v>
      </c>
      <c r="C9842" s="416" t="s">
        <v>12395</v>
      </c>
      <c r="D9842" s="416">
        <v>451.24</v>
      </c>
    </row>
    <row r="9843" spans="2:4" x14ac:dyDescent="0.25">
      <c r="B9843" s="416" t="s">
        <v>12721</v>
      </c>
      <c r="C9843" s="416" t="s">
        <v>12395</v>
      </c>
      <c r="D9843" s="416">
        <v>451.24</v>
      </c>
    </row>
    <row r="9844" spans="2:4" x14ac:dyDescent="0.25">
      <c r="B9844" s="416" t="s">
        <v>12722</v>
      </c>
      <c r="C9844" s="416" t="s">
        <v>12395</v>
      </c>
      <c r="D9844" s="416">
        <v>451.24</v>
      </c>
    </row>
    <row r="9845" spans="2:4" x14ac:dyDescent="0.25">
      <c r="B9845" s="416" t="s">
        <v>12723</v>
      </c>
      <c r="C9845" s="416" t="s">
        <v>12395</v>
      </c>
      <c r="D9845" s="416">
        <v>451.24</v>
      </c>
    </row>
    <row r="9846" spans="2:4" x14ac:dyDescent="0.25">
      <c r="B9846" s="416" t="s">
        <v>12724</v>
      </c>
      <c r="C9846" s="416" t="s">
        <v>12395</v>
      </c>
      <c r="D9846" s="416">
        <v>451.24</v>
      </c>
    </row>
    <row r="9847" spans="2:4" x14ac:dyDescent="0.25">
      <c r="B9847" s="416" t="s">
        <v>12725</v>
      </c>
      <c r="C9847" s="416" t="s">
        <v>12395</v>
      </c>
      <c r="D9847" s="416">
        <v>451.24</v>
      </c>
    </row>
    <row r="9848" spans="2:4" x14ac:dyDescent="0.25">
      <c r="B9848" s="416" t="s">
        <v>12726</v>
      </c>
      <c r="C9848" s="416" t="s">
        <v>12395</v>
      </c>
      <c r="D9848" s="416">
        <v>451.24</v>
      </c>
    </row>
    <row r="9849" spans="2:4" x14ac:dyDescent="0.25">
      <c r="B9849" s="416" t="s">
        <v>12727</v>
      </c>
      <c r="C9849" s="416" t="s">
        <v>12395</v>
      </c>
      <c r="D9849" s="416">
        <v>451.24</v>
      </c>
    </row>
    <row r="9850" spans="2:4" x14ac:dyDescent="0.25">
      <c r="B9850" s="416" t="s">
        <v>12728</v>
      </c>
      <c r="C9850" s="416" t="s">
        <v>12395</v>
      </c>
      <c r="D9850" s="416">
        <v>451.24</v>
      </c>
    </row>
    <row r="9851" spans="2:4" x14ac:dyDescent="0.25">
      <c r="B9851" s="416" t="s">
        <v>12729</v>
      </c>
      <c r="C9851" s="416" t="s">
        <v>12395</v>
      </c>
      <c r="D9851" s="416">
        <v>451.24</v>
      </c>
    </row>
    <row r="9852" spans="2:4" x14ac:dyDescent="0.25">
      <c r="B9852" s="416" t="s">
        <v>12730</v>
      </c>
      <c r="C9852" s="416" t="s">
        <v>12395</v>
      </c>
      <c r="D9852" s="416">
        <v>451.24</v>
      </c>
    </row>
    <row r="9853" spans="2:4" x14ac:dyDescent="0.25">
      <c r="B9853" s="416" t="s">
        <v>12731</v>
      </c>
      <c r="C9853" s="416" t="s">
        <v>12395</v>
      </c>
      <c r="D9853" s="416">
        <v>451.24</v>
      </c>
    </row>
    <row r="9854" spans="2:4" x14ac:dyDescent="0.25">
      <c r="B9854" s="416" t="s">
        <v>12732</v>
      </c>
      <c r="C9854" s="416" t="s">
        <v>12395</v>
      </c>
      <c r="D9854" s="416">
        <v>451.24</v>
      </c>
    </row>
    <row r="9855" spans="2:4" x14ac:dyDescent="0.25">
      <c r="B9855" s="416" t="s">
        <v>12733</v>
      </c>
      <c r="C9855" s="416" t="s">
        <v>12395</v>
      </c>
      <c r="D9855" s="416">
        <v>451.24</v>
      </c>
    </row>
    <row r="9856" spans="2:4" x14ac:dyDescent="0.25">
      <c r="B9856" s="416" t="s">
        <v>12734</v>
      </c>
      <c r="C9856" s="416" t="s">
        <v>12395</v>
      </c>
      <c r="D9856" s="416">
        <v>451.24</v>
      </c>
    </row>
    <row r="9857" spans="2:4" x14ac:dyDescent="0.25">
      <c r="B9857" s="416" t="s">
        <v>12735</v>
      </c>
      <c r="C9857" s="416" t="s">
        <v>12395</v>
      </c>
      <c r="D9857" s="416">
        <v>451.24</v>
      </c>
    </row>
    <row r="9858" spans="2:4" x14ac:dyDescent="0.25">
      <c r="B9858" s="416" t="s">
        <v>12736</v>
      </c>
      <c r="C9858" s="416" t="s">
        <v>12395</v>
      </c>
      <c r="D9858" s="416">
        <v>451.24</v>
      </c>
    </row>
    <row r="9859" spans="2:4" x14ac:dyDescent="0.25">
      <c r="B9859" s="416" t="s">
        <v>12737</v>
      </c>
      <c r="C9859" s="416" t="s">
        <v>12395</v>
      </c>
      <c r="D9859" s="416">
        <v>451.24</v>
      </c>
    </row>
    <row r="9860" spans="2:4" x14ac:dyDescent="0.25">
      <c r="B9860" s="416" t="s">
        <v>12738</v>
      </c>
      <c r="C9860" s="416" t="s">
        <v>12395</v>
      </c>
      <c r="D9860" s="416">
        <v>451.24</v>
      </c>
    </row>
    <row r="9861" spans="2:4" x14ac:dyDescent="0.25">
      <c r="B9861" s="416" t="s">
        <v>12739</v>
      </c>
      <c r="C9861" s="416" t="s">
        <v>12395</v>
      </c>
      <c r="D9861" s="416">
        <v>451.24</v>
      </c>
    </row>
    <row r="9862" spans="2:4" x14ac:dyDescent="0.25">
      <c r="B9862" s="416" t="s">
        <v>12740</v>
      </c>
      <c r="C9862" s="416" t="s">
        <v>12395</v>
      </c>
      <c r="D9862" s="416">
        <v>451.24</v>
      </c>
    </row>
    <row r="9863" spans="2:4" x14ac:dyDescent="0.25">
      <c r="B9863" s="416" t="s">
        <v>12741</v>
      </c>
      <c r="C9863" s="416" t="s">
        <v>12395</v>
      </c>
      <c r="D9863" s="416">
        <v>451.24</v>
      </c>
    </row>
    <row r="9864" spans="2:4" x14ac:dyDescent="0.25">
      <c r="B9864" s="416" t="s">
        <v>12742</v>
      </c>
      <c r="C9864" s="416" t="s">
        <v>12395</v>
      </c>
      <c r="D9864" s="416">
        <v>451.24</v>
      </c>
    </row>
    <row r="9865" spans="2:4" x14ac:dyDescent="0.25">
      <c r="B9865" s="416" t="s">
        <v>12743</v>
      </c>
      <c r="C9865" s="416" t="s">
        <v>12395</v>
      </c>
      <c r="D9865" s="416">
        <v>451.24</v>
      </c>
    </row>
    <row r="9866" spans="2:4" x14ac:dyDescent="0.25">
      <c r="B9866" s="416" t="s">
        <v>12744</v>
      </c>
      <c r="C9866" s="416" t="s">
        <v>12395</v>
      </c>
      <c r="D9866" s="416">
        <v>451.24</v>
      </c>
    </row>
    <row r="9867" spans="2:4" x14ac:dyDescent="0.25">
      <c r="B9867" s="416" t="s">
        <v>12745</v>
      </c>
      <c r="C9867" s="416" t="s">
        <v>12395</v>
      </c>
      <c r="D9867" s="416">
        <v>451.24</v>
      </c>
    </row>
    <row r="9868" spans="2:4" x14ac:dyDescent="0.25">
      <c r="B9868" s="416" t="s">
        <v>12746</v>
      </c>
      <c r="C9868" s="416" t="s">
        <v>12395</v>
      </c>
      <c r="D9868" s="416">
        <v>451.24</v>
      </c>
    </row>
    <row r="9869" spans="2:4" x14ac:dyDescent="0.25">
      <c r="B9869" s="416" t="s">
        <v>12747</v>
      </c>
      <c r="C9869" s="416" t="s">
        <v>12395</v>
      </c>
      <c r="D9869" s="416">
        <v>451.24</v>
      </c>
    </row>
    <row r="9870" spans="2:4" x14ac:dyDescent="0.25">
      <c r="B9870" s="416" t="s">
        <v>12748</v>
      </c>
      <c r="C9870" s="416" t="s">
        <v>12395</v>
      </c>
      <c r="D9870" s="416">
        <v>451.24</v>
      </c>
    </row>
    <row r="9871" spans="2:4" x14ac:dyDescent="0.25">
      <c r="B9871" s="416" t="s">
        <v>12749</v>
      </c>
      <c r="C9871" s="416" t="s">
        <v>12395</v>
      </c>
      <c r="D9871" s="416">
        <v>451.24</v>
      </c>
    </row>
    <row r="9872" spans="2:4" x14ac:dyDescent="0.25">
      <c r="B9872" s="416" t="s">
        <v>12750</v>
      </c>
      <c r="C9872" s="416" t="s">
        <v>12395</v>
      </c>
      <c r="D9872" s="416">
        <v>451.24</v>
      </c>
    </row>
    <row r="9873" spans="2:4" x14ac:dyDescent="0.25">
      <c r="B9873" s="416" t="s">
        <v>12751</v>
      </c>
      <c r="C9873" s="416" t="s">
        <v>12395</v>
      </c>
      <c r="D9873" s="416">
        <v>451.24</v>
      </c>
    </row>
    <row r="9874" spans="2:4" x14ac:dyDescent="0.25">
      <c r="B9874" s="416" t="s">
        <v>12752</v>
      </c>
      <c r="C9874" s="416" t="s">
        <v>12395</v>
      </c>
      <c r="D9874" s="416">
        <v>451.24</v>
      </c>
    </row>
    <row r="9875" spans="2:4" x14ac:dyDescent="0.25">
      <c r="B9875" s="416" t="s">
        <v>12753</v>
      </c>
      <c r="C9875" s="416" t="s">
        <v>12395</v>
      </c>
      <c r="D9875" s="416">
        <v>451.24</v>
      </c>
    </row>
    <row r="9876" spans="2:4" x14ac:dyDescent="0.25">
      <c r="B9876" s="416" t="s">
        <v>12754</v>
      </c>
      <c r="C9876" s="416" t="s">
        <v>12395</v>
      </c>
      <c r="D9876" s="416">
        <v>451.24</v>
      </c>
    </row>
    <row r="9877" spans="2:4" x14ac:dyDescent="0.25">
      <c r="B9877" s="416" t="s">
        <v>12755</v>
      </c>
      <c r="C9877" s="416" t="s">
        <v>12395</v>
      </c>
      <c r="D9877" s="416">
        <v>451.24</v>
      </c>
    </row>
    <row r="9878" spans="2:4" x14ac:dyDescent="0.25">
      <c r="B9878" s="416" t="s">
        <v>12756</v>
      </c>
      <c r="C9878" s="416" t="s">
        <v>12395</v>
      </c>
      <c r="D9878" s="416">
        <v>451.24</v>
      </c>
    </row>
    <row r="9879" spans="2:4" x14ac:dyDescent="0.25">
      <c r="B9879" s="416" t="s">
        <v>12757</v>
      </c>
      <c r="C9879" s="416" t="s">
        <v>12395</v>
      </c>
      <c r="D9879" s="416">
        <v>451.24</v>
      </c>
    </row>
    <row r="9880" spans="2:4" x14ac:dyDescent="0.25">
      <c r="B9880" s="416" t="s">
        <v>12758</v>
      </c>
      <c r="C9880" s="416" t="s">
        <v>12395</v>
      </c>
      <c r="D9880" s="416">
        <v>451.24</v>
      </c>
    </row>
    <row r="9881" spans="2:4" x14ac:dyDescent="0.25">
      <c r="B9881" s="416" t="s">
        <v>12759</v>
      </c>
      <c r="C9881" s="416" t="s">
        <v>12395</v>
      </c>
      <c r="D9881" s="416">
        <v>451.24</v>
      </c>
    </row>
    <row r="9882" spans="2:4" x14ac:dyDescent="0.25">
      <c r="B9882" s="416" t="s">
        <v>12760</v>
      </c>
      <c r="C9882" s="416" t="s">
        <v>12395</v>
      </c>
      <c r="D9882" s="416">
        <v>451.24</v>
      </c>
    </row>
    <row r="9883" spans="2:4" x14ac:dyDescent="0.25">
      <c r="B9883" s="416" t="s">
        <v>12761</v>
      </c>
      <c r="C9883" s="416" t="s">
        <v>12395</v>
      </c>
      <c r="D9883" s="416">
        <v>451.24</v>
      </c>
    </row>
    <row r="9884" spans="2:4" x14ac:dyDescent="0.25">
      <c r="B9884" s="416" t="s">
        <v>12762</v>
      </c>
      <c r="C9884" s="416" t="s">
        <v>12395</v>
      </c>
      <c r="D9884" s="416">
        <v>451.24</v>
      </c>
    </row>
    <row r="9885" spans="2:4" x14ac:dyDescent="0.25">
      <c r="B9885" s="416" t="s">
        <v>12763</v>
      </c>
      <c r="C9885" s="416" t="s">
        <v>12395</v>
      </c>
      <c r="D9885" s="416">
        <v>451.24</v>
      </c>
    </row>
    <row r="9886" spans="2:4" x14ac:dyDescent="0.25">
      <c r="B9886" s="416" t="s">
        <v>12764</v>
      </c>
      <c r="C9886" s="416" t="s">
        <v>12395</v>
      </c>
      <c r="D9886" s="416">
        <v>451.24</v>
      </c>
    </row>
    <row r="9887" spans="2:4" x14ac:dyDescent="0.25">
      <c r="B9887" s="416" t="s">
        <v>12765</v>
      </c>
      <c r="C9887" s="416" t="s">
        <v>12395</v>
      </c>
      <c r="D9887" s="416">
        <v>451.24</v>
      </c>
    </row>
    <row r="9888" spans="2:4" x14ac:dyDescent="0.25">
      <c r="B9888" s="416" t="s">
        <v>12766</v>
      </c>
      <c r="C9888" s="416" t="s">
        <v>12395</v>
      </c>
      <c r="D9888" s="416">
        <v>451.24</v>
      </c>
    </row>
    <row r="9889" spans="2:4" x14ac:dyDescent="0.25">
      <c r="B9889" s="416" t="s">
        <v>12767</v>
      </c>
      <c r="C9889" s="416" t="s">
        <v>12395</v>
      </c>
      <c r="D9889" s="416">
        <v>451.24</v>
      </c>
    </row>
    <row r="9890" spans="2:4" x14ac:dyDescent="0.25">
      <c r="B9890" s="416" t="s">
        <v>12768</v>
      </c>
      <c r="C9890" s="416" t="s">
        <v>12395</v>
      </c>
      <c r="D9890" s="416">
        <v>451.24</v>
      </c>
    </row>
    <row r="9891" spans="2:4" x14ac:dyDescent="0.25">
      <c r="B9891" s="416" t="s">
        <v>12769</v>
      </c>
      <c r="C9891" s="416" t="s">
        <v>12395</v>
      </c>
      <c r="D9891" s="416">
        <v>451.24</v>
      </c>
    </row>
    <row r="9892" spans="2:4" x14ac:dyDescent="0.25">
      <c r="B9892" s="416" t="s">
        <v>12770</v>
      </c>
      <c r="C9892" s="416" t="s">
        <v>12395</v>
      </c>
      <c r="D9892" s="416">
        <v>451.24</v>
      </c>
    </row>
    <row r="9893" spans="2:4" x14ac:dyDescent="0.25">
      <c r="B9893" s="416" t="s">
        <v>12771</v>
      </c>
      <c r="C9893" s="416" t="s">
        <v>12395</v>
      </c>
      <c r="D9893" s="416">
        <v>451.24</v>
      </c>
    </row>
    <row r="9894" spans="2:4" x14ac:dyDescent="0.25">
      <c r="B9894" s="416" t="s">
        <v>12772</v>
      </c>
      <c r="C9894" s="416" t="s">
        <v>12395</v>
      </c>
      <c r="D9894" s="416">
        <v>451.24</v>
      </c>
    </row>
    <row r="9895" spans="2:4" x14ac:dyDescent="0.25">
      <c r="B9895" s="416" t="s">
        <v>12773</v>
      </c>
      <c r="C9895" s="416" t="s">
        <v>12395</v>
      </c>
      <c r="D9895" s="416">
        <v>451.24</v>
      </c>
    </row>
    <row r="9896" spans="2:4" x14ac:dyDescent="0.25">
      <c r="B9896" s="416" t="s">
        <v>12774</v>
      </c>
      <c r="C9896" s="416" t="s">
        <v>12395</v>
      </c>
      <c r="D9896" s="416">
        <v>451.24</v>
      </c>
    </row>
    <row r="9897" spans="2:4" x14ac:dyDescent="0.25">
      <c r="B9897" s="416" t="s">
        <v>12775</v>
      </c>
      <c r="C9897" s="416" t="s">
        <v>12395</v>
      </c>
      <c r="D9897" s="416">
        <v>451.24</v>
      </c>
    </row>
    <row r="9898" spans="2:4" x14ac:dyDescent="0.25">
      <c r="B9898" s="416" t="s">
        <v>12776</v>
      </c>
      <c r="C9898" s="416" t="s">
        <v>12395</v>
      </c>
      <c r="D9898" s="416">
        <v>451.24</v>
      </c>
    </row>
    <row r="9899" spans="2:4" x14ac:dyDescent="0.25">
      <c r="B9899" s="416" t="s">
        <v>12777</v>
      </c>
      <c r="C9899" s="416" t="s">
        <v>12395</v>
      </c>
      <c r="D9899" s="416">
        <v>451.24</v>
      </c>
    </row>
    <row r="9900" spans="2:4" x14ac:dyDescent="0.25">
      <c r="B9900" s="416" t="s">
        <v>12778</v>
      </c>
      <c r="C9900" s="416" t="s">
        <v>12395</v>
      </c>
      <c r="D9900" s="416">
        <v>451.24</v>
      </c>
    </row>
    <row r="9901" spans="2:4" x14ac:dyDescent="0.25">
      <c r="B9901" s="416" t="s">
        <v>12779</v>
      </c>
      <c r="C9901" s="416" t="s">
        <v>12395</v>
      </c>
      <c r="D9901" s="416">
        <v>451.24</v>
      </c>
    </row>
    <row r="9902" spans="2:4" x14ac:dyDescent="0.25">
      <c r="B9902" s="416" t="s">
        <v>12780</v>
      </c>
      <c r="C9902" s="416" t="s">
        <v>12395</v>
      </c>
      <c r="D9902" s="416">
        <v>451.24</v>
      </c>
    </row>
    <row r="9903" spans="2:4" x14ac:dyDescent="0.25">
      <c r="B9903" s="416" t="s">
        <v>12781</v>
      </c>
      <c r="C9903" s="416" t="s">
        <v>12395</v>
      </c>
      <c r="D9903" s="416">
        <v>451.24</v>
      </c>
    </row>
    <row r="9904" spans="2:4" x14ac:dyDescent="0.25">
      <c r="B9904" s="416" t="s">
        <v>12782</v>
      </c>
      <c r="C9904" s="416" t="s">
        <v>12395</v>
      </c>
      <c r="D9904" s="416">
        <v>451.24</v>
      </c>
    </row>
    <row r="9905" spans="2:4" x14ac:dyDescent="0.25">
      <c r="B9905" s="416" t="s">
        <v>12783</v>
      </c>
      <c r="C9905" s="416" t="s">
        <v>12395</v>
      </c>
      <c r="D9905" s="416">
        <v>451.24</v>
      </c>
    </row>
    <row r="9906" spans="2:4" x14ac:dyDescent="0.25">
      <c r="B9906" s="416" t="s">
        <v>12784</v>
      </c>
      <c r="C9906" s="416" t="s">
        <v>12395</v>
      </c>
      <c r="D9906" s="416">
        <v>451.24</v>
      </c>
    </row>
    <row r="9907" spans="2:4" x14ac:dyDescent="0.25">
      <c r="B9907" s="416" t="s">
        <v>12785</v>
      </c>
      <c r="C9907" s="416" t="s">
        <v>12395</v>
      </c>
      <c r="D9907" s="416">
        <v>451.24</v>
      </c>
    </row>
    <row r="9908" spans="2:4" x14ac:dyDescent="0.25">
      <c r="B9908" s="416" t="s">
        <v>12786</v>
      </c>
      <c r="C9908" s="416" t="s">
        <v>12395</v>
      </c>
      <c r="D9908" s="416">
        <v>451.24</v>
      </c>
    </row>
    <row r="9909" spans="2:4" x14ac:dyDescent="0.25">
      <c r="B9909" s="416" t="s">
        <v>12787</v>
      </c>
      <c r="C9909" s="416" t="s">
        <v>12395</v>
      </c>
      <c r="D9909" s="416">
        <v>451.24</v>
      </c>
    </row>
    <row r="9910" spans="2:4" x14ac:dyDescent="0.25">
      <c r="B9910" s="416" t="s">
        <v>12788</v>
      </c>
      <c r="C9910" s="416" t="s">
        <v>12395</v>
      </c>
      <c r="D9910" s="416">
        <v>451.24</v>
      </c>
    </row>
    <row r="9911" spans="2:4" x14ac:dyDescent="0.25">
      <c r="B9911" s="416" t="s">
        <v>12789</v>
      </c>
      <c r="C9911" s="416" t="s">
        <v>12395</v>
      </c>
      <c r="D9911" s="416">
        <v>451.24</v>
      </c>
    </row>
    <row r="9912" spans="2:4" x14ac:dyDescent="0.25">
      <c r="B9912" s="416" t="s">
        <v>12790</v>
      </c>
      <c r="C9912" s="416" t="s">
        <v>12395</v>
      </c>
      <c r="D9912" s="416">
        <v>451.24</v>
      </c>
    </row>
    <row r="9913" spans="2:4" x14ac:dyDescent="0.25">
      <c r="B9913" s="416" t="s">
        <v>12791</v>
      </c>
      <c r="C9913" s="416" t="s">
        <v>12395</v>
      </c>
      <c r="D9913" s="416">
        <v>451.24</v>
      </c>
    </row>
    <row r="9914" spans="2:4" x14ac:dyDescent="0.25">
      <c r="B9914" s="416" t="s">
        <v>12792</v>
      </c>
      <c r="C9914" s="416" t="s">
        <v>12395</v>
      </c>
      <c r="D9914" s="416">
        <v>451.24</v>
      </c>
    </row>
    <row r="9915" spans="2:4" x14ac:dyDescent="0.25">
      <c r="B9915" s="416" t="s">
        <v>12793</v>
      </c>
      <c r="C9915" s="416" t="s">
        <v>12395</v>
      </c>
      <c r="D9915" s="416">
        <v>451.24</v>
      </c>
    </row>
    <row r="9916" spans="2:4" x14ac:dyDescent="0.25">
      <c r="B9916" s="416" t="s">
        <v>12794</v>
      </c>
      <c r="C9916" s="416" t="s">
        <v>12395</v>
      </c>
      <c r="D9916" s="416">
        <v>451.24</v>
      </c>
    </row>
    <row r="9917" spans="2:4" x14ac:dyDescent="0.25">
      <c r="B9917" s="416" t="s">
        <v>12795</v>
      </c>
      <c r="C9917" s="416" t="s">
        <v>12395</v>
      </c>
      <c r="D9917" s="416">
        <v>451.24</v>
      </c>
    </row>
    <row r="9918" spans="2:4" x14ac:dyDescent="0.25">
      <c r="B9918" s="416" t="s">
        <v>12796</v>
      </c>
      <c r="C9918" s="416" t="s">
        <v>12395</v>
      </c>
      <c r="D9918" s="416">
        <v>451.24</v>
      </c>
    </row>
    <row r="9919" spans="2:4" x14ac:dyDescent="0.25">
      <c r="B9919" s="416" t="s">
        <v>12797</v>
      </c>
      <c r="C9919" s="416" t="s">
        <v>12395</v>
      </c>
      <c r="D9919" s="416">
        <v>451.24</v>
      </c>
    </row>
    <row r="9920" spans="2:4" x14ac:dyDescent="0.25">
      <c r="B9920" s="416" t="s">
        <v>12798</v>
      </c>
      <c r="C9920" s="416" t="s">
        <v>12395</v>
      </c>
      <c r="D9920" s="416">
        <v>451.24</v>
      </c>
    </row>
    <row r="9921" spans="2:4" x14ac:dyDescent="0.25">
      <c r="B9921" s="416" t="s">
        <v>12799</v>
      </c>
      <c r="C9921" s="416" t="s">
        <v>12395</v>
      </c>
      <c r="D9921" s="416">
        <v>451.24</v>
      </c>
    </row>
    <row r="9922" spans="2:4" x14ac:dyDescent="0.25">
      <c r="B9922" s="416" t="s">
        <v>12800</v>
      </c>
      <c r="C9922" s="416" t="s">
        <v>12395</v>
      </c>
      <c r="D9922" s="416">
        <v>451.24</v>
      </c>
    </row>
    <row r="9923" spans="2:4" x14ac:dyDescent="0.25">
      <c r="B9923" s="416" t="s">
        <v>12801</v>
      </c>
      <c r="C9923" s="416" t="s">
        <v>12395</v>
      </c>
      <c r="D9923" s="416">
        <v>451.24</v>
      </c>
    </row>
    <row r="9924" spans="2:4" x14ac:dyDescent="0.25">
      <c r="B9924" s="416" t="s">
        <v>12802</v>
      </c>
      <c r="C9924" s="416" t="s">
        <v>12395</v>
      </c>
      <c r="D9924" s="416">
        <v>451.24</v>
      </c>
    </row>
    <row r="9925" spans="2:4" x14ac:dyDescent="0.25">
      <c r="B9925" s="416" t="s">
        <v>12803</v>
      </c>
      <c r="C9925" s="416" t="s">
        <v>12395</v>
      </c>
      <c r="D9925" s="416">
        <v>451.24</v>
      </c>
    </row>
    <row r="9926" spans="2:4" x14ac:dyDescent="0.25">
      <c r="B9926" s="416" t="s">
        <v>12804</v>
      </c>
      <c r="C9926" s="416" t="s">
        <v>12395</v>
      </c>
      <c r="D9926" s="416">
        <v>451.24</v>
      </c>
    </row>
    <row r="9927" spans="2:4" x14ac:dyDescent="0.25">
      <c r="B9927" s="416" t="s">
        <v>12805</v>
      </c>
      <c r="C9927" s="416" t="s">
        <v>12395</v>
      </c>
      <c r="D9927" s="416">
        <v>451.24</v>
      </c>
    </row>
    <row r="9928" spans="2:4" x14ac:dyDescent="0.25">
      <c r="B9928" s="416" t="s">
        <v>12806</v>
      </c>
      <c r="C9928" s="416" t="s">
        <v>12395</v>
      </c>
      <c r="D9928" s="416">
        <v>451.24</v>
      </c>
    </row>
    <row r="9929" spans="2:4" x14ac:dyDescent="0.25">
      <c r="B9929" s="416" t="s">
        <v>12807</v>
      </c>
      <c r="C9929" s="416" t="s">
        <v>12395</v>
      </c>
      <c r="D9929" s="416">
        <v>451.24</v>
      </c>
    </row>
    <row r="9930" spans="2:4" x14ac:dyDescent="0.25">
      <c r="B9930" s="416" t="s">
        <v>12808</v>
      </c>
      <c r="C9930" s="416" t="s">
        <v>12395</v>
      </c>
      <c r="D9930" s="416">
        <v>451.24</v>
      </c>
    </row>
    <row r="9931" spans="2:4" x14ac:dyDescent="0.25">
      <c r="B9931" s="416" t="s">
        <v>12809</v>
      </c>
      <c r="C9931" s="416" t="s">
        <v>12395</v>
      </c>
      <c r="D9931" s="416">
        <v>451.24</v>
      </c>
    </row>
    <row r="9932" spans="2:4" x14ac:dyDescent="0.25">
      <c r="B9932" s="416" t="s">
        <v>12810</v>
      </c>
      <c r="C9932" s="416" t="s">
        <v>12395</v>
      </c>
      <c r="D9932" s="416">
        <v>451.24</v>
      </c>
    </row>
    <row r="9933" spans="2:4" x14ac:dyDescent="0.25">
      <c r="B9933" s="416" t="s">
        <v>12811</v>
      </c>
      <c r="C9933" s="416" t="s">
        <v>12395</v>
      </c>
      <c r="D9933" s="416">
        <v>451.24</v>
      </c>
    </row>
    <row r="9934" spans="2:4" x14ac:dyDescent="0.25">
      <c r="B9934" s="416" t="s">
        <v>12812</v>
      </c>
      <c r="C9934" s="416" t="s">
        <v>12395</v>
      </c>
      <c r="D9934" s="416">
        <v>451.24</v>
      </c>
    </row>
    <row r="9935" spans="2:4" x14ac:dyDescent="0.25">
      <c r="B9935" s="416" t="s">
        <v>12813</v>
      </c>
      <c r="C9935" s="416" t="s">
        <v>12395</v>
      </c>
      <c r="D9935" s="416">
        <v>451.24</v>
      </c>
    </row>
    <row r="9936" spans="2:4" x14ac:dyDescent="0.25">
      <c r="B9936" s="416" t="s">
        <v>12814</v>
      </c>
      <c r="C9936" s="416" t="s">
        <v>12395</v>
      </c>
      <c r="D9936" s="416">
        <v>451.24</v>
      </c>
    </row>
    <row r="9937" spans="2:4" x14ac:dyDescent="0.25">
      <c r="B9937" s="416" t="s">
        <v>12815</v>
      </c>
      <c r="C9937" s="416" t="s">
        <v>12395</v>
      </c>
      <c r="D9937" s="416">
        <v>451.24</v>
      </c>
    </row>
    <row r="9938" spans="2:4" x14ac:dyDescent="0.25">
      <c r="B9938" s="416" t="s">
        <v>12816</v>
      </c>
      <c r="C9938" s="416" t="s">
        <v>12395</v>
      </c>
      <c r="D9938" s="416">
        <v>451.24</v>
      </c>
    </row>
    <row r="9939" spans="2:4" x14ac:dyDescent="0.25">
      <c r="B9939" s="416" t="s">
        <v>12817</v>
      </c>
      <c r="C9939" s="416" t="s">
        <v>12395</v>
      </c>
      <c r="D9939" s="416">
        <v>451.24</v>
      </c>
    </row>
    <row r="9940" spans="2:4" x14ac:dyDescent="0.25">
      <c r="B9940" s="416" t="s">
        <v>12818</v>
      </c>
      <c r="C9940" s="416" t="s">
        <v>12395</v>
      </c>
      <c r="D9940" s="416">
        <v>451.24</v>
      </c>
    </row>
    <row r="9941" spans="2:4" x14ac:dyDescent="0.25">
      <c r="B9941" s="416" t="s">
        <v>12819</v>
      </c>
      <c r="C9941" s="416" t="s">
        <v>12395</v>
      </c>
      <c r="D9941" s="416">
        <v>451.24</v>
      </c>
    </row>
    <row r="9942" spans="2:4" x14ac:dyDescent="0.25">
      <c r="B9942" s="416" t="s">
        <v>12820</v>
      </c>
      <c r="C9942" s="416" t="s">
        <v>12395</v>
      </c>
      <c r="D9942" s="416">
        <v>451.24</v>
      </c>
    </row>
    <row r="9943" spans="2:4" x14ac:dyDescent="0.25">
      <c r="B9943" s="416" t="s">
        <v>12821</v>
      </c>
      <c r="C9943" s="416" t="s">
        <v>12395</v>
      </c>
      <c r="D9943" s="416">
        <v>451.24</v>
      </c>
    </row>
    <row r="9944" spans="2:4" x14ac:dyDescent="0.25">
      <c r="B9944" s="416" t="s">
        <v>12822</v>
      </c>
      <c r="C9944" s="416" t="s">
        <v>12395</v>
      </c>
      <c r="D9944" s="416">
        <v>451.24</v>
      </c>
    </row>
    <row r="9945" spans="2:4" x14ac:dyDescent="0.25">
      <c r="B9945" s="416" t="s">
        <v>12823</v>
      </c>
      <c r="C9945" s="416" t="s">
        <v>12395</v>
      </c>
      <c r="D9945" s="416">
        <v>451.24</v>
      </c>
    </row>
    <row r="9946" spans="2:4" x14ac:dyDescent="0.25">
      <c r="B9946" s="416" t="s">
        <v>12824</v>
      </c>
      <c r="C9946" s="416" t="s">
        <v>12395</v>
      </c>
      <c r="D9946" s="416">
        <v>451.24</v>
      </c>
    </row>
    <row r="9947" spans="2:4" x14ac:dyDescent="0.25">
      <c r="B9947" s="416" t="s">
        <v>12825</v>
      </c>
      <c r="C9947" s="416" t="s">
        <v>12395</v>
      </c>
      <c r="D9947" s="416">
        <v>451.24</v>
      </c>
    </row>
    <row r="9948" spans="2:4" x14ac:dyDescent="0.25">
      <c r="B9948" s="416" t="s">
        <v>12826</v>
      </c>
      <c r="C9948" s="416" t="s">
        <v>12395</v>
      </c>
      <c r="D9948" s="416">
        <v>451.24</v>
      </c>
    </row>
    <row r="9949" spans="2:4" x14ac:dyDescent="0.25">
      <c r="B9949" s="416" t="s">
        <v>12827</v>
      </c>
      <c r="C9949" s="416" t="s">
        <v>12395</v>
      </c>
      <c r="D9949" s="416">
        <v>451.24</v>
      </c>
    </row>
    <row r="9950" spans="2:4" x14ac:dyDescent="0.25">
      <c r="B9950" s="416" t="s">
        <v>12828</v>
      </c>
      <c r="C9950" s="416" t="s">
        <v>12395</v>
      </c>
      <c r="D9950" s="416">
        <v>451.24</v>
      </c>
    </row>
    <row r="9951" spans="2:4" x14ac:dyDescent="0.25">
      <c r="B9951" s="416" t="s">
        <v>12829</v>
      </c>
      <c r="C9951" s="416" t="s">
        <v>12395</v>
      </c>
      <c r="D9951" s="416">
        <v>451.24</v>
      </c>
    </row>
    <row r="9952" spans="2:4" x14ac:dyDescent="0.25">
      <c r="B9952" s="416" t="s">
        <v>12830</v>
      </c>
      <c r="C9952" s="416" t="s">
        <v>12395</v>
      </c>
      <c r="D9952" s="416">
        <v>451.24</v>
      </c>
    </row>
    <row r="9953" spans="2:4" x14ac:dyDescent="0.25">
      <c r="B9953" s="416" t="s">
        <v>12831</v>
      </c>
      <c r="C9953" s="416" t="s">
        <v>12395</v>
      </c>
      <c r="D9953" s="416">
        <v>451.24</v>
      </c>
    </row>
    <row r="9954" spans="2:4" x14ac:dyDescent="0.25">
      <c r="B9954" s="416" t="s">
        <v>12832</v>
      </c>
      <c r="C9954" s="416" t="s">
        <v>12395</v>
      </c>
      <c r="D9954" s="416">
        <v>451.24</v>
      </c>
    </row>
    <row r="9955" spans="2:4" x14ac:dyDescent="0.25">
      <c r="B9955" s="416" t="s">
        <v>12833</v>
      </c>
      <c r="C9955" s="416" t="s">
        <v>12395</v>
      </c>
      <c r="D9955" s="416">
        <v>451.24</v>
      </c>
    </row>
    <row r="9956" spans="2:4" x14ac:dyDescent="0.25">
      <c r="B9956" s="416" t="s">
        <v>12834</v>
      </c>
      <c r="C9956" s="416" t="s">
        <v>12395</v>
      </c>
      <c r="D9956" s="416">
        <v>451.24</v>
      </c>
    </row>
    <row r="9957" spans="2:4" x14ac:dyDescent="0.25">
      <c r="B9957" s="416" t="s">
        <v>12835</v>
      </c>
      <c r="C9957" s="416" t="s">
        <v>12395</v>
      </c>
      <c r="D9957" s="416">
        <v>451.24</v>
      </c>
    </row>
    <row r="9958" spans="2:4" x14ac:dyDescent="0.25">
      <c r="B9958" s="416" t="s">
        <v>12836</v>
      </c>
      <c r="C9958" s="416" t="s">
        <v>12395</v>
      </c>
      <c r="D9958" s="416">
        <v>451.24</v>
      </c>
    </row>
    <row r="9959" spans="2:4" x14ac:dyDescent="0.25">
      <c r="B9959" s="416" t="s">
        <v>12837</v>
      </c>
      <c r="C9959" s="416" t="s">
        <v>12395</v>
      </c>
      <c r="D9959" s="416">
        <v>451.24</v>
      </c>
    </row>
    <row r="9960" spans="2:4" x14ac:dyDescent="0.25">
      <c r="B9960" s="416" t="s">
        <v>12838</v>
      </c>
      <c r="C9960" s="416" t="s">
        <v>12395</v>
      </c>
      <c r="D9960" s="416">
        <v>451.24</v>
      </c>
    </row>
    <row r="9961" spans="2:4" x14ac:dyDescent="0.25">
      <c r="B9961" s="416" t="s">
        <v>12839</v>
      </c>
      <c r="C9961" s="416" t="s">
        <v>12395</v>
      </c>
      <c r="D9961" s="416">
        <v>451.24</v>
      </c>
    </row>
    <row r="9962" spans="2:4" x14ac:dyDescent="0.25">
      <c r="B9962" s="416" t="s">
        <v>12840</v>
      </c>
      <c r="C9962" s="416" t="s">
        <v>12395</v>
      </c>
      <c r="D9962" s="416">
        <v>451.24</v>
      </c>
    </row>
    <row r="9963" spans="2:4" x14ac:dyDescent="0.25">
      <c r="B9963" s="416" t="s">
        <v>12841</v>
      </c>
      <c r="C9963" s="416" t="s">
        <v>12395</v>
      </c>
      <c r="D9963" s="416">
        <v>451.24</v>
      </c>
    </row>
    <row r="9964" spans="2:4" x14ac:dyDescent="0.25">
      <c r="B9964" s="416" t="s">
        <v>12842</v>
      </c>
      <c r="C9964" s="416" t="s">
        <v>12395</v>
      </c>
      <c r="D9964" s="416">
        <v>451.24</v>
      </c>
    </row>
    <row r="9965" spans="2:4" x14ac:dyDescent="0.25">
      <c r="B9965" s="416" t="s">
        <v>12843</v>
      </c>
      <c r="C9965" s="416" t="s">
        <v>12395</v>
      </c>
      <c r="D9965" s="416">
        <v>451.24</v>
      </c>
    </row>
    <row r="9966" spans="2:4" x14ac:dyDescent="0.25">
      <c r="B9966" s="416" t="s">
        <v>12844</v>
      </c>
      <c r="C9966" s="416" t="s">
        <v>12395</v>
      </c>
      <c r="D9966" s="416">
        <v>451.24</v>
      </c>
    </row>
    <row r="9967" spans="2:4" x14ac:dyDescent="0.25">
      <c r="B9967" s="416" t="s">
        <v>12845</v>
      </c>
      <c r="C9967" s="416" t="s">
        <v>12395</v>
      </c>
      <c r="D9967" s="416">
        <v>451.24</v>
      </c>
    </row>
    <row r="9968" spans="2:4" x14ac:dyDescent="0.25">
      <c r="B9968" s="416" t="s">
        <v>12846</v>
      </c>
      <c r="C9968" s="416" t="s">
        <v>12395</v>
      </c>
      <c r="D9968" s="416">
        <v>451.24</v>
      </c>
    </row>
    <row r="9969" spans="2:4" x14ac:dyDescent="0.25">
      <c r="B9969" s="416" t="s">
        <v>12847</v>
      </c>
      <c r="C9969" s="416" t="s">
        <v>12395</v>
      </c>
      <c r="D9969" s="416">
        <v>451.24</v>
      </c>
    </row>
    <row r="9970" spans="2:4" x14ac:dyDescent="0.25">
      <c r="B9970" s="416" t="s">
        <v>12848</v>
      </c>
      <c r="C9970" s="416" t="s">
        <v>12395</v>
      </c>
      <c r="D9970" s="416">
        <v>451.24</v>
      </c>
    </row>
    <row r="9971" spans="2:4" x14ac:dyDescent="0.25">
      <c r="B9971" s="416" t="s">
        <v>12849</v>
      </c>
      <c r="C9971" s="416" t="s">
        <v>12395</v>
      </c>
      <c r="D9971" s="416">
        <v>451.24</v>
      </c>
    </row>
    <row r="9972" spans="2:4" x14ac:dyDescent="0.25">
      <c r="B9972" s="416" t="s">
        <v>12850</v>
      </c>
      <c r="C9972" s="416" t="s">
        <v>12395</v>
      </c>
      <c r="D9972" s="416">
        <v>451.24</v>
      </c>
    </row>
    <row r="9973" spans="2:4" x14ac:dyDescent="0.25">
      <c r="B9973" s="416" t="s">
        <v>12851</v>
      </c>
      <c r="C9973" s="416" t="s">
        <v>12395</v>
      </c>
      <c r="D9973" s="416">
        <v>451.24</v>
      </c>
    </row>
    <row r="9974" spans="2:4" x14ac:dyDescent="0.25">
      <c r="B9974" s="416" t="s">
        <v>12852</v>
      </c>
      <c r="C9974" s="416" t="s">
        <v>12395</v>
      </c>
      <c r="D9974" s="416">
        <v>451.24</v>
      </c>
    </row>
    <row r="9975" spans="2:4" x14ac:dyDescent="0.25">
      <c r="B9975" s="416" t="s">
        <v>12853</v>
      </c>
      <c r="C9975" s="416" t="s">
        <v>12395</v>
      </c>
      <c r="D9975" s="416">
        <v>451.24</v>
      </c>
    </row>
    <row r="9976" spans="2:4" x14ac:dyDescent="0.25">
      <c r="B9976" s="416" t="s">
        <v>12854</v>
      </c>
      <c r="C9976" s="416" t="s">
        <v>12395</v>
      </c>
      <c r="D9976" s="416">
        <v>451.24</v>
      </c>
    </row>
    <row r="9977" spans="2:4" x14ac:dyDescent="0.25">
      <c r="B9977" s="416" t="s">
        <v>12855</v>
      </c>
      <c r="C9977" s="416" t="s">
        <v>12395</v>
      </c>
      <c r="D9977" s="416">
        <v>451.24</v>
      </c>
    </row>
    <row r="9978" spans="2:4" x14ac:dyDescent="0.25">
      <c r="B9978" s="416" t="s">
        <v>12856</v>
      </c>
      <c r="C9978" s="416" t="s">
        <v>12395</v>
      </c>
      <c r="D9978" s="416">
        <v>451.24</v>
      </c>
    </row>
    <row r="9979" spans="2:4" x14ac:dyDescent="0.25">
      <c r="B9979" s="416" t="s">
        <v>12857</v>
      </c>
      <c r="C9979" s="416" t="s">
        <v>12395</v>
      </c>
      <c r="D9979" s="416">
        <v>451.24</v>
      </c>
    </row>
    <row r="9980" spans="2:4" x14ac:dyDescent="0.25">
      <c r="B9980" s="416" t="s">
        <v>12858</v>
      </c>
      <c r="C9980" s="416" t="s">
        <v>12395</v>
      </c>
      <c r="D9980" s="416">
        <v>451.24</v>
      </c>
    </row>
    <row r="9981" spans="2:4" x14ac:dyDescent="0.25">
      <c r="B9981" s="416" t="s">
        <v>12859</v>
      </c>
      <c r="C9981" s="416" t="s">
        <v>12395</v>
      </c>
      <c r="D9981" s="416">
        <v>451.24</v>
      </c>
    </row>
    <row r="9982" spans="2:4" x14ac:dyDescent="0.25">
      <c r="B9982" s="416" t="s">
        <v>12860</v>
      </c>
      <c r="C9982" s="416" t="s">
        <v>12395</v>
      </c>
      <c r="D9982" s="416">
        <v>451.24</v>
      </c>
    </row>
    <row r="9983" spans="2:4" x14ac:dyDescent="0.25">
      <c r="B9983" s="416" t="s">
        <v>12861</v>
      </c>
      <c r="C9983" s="416" t="s">
        <v>12395</v>
      </c>
      <c r="D9983" s="416">
        <v>451.24</v>
      </c>
    </row>
    <row r="9984" spans="2:4" x14ac:dyDescent="0.25">
      <c r="B9984" s="416" t="s">
        <v>12862</v>
      </c>
      <c r="C9984" s="416" t="s">
        <v>12395</v>
      </c>
      <c r="D9984" s="416">
        <v>451.24</v>
      </c>
    </row>
    <row r="9985" spans="2:4" x14ac:dyDescent="0.25">
      <c r="B9985" s="416" t="s">
        <v>12863</v>
      </c>
      <c r="C9985" s="416" t="s">
        <v>12395</v>
      </c>
      <c r="D9985" s="416">
        <v>451.24</v>
      </c>
    </row>
    <row r="9986" spans="2:4" x14ac:dyDescent="0.25">
      <c r="B9986" s="416" t="s">
        <v>12864</v>
      </c>
      <c r="C9986" s="416" t="s">
        <v>12395</v>
      </c>
      <c r="D9986" s="416">
        <v>451.24</v>
      </c>
    </row>
    <row r="9987" spans="2:4" x14ac:dyDescent="0.25">
      <c r="B9987" s="416" t="s">
        <v>12865</v>
      </c>
      <c r="C9987" s="416" t="s">
        <v>12395</v>
      </c>
      <c r="D9987" s="416">
        <v>451.24</v>
      </c>
    </row>
    <row r="9988" spans="2:4" x14ac:dyDescent="0.25">
      <c r="B9988" s="416" t="s">
        <v>12866</v>
      </c>
      <c r="C9988" s="416" t="s">
        <v>12395</v>
      </c>
      <c r="D9988" s="416">
        <v>451.24</v>
      </c>
    </row>
    <row r="9989" spans="2:4" x14ac:dyDescent="0.25">
      <c r="B9989" s="416" t="s">
        <v>12867</v>
      </c>
      <c r="C9989" s="416" t="s">
        <v>12395</v>
      </c>
      <c r="D9989" s="416">
        <v>451.24</v>
      </c>
    </row>
    <row r="9990" spans="2:4" x14ac:dyDescent="0.25">
      <c r="B9990" s="416" t="s">
        <v>12868</v>
      </c>
      <c r="C9990" s="416" t="s">
        <v>12395</v>
      </c>
      <c r="D9990" s="416">
        <v>451.24</v>
      </c>
    </row>
    <row r="9991" spans="2:4" x14ac:dyDescent="0.25">
      <c r="B9991" s="416" t="s">
        <v>12869</v>
      </c>
      <c r="C9991" s="416" t="s">
        <v>12395</v>
      </c>
      <c r="D9991" s="416">
        <v>451.24</v>
      </c>
    </row>
    <row r="9992" spans="2:4" x14ac:dyDescent="0.25">
      <c r="B9992" s="416" t="s">
        <v>12870</v>
      </c>
      <c r="C9992" s="416" t="s">
        <v>12395</v>
      </c>
      <c r="D9992" s="416">
        <v>451.24</v>
      </c>
    </row>
    <row r="9993" spans="2:4" x14ac:dyDescent="0.25">
      <c r="B9993" s="416" t="s">
        <v>12871</v>
      </c>
      <c r="C9993" s="416" t="s">
        <v>12395</v>
      </c>
      <c r="D9993" s="416">
        <v>451.24</v>
      </c>
    </row>
    <row r="9994" spans="2:4" x14ac:dyDescent="0.25">
      <c r="B9994" s="416" t="s">
        <v>12872</v>
      </c>
      <c r="C9994" s="416" t="s">
        <v>12395</v>
      </c>
      <c r="D9994" s="416">
        <v>451.24</v>
      </c>
    </row>
    <row r="9995" spans="2:4" x14ac:dyDescent="0.25">
      <c r="B9995" s="416" t="s">
        <v>12873</v>
      </c>
      <c r="C9995" s="416" t="s">
        <v>12395</v>
      </c>
      <c r="D9995" s="416">
        <v>451.24</v>
      </c>
    </row>
    <row r="9996" spans="2:4" x14ac:dyDescent="0.25">
      <c r="B9996" s="416" t="s">
        <v>12874</v>
      </c>
      <c r="C9996" s="416" t="s">
        <v>12395</v>
      </c>
      <c r="D9996" s="416">
        <v>451.24</v>
      </c>
    </row>
    <row r="9997" spans="2:4" x14ac:dyDescent="0.25">
      <c r="B9997" s="416" t="s">
        <v>12875</v>
      </c>
      <c r="C9997" s="416" t="s">
        <v>12395</v>
      </c>
      <c r="D9997" s="416">
        <v>451.24</v>
      </c>
    </row>
    <row r="9998" spans="2:4" x14ac:dyDescent="0.25">
      <c r="B9998" s="416" t="s">
        <v>12876</v>
      </c>
      <c r="C9998" s="416" t="s">
        <v>12395</v>
      </c>
      <c r="D9998" s="416">
        <v>451.24</v>
      </c>
    </row>
    <row r="9999" spans="2:4" x14ac:dyDescent="0.25">
      <c r="B9999" s="416" t="s">
        <v>12877</v>
      </c>
      <c r="C9999" s="416" t="s">
        <v>12395</v>
      </c>
      <c r="D9999" s="416">
        <v>451.24</v>
      </c>
    </row>
    <row r="10000" spans="2:4" x14ac:dyDescent="0.25">
      <c r="B10000" s="416" t="s">
        <v>12878</v>
      </c>
      <c r="C10000" s="416" t="s">
        <v>12395</v>
      </c>
      <c r="D10000" s="416">
        <v>451.24</v>
      </c>
    </row>
    <row r="10001" spans="2:4" x14ac:dyDescent="0.25">
      <c r="B10001" s="416" t="s">
        <v>12879</v>
      </c>
      <c r="C10001" s="416" t="s">
        <v>12395</v>
      </c>
      <c r="D10001" s="416">
        <v>451.24</v>
      </c>
    </row>
    <row r="10002" spans="2:4" x14ac:dyDescent="0.25">
      <c r="B10002" s="416" t="s">
        <v>12880</v>
      </c>
      <c r="C10002" s="416" t="s">
        <v>12395</v>
      </c>
      <c r="D10002" s="416">
        <v>451.24</v>
      </c>
    </row>
    <row r="10003" spans="2:4" x14ac:dyDescent="0.25">
      <c r="B10003" s="416" t="s">
        <v>12881</v>
      </c>
      <c r="C10003" s="416" t="s">
        <v>12395</v>
      </c>
      <c r="D10003" s="416">
        <v>451.24</v>
      </c>
    </row>
    <row r="10004" spans="2:4" x14ac:dyDescent="0.25">
      <c r="B10004" s="416" t="s">
        <v>12882</v>
      </c>
      <c r="C10004" s="416" t="s">
        <v>12395</v>
      </c>
      <c r="D10004" s="416">
        <v>451.24</v>
      </c>
    </row>
    <row r="10005" spans="2:4" x14ac:dyDescent="0.25">
      <c r="B10005" s="416" t="s">
        <v>12883</v>
      </c>
      <c r="C10005" s="416" t="s">
        <v>12395</v>
      </c>
      <c r="D10005" s="416">
        <v>451.24</v>
      </c>
    </row>
    <row r="10006" spans="2:4" x14ac:dyDescent="0.25">
      <c r="B10006" s="416" t="s">
        <v>12884</v>
      </c>
      <c r="C10006" s="416" t="s">
        <v>12395</v>
      </c>
      <c r="D10006" s="416">
        <v>622.91999999999996</v>
      </c>
    </row>
    <row r="10007" spans="2:4" x14ac:dyDescent="0.25">
      <c r="B10007" s="416" t="s">
        <v>12885</v>
      </c>
      <c r="C10007" s="416" t="s">
        <v>12395</v>
      </c>
      <c r="D10007" s="416">
        <v>622.91999999999996</v>
      </c>
    </row>
    <row r="10008" spans="2:4" x14ac:dyDescent="0.25">
      <c r="B10008" s="416" t="s">
        <v>12886</v>
      </c>
      <c r="C10008" s="416" t="s">
        <v>12395</v>
      </c>
      <c r="D10008" s="416">
        <v>622.91999999999996</v>
      </c>
    </row>
    <row r="10009" spans="2:4" x14ac:dyDescent="0.25">
      <c r="B10009" s="416" t="s">
        <v>12887</v>
      </c>
      <c r="C10009" s="416" t="s">
        <v>12395</v>
      </c>
      <c r="D10009" s="416">
        <v>622.91999999999996</v>
      </c>
    </row>
    <row r="10010" spans="2:4" x14ac:dyDescent="0.25">
      <c r="B10010" s="416" t="s">
        <v>12888</v>
      </c>
      <c r="C10010" s="416" t="s">
        <v>12395</v>
      </c>
      <c r="D10010" s="416">
        <v>622.91999999999996</v>
      </c>
    </row>
    <row r="10011" spans="2:4" x14ac:dyDescent="0.25">
      <c r="B10011" s="416" t="s">
        <v>12889</v>
      </c>
      <c r="C10011" s="416" t="s">
        <v>12395</v>
      </c>
      <c r="D10011" s="416">
        <v>622.91999999999996</v>
      </c>
    </row>
    <row r="10012" spans="2:4" x14ac:dyDescent="0.25">
      <c r="B10012" s="416" t="s">
        <v>12890</v>
      </c>
      <c r="C10012" s="416" t="s">
        <v>12395</v>
      </c>
      <c r="D10012" s="416">
        <v>622.91999999999996</v>
      </c>
    </row>
    <row r="10013" spans="2:4" x14ac:dyDescent="0.25">
      <c r="B10013" s="416" t="s">
        <v>12891</v>
      </c>
      <c r="C10013" s="416" t="s">
        <v>12395</v>
      </c>
      <c r="D10013" s="416">
        <v>622.91999999999996</v>
      </c>
    </row>
    <row r="10014" spans="2:4" x14ac:dyDescent="0.25">
      <c r="B10014" s="416" t="s">
        <v>12892</v>
      </c>
      <c r="C10014" s="416" t="s">
        <v>12395</v>
      </c>
      <c r="D10014" s="416">
        <v>622.91999999999996</v>
      </c>
    </row>
    <row r="10015" spans="2:4" x14ac:dyDescent="0.25">
      <c r="B10015" s="416" t="s">
        <v>12893</v>
      </c>
      <c r="C10015" s="416" t="s">
        <v>12395</v>
      </c>
      <c r="D10015" s="416">
        <v>622.91999999999996</v>
      </c>
    </row>
    <row r="10016" spans="2:4" x14ac:dyDescent="0.25">
      <c r="B10016" s="416" t="s">
        <v>12894</v>
      </c>
      <c r="C10016" s="416" t="s">
        <v>12395</v>
      </c>
      <c r="D10016" s="416">
        <v>622.91999999999996</v>
      </c>
    </row>
    <row r="10017" spans="2:4" x14ac:dyDescent="0.25">
      <c r="B10017" s="416" t="s">
        <v>12895</v>
      </c>
      <c r="C10017" s="416" t="s">
        <v>12395</v>
      </c>
      <c r="D10017" s="416">
        <v>622.91999999999996</v>
      </c>
    </row>
    <row r="10018" spans="2:4" x14ac:dyDescent="0.25">
      <c r="B10018" s="416" t="s">
        <v>12896</v>
      </c>
      <c r="C10018" s="416" t="s">
        <v>12395</v>
      </c>
      <c r="D10018" s="416">
        <v>622.91999999999996</v>
      </c>
    </row>
    <row r="10019" spans="2:4" x14ac:dyDescent="0.25">
      <c r="B10019" s="416" t="s">
        <v>12897</v>
      </c>
      <c r="C10019" s="416" t="s">
        <v>12395</v>
      </c>
      <c r="D10019" s="416">
        <v>622.91999999999996</v>
      </c>
    </row>
    <row r="10020" spans="2:4" x14ac:dyDescent="0.25">
      <c r="B10020" s="416" t="s">
        <v>12898</v>
      </c>
      <c r="C10020" s="416" t="s">
        <v>12395</v>
      </c>
      <c r="D10020" s="416">
        <v>622.91999999999996</v>
      </c>
    </row>
    <row r="10021" spans="2:4" x14ac:dyDescent="0.25">
      <c r="B10021" s="416" t="s">
        <v>12899</v>
      </c>
      <c r="C10021" s="416" t="s">
        <v>12395</v>
      </c>
      <c r="D10021" s="416">
        <v>622.91999999999996</v>
      </c>
    </row>
    <row r="10022" spans="2:4" x14ac:dyDescent="0.25">
      <c r="B10022" s="416" t="s">
        <v>12900</v>
      </c>
      <c r="C10022" s="416" t="s">
        <v>12395</v>
      </c>
      <c r="D10022" s="416">
        <v>622.91999999999996</v>
      </c>
    </row>
    <row r="10023" spans="2:4" x14ac:dyDescent="0.25">
      <c r="B10023" s="416" t="s">
        <v>12901</v>
      </c>
      <c r="C10023" s="416" t="s">
        <v>12395</v>
      </c>
      <c r="D10023" s="416">
        <v>622.91999999999996</v>
      </c>
    </row>
    <row r="10024" spans="2:4" x14ac:dyDescent="0.25">
      <c r="B10024" s="416" t="s">
        <v>12902</v>
      </c>
      <c r="C10024" s="416" t="s">
        <v>12395</v>
      </c>
      <c r="D10024" s="416">
        <v>622.91999999999996</v>
      </c>
    </row>
    <row r="10025" spans="2:4" x14ac:dyDescent="0.25">
      <c r="B10025" s="416" t="s">
        <v>12903</v>
      </c>
      <c r="C10025" s="416" t="s">
        <v>12395</v>
      </c>
      <c r="D10025" s="416">
        <v>622.91999999999996</v>
      </c>
    </row>
    <row r="10026" spans="2:4" x14ac:dyDescent="0.25">
      <c r="B10026" s="416" t="s">
        <v>12904</v>
      </c>
      <c r="C10026" s="416" t="s">
        <v>12395</v>
      </c>
      <c r="D10026" s="416">
        <v>622.91999999999996</v>
      </c>
    </row>
    <row r="10027" spans="2:4" x14ac:dyDescent="0.25">
      <c r="B10027" s="416" t="s">
        <v>12905</v>
      </c>
      <c r="C10027" s="416" t="s">
        <v>12395</v>
      </c>
      <c r="D10027" s="416">
        <v>622.91999999999996</v>
      </c>
    </row>
    <row r="10028" spans="2:4" x14ac:dyDescent="0.25">
      <c r="B10028" s="416" t="s">
        <v>12906</v>
      </c>
      <c r="C10028" s="416" t="s">
        <v>12395</v>
      </c>
      <c r="D10028" s="416">
        <v>622.91999999999996</v>
      </c>
    </row>
    <row r="10029" spans="2:4" x14ac:dyDescent="0.25">
      <c r="B10029" s="416" t="s">
        <v>12907</v>
      </c>
      <c r="C10029" s="416" t="s">
        <v>12395</v>
      </c>
      <c r="D10029" s="416">
        <v>622.91999999999996</v>
      </c>
    </row>
    <row r="10030" spans="2:4" x14ac:dyDescent="0.25">
      <c r="B10030" s="416" t="s">
        <v>12908</v>
      </c>
      <c r="C10030" s="416" t="s">
        <v>12395</v>
      </c>
      <c r="D10030" s="416">
        <v>622.91999999999996</v>
      </c>
    </row>
    <row r="10031" spans="2:4" x14ac:dyDescent="0.25">
      <c r="B10031" s="416" t="s">
        <v>12909</v>
      </c>
      <c r="C10031" s="416" t="s">
        <v>12395</v>
      </c>
      <c r="D10031" s="416">
        <v>622.91999999999996</v>
      </c>
    </row>
    <row r="10032" spans="2:4" x14ac:dyDescent="0.25">
      <c r="B10032" s="416" t="s">
        <v>12910</v>
      </c>
      <c r="C10032" s="416" t="s">
        <v>12395</v>
      </c>
      <c r="D10032" s="416">
        <v>622.91999999999996</v>
      </c>
    </row>
    <row r="10033" spans="2:4" x14ac:dyDescent="0.25">
      <c r="B10033" s="416" t="s">
        <v>12911</v>
      </c>
      <c r="C10033" s="416" t="s">
        <v>12395</v>
      </c>
      <c r="D10033" s="416">
        <v>622.91999999999996</v>
      </c>
    </row>
    <row r="10034" spans="2:4" x14ac:dyDescent="0.25">
      <c r="B10034" s="416" t="s">
        <v>12912</v>
      </c>
      <c r="C10034" s="416" t="s">
        <v>12395</v>
      </c>
      <c r="D10034" s="416">
        <v>622.91999999999996</v>
      </c>
    </row>
    <row r="10035" spans="2:4" x14ac:dyDescent="0.25">
      <c r="B10035" s="416" t="s">
        <v>12913</v>
      </c>
      <c r="C10035" s="416" t="s">
        <v>12395</v>
      </c>
      <c r="D10035" s="416">
        <v>622.91999999999996</v>
      </c>
    </row>
    <row r="10036" spans="2:4" x14ac:dyDescent="0.25">
      <c r="B10036" s="416" t="s">
        <v>12914</v>
      </c>
      <c r="C10036" s="416" t="s">
        <v>12395</v>
      </c>
      <c r="D10036" s="416">
        <v>622.91999999999996</v>
      </c>
    </row>
    <row r="10037" spans="2:4" x14ac:dyDescent="0.25">
      <c r="B10037" s="416" t="s">
        <v>12915</v>
      </c>
      <c r="C10037" s="416" t="s">
        <v>12395</v>
      </c>
      <c r="D10037" s="416">
        <v>622.91999999999996</v>
      </c>
    </row>
    <row r="10038" spans="2:4" x14ac:dyDescent="0.25">
      <c r="B10038" s="416" t="s">
        <v>12916</v>
      </c>
      <c r="C10038" s="416" t="s">
        <v>12395</v>
      </c>
      <c r="D10038" s="416">
        <v>622.91999999999996</v>
      </c>
    </row>
    <row r="10039" spans="2:4" x14ac:dyDescent="0.25">
      <c r="B10039" s="416" t="s">
        <v>12917</v>
      </c>
      <c r="C10039" s="416" t="s">
        <v>12395</v>
      </c>
      <c r="D10039" s="416">
        <v>622.91999999999996</v>
      </c>
    </row>
    <row r="10040" spans="2:4" x14ac:dyDescent="0.25">
      <c r="B10040" s="416" t="s">
        <v>12918</v>
      </c>
      <c r="C10040" s="416" t="s">
        <v>12395</v>
      </c>
      <c r="D10040" s="416">
        <v>622.91999999999996</v>
      </c>
    </row>
    <row r="10041" spans="2:4" x14ac:dyDescent="0.25">
      <c r="B10041" s="416" t="s">
        <v>12919</v>
      </c>
      <c r="C10041" s="416" t="s">
        <v>12395</v>
      </c>
      <c r="D10041" s="416">
        <v>622.91999999999996</v>
      </c>
    </row>
    <row r="10042" spans="2:4" x14ac:dyDescent="0.25">
      <c r="B10042" s="416" t="s">
        <v>12920</v>
      </c>
      <c r="C10042" s="416" t="s">
        <v>12395</v>
      </c>
      <c r="D10042" s="416">
        <v>622.91999999999996</v>
      </c>
    </row>
    <row r="10043" spans="2:4" x14ac:dyDescent="0.25">
      <c r="B10043" s="416" t="s">
        <v>12921</v>
      </c>
      <c r="C10043" s="416" t="s">
        <v>12395</v>
      </c>
      <c r="D10043" s="416">
        <v>622.91999999999996</v>
      </c>
    </row>
    <row r="10044" spans="2:4" x14ac:dyDescent="0.25">
      <c r="B10044" s="416" t="s">
        <v>12922</v>
      </c>
      <c r="C10044" s="416" t="s">
        <v>12395</v>
      </c>
      <c r="D10044" s="416">
        <v>622.91999999999996</v>
      </c>
    </row>
    <row r="10045" spans="2:4" x14ac:dyDescent="0.25">
      <c r="B10045" s="416" t="s">
        <v>12923</v>
      </c>
      <c r="C10045" s="416" t="s">
        <v>12395</v>
      </c>
      <c r="D10045" s="416">
        <v>622.91999999999996</v>
      </c>
    </row>
    <row r="10046" spans="2:4" x14ac:dyDescent="0.25">
      <c r="B10046" s="416" t="s">
        <v>12924</v>
      </c>
      <c r="C10046" s="416" t="s">
        <v>12395</v>
      </c>
      <c r="D10046" s="416">
        <v>622.91999999999996</v>
      </c>
    </row>
    <row r="10047" spans="2:4" x14ac:dyDescent="0.25">
      <c r="B10047" s="416" t="s">
        <v>12925</v>
      </c>
      <c r="C10047" s="416" t="s">
        <v>12395</v>
      </c>
      <c r="D10047" s="416">
        <v>622.91999999999996</v>
      </c>
    </row>
    <row r="10048" spans="2:4" x14ac:dyDescent="0.25">
      <c r="B10048" s="416" t="s">
        <v>12926</v>
      </c>
      <c r="C10048" s="416" t="s">
        <v>12395</v>
      </c>
      <c r="D10048" s="416">
        <v>622.91999999999996</v>
      </c>
    </row>
    <row r="10049" spans="2:4" x14ac:dyDescent="0.25">
      <c r="B10049" s="416" t="s">
        <v>12927</v>
      </c>
      <c r="C10049" s="416" t="s">
        <v>12395</v>
      </c>
      <c r="D10049" s="416">
        <v>622.91999999999996</v>
      </c>
    </row>
    <row r="10050" spans="2:4" x14ac:dyDescent="0.25">
      <c r="B10050" s="416" t="s">
        <v>12928</v>
      </c>
      <c r="C10050" s="416" t="s">
        <v>12395</v>
      </c>
      <c r="D10050" s="416">
        <v>622.91999999999996</v>
      </c>
    </row>
    <row r="10051" spans="2:4" x14ac:dyDescent="0.25">
      <c r="B10051" s="416" t="s">
        <v>12929</v>
      </c>
      <c r="C10051" s="416" t="s">
        <v>12395</v>
      </c>
      <c r="D10051" s="416">
        <v>622.91999999999996</v>
      </c>
    </row>
    <row r="10052" spans="2:4" x14ac:dyDescent="0.25">
      <c r="B10052" s="416" t="s">
        <v>12930</v>
      </c>
      <c r="C10052" s="416" t="s">
        <v>12395</v>
      </c>
      <c r="D10052" s="416">
        <v>622.91999999999996</v>
      </c>
    </row>
    <row r="10053" spans="2:4" x14ac:dyDescent="0.25">
      <c r="B10053" s="416" t="s">
        <v>12931</v>
      </c>
      <c r="C10053" s="416" t="s">
        <v>12395</v>
      </c>
      <c r="D10053" s="416">
        <v>622.91999999999996</v>
      </c>
    </row>
    <row r="10054" spans="2:4" x14ac:dyDescent="0.25">
      <c r="B10054" s="416" t="s">
        <v>12932</v>
      </c>
      <c r="C10054" s="416" t="s">
        <v>12395</v>
      </c>
      <c r="D10054" s="416">
        <v>622.91999999999996</v>
      </c>
    </row>
    <row r="10055" spans="2:4" x14ac:dyDescent="0.25">
      <c r="B10055" s="416" t="s">
        <v>12933</v>
      </c>
      <c r="C10055" s="416" t="s">
        <v>12395</v>
      </c>
      <c r="D10055" s="416">
        <v>622.91999999999996</v>
      </c>
    </row>
    <row r="10056" spans="2:4" x14ac:dyDescent="0.25">
      <c r="B10056" s="416" t="s">
        <v>12934</v>
      </c>
      <c r="C10056" s="416" t="s">
        <v>12395</v>
      </c>
      <c r="D10056" s="416">
        <v>622.91999999999996</v>
      </c>
    </row>
    <row r="10057" spans="2:4" x14ac:dyDescent="0.25">
      <c r="B10057" s="416" t="s">
        <v>12935</v>
      </c>
      <c r="C10057" s="416" t="s">
        <v>12395</v>
      </c>
      <c r="D10057" s="416">
        <v>622.91999999999996</v>
      </c>
    </row>
    <row r="10058" spans="2:4" x14ac:dyDescent="0.25">
      <c r="B10058" s="416" t="s">
        <v>12936</v>
      </c>
      <c r="C10058" s="416" t="s">
        <v>12395</v>
      </c>
      <c r="D10058" s="416">
        <v>622.91999999999996</v>
      </c>
    </row>
    <row r="10059" spans="2:4" x14ac:dyDescent="0.25">
      <c r="B10059" s="416" t="s">
        <v>12937</v>
      </c>
      <c r="C10059" s="416" t="s">
        <v>12395</v>
      </c>
      <c r="D10059" s="416">
        <v>622.91999999999996</v>
      </c>
    </row>
    <row r="10060" spans="2:4" x14ac:dyDescent="0.25">
      <c r="B10060" s="416" t="s">
        <v>12938</v>
      </c>
      <c r="C10060" s="416" t="s">
        <v>12395</v>
      </c>
      <c r="D10060" s="416">
        <v>622.91999999999996</v>
      </c>
    </row>
    <row r="10061" spans="2:4" x14ac:dyDescent="0.25">
      <c r="B10061" s="416" t="s">
        <v>12939</v>
      </c>
      <c r="C10061" s="416" t="s">
        <v>12395</v>
      </c>
      <c r="D10061" s="416">
        <v>622.91999999999996</v>
      </c>
    </row>
    <row r="10062" spans="2:4" x14ac:dyDescent="0.25">
      <c r="B10062" s="416" t="s">
        <v>12940</v>
      </c>
      <c r="C10062" s="416" t="s">
        <v>12395</v>
      </c>
      <c r="D10062" s="416">
        <v>622.91999999999996</v>
      </c>
    </row>
    <row r="10063" spans="2:4" x14ac:dyDescent="0.25">
      <c r="B10063" s="416" t="s">
        <v>12941</v>
      </c>
      <c r="C10063" s="416" t="s">
        <v>12395</v>
      </c>
      <c r="D10063" s="416">
        <v>622.91999999999996</v>
      </c>
    </row>
    <row r="10064" spans="2:4" x14ac:dyDescent="0.25">
      <c r="B10064" s="416" t="s">
        <v>12942</v>
      </c>
      <c r="C10064" s="416" t="s">
        <v>12395</v>
      </c>
      <c r="D10064" s="416">
        <v>622.91999999999996</v>
      </c>
    </row>
    <row r="10065" spans="2:4" x14ac:dyDescent="0.25">
      <c r="B10065" s="416" t="s">
        <v>12943</v>
      </c>
      <c r="C10065" s="416" t="s">
        <v>12395</v>
      </c>
      <c r="D10065" s="416">
        <v>622.91999999999996</v>
      </c>
    </row>
    <row r="10066" spans="2:4" x14ac:dyDescent="0.25">
      <c r="B10066" s="416" t="s">
        <v>12944</v>
      </c>
      <c r="C10066" s="416" t="s">
        <v>12395</v>
      </c>
      <c r="D10066" s="416">
        <v>622.91999999999996</v>
      </c>
    </row>
    <row r="10067" spans="2:4" x14ac:dyDescent="0.25">
      <c r="B10067" s="416" t="s">
        <v>12945</v>
      </c>
      <c r="C10067" s="416" t="s">
        <v>12395</v>
      </c>
      <c r="D10067" s="416">
        <v>622.91999999999996</v>
      </c>
    </row>
    <row r="10068" spans="2:4" x14ac:dyDescent="0.25">
      <c r="B10068" s="416" t="s">
        <v>12946</v>
      </c>
      <c r="C10068" s="416" t="s">
        <v>12395</v>
      </c>
      <c r="D10068" s="416">
        <v>622.91999999999996</v>
      </c>
    </row>
    <row r="10069" spans="2:4" x14ac:dyDescent="0.25">
      <c r="B10069" s="416" t="s">
        <v>12947</v>
      </c>
      <c r="C10069" s="416" t="s">
        <v>12395</v>
      </c>
      <c r="D10069" s="416">
        <v>622.91999999999996</v>
      </c>
    </row>
    <row r="10070" spans="2:4" x14ac:dyDescent="0.25">
      <c r="B10070" s="416" t="s">
        <v>12948</v>
      </c>
      <c r="C10070" s="416" t="s">
        <v>12395</v>
      </c>
      <c r="D10070" s="416">
        <v>622.91999999999996</v>
      </c>
    </row>
    <row r="10071" spans="2:4" x14ac:dyDescent="0.25">
      <c r="B10071" s="416" t="s">
        <v>12949</v>
      </c>
      <c r="C10071" s="416" t="s">
        <v>12395</v>
      </c>
      <c r="D10071" s="416">
        <v>622.91999999999996</v>
      </c>
    </row>
    <row r="10072" spans="2:4" x14ac:dyDescent="0.25">
      <c r="B10072" s="416" t="s">
        <v>12950</v>
      </c>
      <c r="C10072" s="416" t="s">
        <v>12951</v>
      </c>
      <c r="D10072" s="416">
        <v>499</v>
      </c>
    </row>
    <row r="10073" spans="2:4" x14ac:dyDescent="0.25">
      <c r="B10073" s="416" t="s">
        <v>12952</v>
      </c>
      <c r="C10073" s="416" t="s">
        <v>12951</v>
      </c>
      <c r="D10073" s="416">
        <v>499</v>
      </c>
    </row>
    <row r="10074" spans="2:4" x14ac:dyDescent="0.25">
      <c r="B10074" s="416" t="s">
        <v>12953</v>
      </c>
      <c r="C10074" s="416" t="s">
        <v>12954</v>
      </c>
      <c r="D10074" s="416">
        <v>287.5</v>
      </c>
    </row>
    <row r="10075" spans="2:4" x14ac:dyDescent="0.25">
      <c r="B10075" s="416" t="s">
        <v>12955</v>
      </c>
      <c r="C10075" s="416" t="s">
        <v>12954</v>
      </c>
      <c r="D10075" s="416">
        <v>287.5</v>
      </c>
    </row>
    <row r="10076" spans="2:4" x14ac:dyDescent="0.25">
      <c r="B10076" s="416" t="s">
        <v>12956</v>
      </c>
      <c r="C10076" s="416" t="s">
        <v>12954</v>
      </c>
      <c r="D10076" s="416">
        <v>287.5</v>
      </c>
    </row>
    <row r="10077" spans="2:4" x14ac:dyDescent="0.25">
      <c r="B10077" s="416" t="s">
        <v>12957</v>
      </c>
      <c r="C10077" s="416" t="s">
        <v>12954</v>
      </c>
      <c r="D10077" s="416">
        <v>287.5</v>
      </c>
    </row>
    <row r="10078" spans="2:4" x14ac:dyDescent="0.25">
      <c r="B10078" s="416" t="s">
        <v>12958</v>
      </c>
      <c r="C10078" s="416" t="s">
        <v>12954</v>
      </c>
      <c r="D10078" s="416">
        <v>287.5</v>
      </c>
    </row>
    <row r="10079" spans="2:4" x14ac:dyDescent="0.25">
      <c r="B10079" s="416" t="s">
        <v>12959</v>
      </c>
      <c r="C10079" s="416" t="s">
        <v>12954</v>
      </c>
      <c r="D10079" s="416">
        <v>287.5</v>
      </c>
    </row>
    <row r="10080" spans="2:4" x14ac:dyDescent="0.25">
      <c r="B10080" s="416" t="s">
        <v>12960</v>
      </c>
      <c r="C10080" s="416" t="s">
        <v>12954</v>
      </c>
      <c r="D10080" s="416">
        <v>287.5</v>
      </c>
    </row>
    <row r="10081" spans="2:4" x14ac:dyDescent="0.25">
      <c r="B10081" s="416" t="s">
        <v>12961</v>
      </c>
      <c r="C10081" s="416" t="s">
        <v>12954</v>
      </c>
      <c r="D10081" s="416">
        <v>287.5</v>
      </c>
    </row>
    <row r="10082" spans="2:4" x14ac:dyDescent="0.25">
      <c r="B10082" s="416" t="s">
        <v>12962</v>
      </c>
      <c r="C10082" s="416" t="s">
        <v>12954</v>
      </c>
      <c r="D10082" s="416">
        <v>287.5</v>
      </c>
    </row>
    <row r="10083" spans="2:4" x14ac:dyDescent="0.25">
      <c r="B10083" s="416" t="s">
        <v>12963</v>
      </c>
      <c r="C10083" s="416" t="s">
        <v>12954</v>
      </c>
      <c r="D10083" s="416">
        <v>287.5</v>
      </c>
    </row>
    <row r="10084" spans="2:4" x14ac:dyDescent="0.25">
      <c r="B10084" s="416" t="s">
        <v>12964</v>
      </c>
      <c r="C10084" s="416" t="s">
        <v>12954</v>
      </c>
      <c r="D10084" s="416">
        <v>287.5</v>
      </c>
    </row>
    <row r="10085" spans="2:4" x14ac:dyDescent="0.25">
      <c r="B10085" s="416" t="s">
        <v>12965</v>
      </c>
      <c r="C10085" s="416" t="s">
        <v>12954</v>
      </c>
      <c r="D10085" s="416">
        <v>287.5</v>
      </c>
    </row>
    <row r="10086" spans="2:4" x14ac:dyDescent="0.25">
      <c r="B10086" s="416" t="s">
        <v>12966</v>
      </c>
      <c r="C10086" s="416" t="s">
        <v>12954</v>
      </c>
      <c r="D10086" s="416">
        <v>287.5</v>
      </c>
    </row>
    <row r="10087" spans="2:4" x14ac:dyDescent="0.25">
      <c r="B10087" s="416" t="s">
        <v>12967</v>
      </c>
      <c r="C10087" s="416" t="s">
        <v>12954</v>
      </c>
      <c r="D10087" s="416">
        <v>287.5</v>
      </c>
    </row>
    <row r="10088" spans="2:4" x14ac:dyDescent="0.25">
      <c r="B10088" s="416" t="s">
        <v>12968</v>
      </c>
      <c r="C10088" s="416" t="s">
        <v>12954</v>
      </c>
      <c r="D10088" s="416">
        <v>287.5</v>
      </c>
    </row>
    <row r="10089" spans="2:4" x14ac:dyDescent="0.25">
      <c r="B10089" s="416" t="s">
        <v>12969</v>
      </c>
      <c r="C10089" s="416" t="s">
        <v>12954</v>
      </c>
      <c r="D10089" s="416">
        <v>287.5</v>
      </c>
    </row>
    <row r="10090" spans="2:4" x14ac:dyDescent="0.25">
      <c r="B10090" s="416" t="s">
        <v>12970</v>
      </c>
      <c r="C10090" s="416" t="s">
        <v>12954</v>
      </c>
      <c r="D10090" s="416">
        <v>287.5</v>
      </c>
    </row>
    <row r="10091" spans="2:4" x14ac:dyDescent="0.25">
      <c r="B10091" s="416" t="s">
        <v>12971</v>
      </c>
      <c r="C10091" s="416" t="s">
        <v>12954</v>
      </c>
      <c r="D10091" s="416">
        <v>287.5</v>
      </c>
    </row>
    <row r="10092" spans="2:4" x14ac:dyDescent="0.25">
      <c r="B10092" s="416">
        <v>8426</v>
      </c>
      <c r="C10092" s="416" t="s">
        <v>12954</v>
      </c>
      <c r="D10092" s="416">
        <v>287.5</v>
      </c>
    </row>
    <row r="10093" spans="2:4" x14ac:dyDescent="0.25">
      <c r="B10093" s="416" t="s">
        <v>12972</v>
      </c>
      <c r="C10093" s="416" t="s">
        <v>12954</v>
      </c>
      <c r="D10093" s="416">
        <v>287.5</v>
      </c>
    </row>
    <row r="10094" spans="2:4" x14ac:dyDescent="0.25">
      <c r="B10094" s="416" t="s">
        <v>12973</v>
      </c>
      <c r="C10094" s="416" t="s">
        <v>12954</v>
      </c>
      <c r="D10094" s="416">
        <v>287.5</v>
      </c>
    </row>
    <row r="10095" spans="2:4" x14ac:dyDescent="0.25">
      <c r="B10095" s="416" t="s">
        <v>12974</v>
      </c>
      <c r="C10095" s="416" t="s">
        <v>12954</v>
      </c>
      <c r="D10095" s="416">
        <v>287.5</v>
      </c>
    </row>
    <row r="10096" spans="2:4" x14ac:dyDescent="0.25">
      <c r="B10096" s="416" t="s">
        <v>12975</v>
      </c>
      <c r="C10096" s="416" t="s">
        <v>12954</v>
      </c>
      <c r="D10096" s="416">
        <v>287.5</v>
      </c>
    </row>
    <row r="10097" spans="2:4" x14ac:dyDescent="0.25">
      <c r="B10097" s="416" t="s">
        <v>12976</v>
      </c>
      <c r="C10097" s="416" t="s">
        <v>12954</v>
      </c>
      <c r="D10097" s="416">
        <v>287.5</v>
      </c>
    </row>
    <row r="10098" spans="2:4" x14ac:dyDescent="0.25">
      <c r="B10098" s="416" t="s">
        <v>12977</v>
      </c>
      <c r="C10098" s="416" t="s">
        <v>12954</v>
      </c>
      <c r="D10098" s="416">
        <v>287.5</v>
      </c>
    </row>
    <row r="10099" spans="2:4" x14ac:dyDescent="0.25">
      <c r="B10099" s="416" t="s">
        <v>12978</v>
      </c>
      <c r="C10099" s="416" t="s">
        <v>12979</v>
      </c>
      <c r="D10099" s="416">
        <v>549.35</v>
      </c>
    </row>
    <row r="10100" spans="2:4" x14ac:dyDescent="0.25">
      <c r="B10100" s="416" t="s">
        <v>12980</v>
      </c>
      <c r="C10100" s="416" t="s">
        <v>12979</v>
      </c>
      <c r="D10100" s="416">
        <v>549.36</v>
      </c>
    </row>
    <row r="10101" spans="2:4" x14ac:dyDescent="0.25">
      <c r="B10101" s="416" t="s">
        <v>12981</v>
      </c>
      <c r="C10101" s="416" t="s">
        <v>12982</v>
      </c>
      <c r="D10101" s="416">
        <v>224.25</v>
      </c>
    </row>
    <row r="10102" spans="2:4" x14ac:dyDescent="0.25">
      <c r="B10102" s="416" t="s">
        <v>12983</v>
      </c>
      <c r="C10102" s="416" t="s">
        <v>12982</v>
      </c>
      <c r="D10102" s="416">
        <v>224.25</v>
      </c>
    </row>
    <row r="10103" spans="2:4" x14ac:dyDescent="0.25">
      <c r="B10103" s="416" t="s">
        <v>12984</v>
      </c>
      <c r="C10103" s="416" t="s">
        <v>12982</v>
      </c>
      <c r="D10103" s="416">
        <v>224.25</v>
      </c>
    </row>
    <row r="10104" spans="2:4" x14ac:dyDescent="0.25">
      <c r="B10104" s="416" t="s">
        <v>12985</v>
      </c>
      <c r="C10104" s="416" t="s">
        <v>12982</v>
      </c>
      <c r="D10104" s="416">
        <v>224.25</v>
      </c>
    </row>
    <row r="10105" spans="2:4" x14ac:dyDescent="0.25">
      <c r="B10105" s="416" t="s">
        <v>12986</v>
      </c>
      <c r="C10105" s="416" t="s">
        <v>12982</v>
      </c>
      <c r="D10105" s="416">
        <v>279.73</v>
      </c>
    </row>
    <row r="10106" spans="2:4" x14ac:dyDescent="0.25">
      <c r="B10106" s="416" t="s">
        <v>12987</v>
      </c>
      <c r="C10106" s="416" t="s">
        <v>12982</v>
      </c>
      <c r="D10106" s="416">
        <v>405.88</v>
      </c>
    </row>
    <row r="10107" spans="2:4" x14ac:dyDescent="0.25">
      <c r="B10107" s="416" t="s">
        <v>12988</v>
      </c>
      <c r="C10107" s="416" t="s">
        <v>12982</v>
      </c>
      <c r="D10107" s="416">
        <v>224.25</v>
      </c>
    </row>
    <row r="10108" spans="2:4" x14ac:dyDescent="0.25">
      <c r="B10108" s="416" t="s">
        <v>12989</v>
      </c>
      <c r="C10108" s="416" t="s">
        <v>12982</v>
      </c>
      <c r="D10108" s="416">
        <v>279.73</v>
      </c>
    </row>
    <row r="10109" spans="2:4" x14ac:dyDescent="0.25">
      <c r="B10109" s="416" t="s">
        <v>12990</v>
      </c>
      <c r="C10109" s="416" t="s">
        <v>12991</v>
      </c>
      <c r="D10109" s="416">
        <v>110</v>
      </c>
    </row>
    <row r="10110" spans="2:4" x14ac:dyDescent="0.25">
      <c r="B10110" s="416" t="s">
        <v>12992</v>
      </c>
      <c r="C10110" s="416" t="s">
        <v>12991</v>
      </c>
      <c r="D10110" s="416">
        <v>110</v>
      </c>
    </row>
    <row r="10111" spans="2:4" x14ac:dyDescent="0.25">
      <c r="B10111" s="416" t="s">
        <v>12993</v>
      </c>
      <c r="C10111" s="416" t="s">
        <v>12991</v>
      </c>
      <c r="D10111" s="416">
        <v>110.4</v>
      </c>
    </row>
    <row r="10112" spans="2:4" x14ac:dyDescent="0.25">
      <c r="B10112" s="416" t="s">
        <v>12994</v>
      </c>
      <c r="C10112" s="416" t="s">
        <v>12991</v>
      </c>
      <c r="D10112" s="416">
        <v>279.73</v>
      </c>
    </row>
    <row r="10113" spans="2:4" x14ac:dyDescent="0.25">
      <c r="B10113" s="416" t="s">
        <v>12995</v>
      </c>
      <c r="C10113" s="416" t="s">
        <v>12991</v>
      </c>
      <c r="D10113" s="416">
        <v>279.73</v>
      </c>
    </row>
    <row r="10114" spans="2:4" x14ac:dyDescent="0.25">
      <c r="B10114" s="416" t="s">
        <v>12996</v>
      </c>
      <c r="C10114" s="416" t="s">
        <v>12991</v>
      </c>
      <c r="D10114" s="416">
        <v>139.33000000000001</v>
      </c>
    </row>
    <row r="10115" spans="2:4" x14ac:dyDescent="0.25">
      <c r="B10115" s="416" t="s">
        <v>12997</v>
      </c>
      <c r="C10115" s="416" t="s">
        <v>12991</v>
      </c>
      <c r="D10115" s="416">
        <v>224.25</v>
      </c>
    </row>
    <row r="10116" spans="2:4" x14ac:dyDescent="0.25">
      <c r="B10116" s="416" t="s">
        <v>12998</v>
      </c>
      <c r="C10116" s="416" t="s">
        <v>12991</v>
      </c>
      <c r="D10116" s="416">
        <v>224.25</v>
      </c>
    </row>
    <row r="10117" spans="2:4" x14ac:dyDescent="0.25">
      <c r="B10117" s="416" t="s">
        <v>12999</v>
      </c>
      <c r="C10117" s="416" t="s">
        <v>12991</v>
      </c>
      <c r="D10117" s="416">
        <v>224.25</v>
      </c>
    </row>
    <row r="10118" spans="2:4" x14ac:dyDescent="0.25">
      <c r="B10118" s="416" t="s">
        <v>13000</v>
      </c>
      <c r="C10118" s="416" t="s">
        <v>12991</v>
      </c>
      <c r="D10118" s="416">
        <v>139.33000000000001</v>
      </c>
    </row>
    <row r="10119" spans="2:4" x14ac:dyDescent="0.25">
      <c r="B10119" s="416" t="s">
        <v>13001</v>
      </c>
      <c r="C10119" s="416" t="s">
        <v>12991</v>
      </c>
      <c r="D10119" s="416">
        <v>406</v>
      </c>
    </row>
    <row r="10120" spans="2:4" x14ac:dyDescent="0.25">
      <c r="B10120" s="416" t="s">
        <v>13002</v>
      </c>
      <c r="C10120" s="416" t="s">
        <v>12991</v>
      </c>
      <c r="D10120" s="416">
        <v>224.25</v>
      </c>
    </row>
    <row r="10121" spans="2:4" x14ac:dyDescent="0.25">
      <c r="B10121" s="416" t="s">
        <v>13003</v>
      </c>
      <c r="C10121" s="416" t="s">
        <v>12991</v>
      </c>
      <c r="D10121" s="416">
        <v>224.25</v>
      </c>
    </row>
    <row r="10122" spans="2:4" x14ac:dyDescent="0.25">
      <c r="B10122" s="416" t="s">
        <v>13004</v>
      </c>
      <c r="C10122" s="416" t="s">
        <v>12991</v>
      </c>
      <c r="D10122" s="416">
        <v>224.25</v>
      </c>
    </row>
    <row r="10123" spans="2:4" x14ac:dyDescent="0.25">
      <c r="B10123" s="416" t="s">
        <v>13005</v>
      </c>
      <c r="C10123" s="416" t="s">
        <v>12991</v>
      </c>
      <c r="D10123" s="416">
        <v>139.33000000000001</v>
      </c>
    </row>
    <row r="10124" spans="2:4" x14ac:dyDescent="0.25">
      <c r="B10124" s="416" t="s">
        <v>13006</v>
      </c>
      <c r="C10124" s="416" t="s">
        <v>12991</v>
      </c>
      <c r="D10124" s="416">
        <v>139.33000000000001</v>
      </c>
    </row>
    <row r="10125" spans="2:4" x14ac:dyDescent="0.25">
      <c r="B10125" s="416" t="s">
        <v>13007</v>
      </c>
      <c r="C10125" s="416" t="s">
        <v>12991</v>
      </c>
      <c r="D10125" s="416">
        <v>406</v>
      </c>
    </row>
    <row r="10126" spans="2:4" x14ac:dyDescent="0.25">
      <c r="B10126" s="416" t="s">
        <v>13008</v>
      </c>
      <c r="C10126" s="416" t="s">
        <v>12991</v>
      </c>
      <c r="D10126" s="416">
        <v>406</v>
      </c>
    </row>
    <row r="10127" spans="2:4" x14ac:dyDescent="0.25">
      <c r="B10127" s="416" t="s">
        <v>13009</v>
      </c>
      <c r="C10127" s="416" t="s">
        <v>12991</v>
      </c>
      <c r="D10127" s="416">
        <v>224.25</v>
      </c>
    </row>
    <row r="10128" spans="2:4" x14ac:dyDescent="0.25">
      <c r="B10128" s="416" t="s">
        <v>13010</v>
      </c>
      <c r="C10128" s="416" t="s">
        <v>12991</v>
      </c>
      <c r="D10128" s="416">
        <v>224.25</v>
      </c>
    </row>
    <row r="10129" spans="2:4" x14ac:dyDescent="0.25">
      <c r="B10129" s="416" t="s">
        <v>13011</v>
      </c>
      <c r="C10129" s="416" t="s">
        <v>12991</v>
      </c>
      <c r="D10129" s="416">
        <v>224.25</v>
      </c>
    </row>
    <row r="10130" spans="2:4" x14ac:dyDescent="0.25">
      <c r="B10130" s="416" t="s">
        <v>13012</v>
      </c>
      <c r="C10130" s="416" t="s">
        <v>12991</v>
      </c>
      <c r="D10130" s="416">
        <v>110</v>
      </c>
    </row>
    <row r="10131" spans="2:4" x14ac:dyDescent="0.25">
      <c r="B10131" s="416" t="s">
        <v>13013</v>
      </c>
      <c r="C10131" s="416" t="s">
        <v>12991</v>
      </c>
      <c r="D10131" s="416">
        <v>279.73</v>
      </c>
    </row>
    <row r="10132" spans="2:4" x14ac:dyDescent="0.25">
      <c r="B10132" s="416" t="s">
        <v>13014</v>
      </c>
      <c r="C10132" s="416" t="s">
        <v>12991</v>
      </c>
      <c r="D10132" s="416">
        <v>279.73</v>
      </c>
    </row>
    <row r="10133" spans="2:4" x14ac:dyDescent="0.25">
      <c r="B10133" s="416" t="s">
        <v>13015</v>
      </c>
      <c r="C10133" s="416" t="s">
        <v>12991</v>
      </c>
      <c r="D10133" s="416">
        <v>279.73</v>
      </c>
    </row>
    <row r="10134" spans="2:4" x14ac:dyDescent="0.25">
      <c r="B10134" s="416" t="s">
        <v>13016</v>
      </c>
      <c r="C10134" s="416" t="s">
        <v>12991</v>
      </c>
      <c r="D10134" s="416">
        <v>279.73</v>
      </c>
    </row>
    <row r="10135" spans="2:4" x14ac:dyDescent="0.25">
      <c r="B10135" s="416" t="s">
        <v>13017</v>
      </c>
      <c r="C10135" s="416" t="s">
        <v>12991</v>
      </c>
      <c r="D10135" s="416">
        <v>110</v>
      </c>
    </row>
    <row r="10136" spans="2:4" x14ac:dyDescent="0.25">
      <c r="B10136" s="416" t="s">
        <v>13018</v>
      </c>
      <c r="C10136" s="416" t="s">
        <v>12991</v>
      </c>
      <c r="D10136" s="416">
        <v>110</v>
      </c>
    </row>
    <row r="10137" spans="2:4" x14ac:dyDescent="0.25">
      <c r="B10137" s="416" t="s">
        <v>13019</v>
      </c>
      <c r="C10137" s="416" t="s">
        <v>12991</v>
      </c>
      <c r="D10137" s="416">
        <v>110</v>
      </c>
    </row>
    <row r="10138" spans="2:4" x14ac:dyDescent="0.25">
      <c r="B10138" s="416" t="s">
        <v>13020</v>
      </c>
      <c r="C10138" s="416" t="s">
        <v>12991</v>
      </c>
      <c r="D10138" s="416">
        <v>110</v>
      </c>
    </row>
    <row r="10139" spans="2:4" x14ac:dyDescent="0.25">
      <c r="B10139" s="416" t="s">
        <v>13021</v>
      </c>
      <c r="C10139" s="416" t="s">
        <v>12991</v>
      </c>
      <c r="D10139" s="416">
        <v>110</v>
      </c>
    </row>
    <row r="10140" spans="2:4" x14ac:dyDescent="0.25">
      <c r="B10140" s="416" t="s">
        <v>13022</v>
      </c>
      <c r="C10140" s="416" t="s">
        <v>12991</v>
      </c>
      <c r="D10140" s="416">
        <v>279.73</v>
      </c>
    </row>
    <row r="10141" spans="2:4" x14ac:dyDescent="0.25">
      <c r="B10141" s="416" t="s">
        <v>13023</v>
      </c>
      <c r="C10141" s="416" t="s">
        <v>12991</v>
      </c>
      <c r="D10141" s="416">
        <v>279.73</v>
      </c>
    </row>
    <row r="10142" spans="2:4" x14ac:dyDescent="0.25">
      <c r="B10142" s="416" t="s">
        <v>13024</v>
      </c>
      <c r="C10142" s="416" t="s">
        <v>12991</v>
      </c>
      <c r="D10142" s="416">
        <v>279.73</v>
      </c>
    </row>
    <row r="10143" spans="2:4" x14ac:dyDescent="0.25">
      <c r="B10143" s="416" t="s">
        <v>13025</v>
      </c>
      <c r="C10143" s="416" t="s">
        <v>12991</v>
      </c>
      <c r="D10143" s="416">
        <v>279.73</v>
      </c>
    </row>
    <row r="10144" spans="2:4" x14ac:dyDescent="0.25">
      <c r="B10144" s="416" t="s">
        <v>13026</v>
      </c>
      <c r="C10144" s="416" t="s">
        <v>12991</v>
      </c>
      <c r="D10144" s="416">
        <v>279.73</v>
      </c>
    </row>
    <row r="10145" spans="2:4" x14ac:dyDescent="0.25">
      <c r="B10145" s="416" t="s">
        <v>13027</v>
      </c>
      <c r="C10145" s="416" t="s">
        <v>12991</v>
      </c>
      <c r="D10145" s="416">
        <v>279.70999999999998</v>
      </c>
    </row>
    <row r="10146" spans="2:4" x14ac:dyDescent="0.25">
      <c r="B10146" s="416" t="s">
        <v>13028</v>
      </c>
      <c r="C10146" s="416" t="s">
        <v>12991</v>
      </c>
      <c r="D10146" s="416">
        <v>279.70999999999998</v>
      </c>
    </row>
    <row r="10147" spans="2:4" x14ac:dyDescent="0.25">
      <c r="B10147" s="416" t="s">
        <v>13029</v>
      </c>
      <c r="C10147" s="416" t="s">
        <v>12991</v>
      </c>
      <c r="D10147" s="416">
        <v>279.73</v>
      </c>
    </row>
    <row r="10148" spans="2:4" x14ac:dyDescent="0.25">
      <c r="B10148" s="416" t="s">
        <v>13030</v>
      </c>
      <c r="C10148" s="416" t="s">
        <v>12991</v>
      </c>
      <c r="D10148" s="416">
        <v>279.73</v>
      </c>
    </row>
    <row r="10149" spans="2:4" x14ac:dyDescent="0.25">
      <c r="B10149" s="416" t="s">
        <v>13031</v>
      </c>
      <c r="C10149" s="416" t="s">
        <v>12991</v>
      </c>
      <c r="D10149" s="416">
        <v>279.70999999999998</v>
      </c>
    </row>
    <row r="10150" spans="2:4" x14ac:dyDescent="0.25">
      <c r="B10150" s="416" t="s">
        <v>13032</v>
      </c>
      <c r="C10150" s="416" t="s">
        <v>12991</v>
      </c>
      <c r="D10150" s="416">
        <v>279.70999999999998</v>
      </c>
    </row>
    <row r="10151" spans="2:4" x14ac:dyDescent="0.25">
      <c r="B10151" s="416" t="s">
        <v>13033</v>
      </c>
      <c r="C10151" s="416" t="s">
        <v>12991</v>
      </c>
      <c r="D10151" s="416">
        <v>279.70999999999998</v>
      </c>
    </row>
    <row r="10152" spans="2:4" x14ac:dyDescent="0.25">
      <c r="B10152" s="416" t="s">
        <v>13034</v>
      </c>
      <c r="C10152" s="416" t="s">
        <v>12991</v>
      </c>
      <c r="D10152" s="416">
        <v>279.73</v>
      </c>
    </row>
    <row r="10153" spans="2:4" x14ac:dyDescent="0.25">
      <c r="B10153" s="416" t="s">
        <v>13035</v>
      </c>
      <c r="C10153" s="416" t="s">
        <v>12991</v>
      </c>
      <c r="D10153" s="416">
        <v>279.73</v>
      </c>
    </row>
    <row r="10154" spans="2:4" x14ac:dyDescent="0.25">
      <c r="B10154" s="416" t="s">
        <v>13036</v>
      </c>
      <c r="C10154" s="416" t="s">
        <v>12991</v>
      </c>
      <c r="D10154" s="416">
        <v>279.73</v>
      </c>
    </row>
    <row r="10155" spans="2:4" x14ac:dyDescent="0.25">
      <c r="B10155" s="416" t="s">
        <v>13037</v>
      </c>
      <c r="C10155" s="416" t="s">
        <v>12991</v>
      </c>
      <c r="D10155" s="416">
        <v>279.73</v>
      </c>
    </row>
    <row r="10156" spans="2:4" x14ac:dyDescent="0.25">
      <c r="B10156" s="416" t="s">
        <v>13038</v>
      </c>
      <c r="C10156" s="416" t="s">
        <v>12991</v>
      </c>
      <c r="D10156" s="416">
        <v>279.73</v>
      </c>
    </row>
    <row r="10157" spans="2:4" x14ac:dyDescent="0.25">
      <c r="B10157" s="416" t="s">
        <v>13039</v>
      </c>
      <c r="C10157" s="416" t="s">
        <v>12991</v>
      </c>
      <c r="D10157" s="416">
        <v>279.73</v>
      </c>
    </row>
    <row r="10158" spans="2:4" x14ac:dyDescent="0.25">
      <c r="B10158" s="416" t="s">
        <v>13040</v>
      </c>
      <c r="C10158" s="416" t="s">
        <v>12991</v>
      </c>
      <c r="D10158" s="416">
        <v>279.73</v>
      </c>
    </row>
    <row r="10159" spans="2:4" x14ac:dyDescent="0.25">
      <c r="B10159" s="416" t="s">
        <v>13041</v>
      </c>
      <c r="C10159" s="416" t="s">
        <v>12991</v>
      </c>
      <c r="D10159" s="416">
        <v>279.73</v>
      </c>
    </row>
    <row r="10160" spans="2:4" x14ac:dyDescent="0.25">
      <c r="B10160" s="416" t="s">
        <v>13042</v>
      </c>
      <c r="C10160" s="416" t="s">
        <v>12991</v>
      </c>
      <c r="D10160" s="416">
        <v>279.73</v>
      </c>
    </row>
    <row r="10161" spans="2:4" x14ac:dyDescent="0.25">
      <c r="B10161" s="416" t="s">
        <v>13043</v>
      </c>
      <c r="C10161" s="416" t="s">
        <v>12991</v>
      </c>
      <c r="D10161" s="416">
        <v>279.73</v>
      </c>
    </row>
    <row r="10162" spans="2:4" x14ac:dyDescent="0.25">
      <c r="B10162" s="416" t="s">
        <v>13044</v>
      </c>
      <c r="C10162" s="416" t="s">
        <v>12991</v>
      </c>
      <c r="D10162" s="416">
        <v>139.33000000000001</v>
      </c>
    </row>
    <row r="10163" spans="2:4" x14ac:dyDescent="0.25">
      <c r="B10163" s="416" t="s">
        <v>13045</v>
      </c>
      <c r="C10163" s="416" t="s">
        <v>12991</v>
      </c>
      <c r="D10163" s="416">
        <v>139.33000000000001</v>
      </c>
    </row>
    <row r="10164" spans="2:4" x14ac:dyDescent="0.25">
      <c r="B10164" s="416" t="s">
        <v>13046</v>
      </c>
      <c r="C10164" s="416" t="s">
        <v>12991</v>
      </c>
      <c r="D10164" s="416">
        <v>279.73</v>
      </c>
    </row>
    <row r="10165" spans="2:4" x14ac:dyDescent="0.25">
      <c r="B10165" s="416" t="s">
        <v>13047</v>
      </c>
      <c r="C10165" s="416" t="s">
        <v>12991</v>
      </c>
      <c r="D10165" s="416">
        <v>279.73</v>
      </c>
    </row>
    <row r="10166" spans="2:4" x14ac:dyDescent="0.25">
      <c r="B10166" s="416" t="s">
        <v>13048</v>
      </c>
      <c r="C10166" s="416" t="s">
        <v>12991</v>
      </c>
      <c r="D10166" s="416">
        <v>279.73</v>
      </c>
    </row>
    <row r="10167" spans="2:4" x14ac:dyDescent="0.25">
      <c r="B10167" s="416" t="s">
        <v>13049</v>
      </c>
      <c r="C10167" s="416" t="s">
        <v>12991</v>
      </c>
      <c r="D10167" s="416">
        <v>279.73</v>
      </c>
    </row>
    <row r="10168" spans="2:4" x14ac:dyDescent="0.25">
      <c r="B10168" s="416" t="s">
        <v>13050</v>
      </c>
      <c r="C10168" s="416" t="s">
        <v>12991</v>
      </c>
      <c r="D10168" s="416">
        <v>279.73</v>
      </c>
    </row>
    <row r="10169" spans="2:4" x14ac:dyDescent="0.25">
      <c r="B10169" s="416" t="s">
        <v>13051</v>
      </c>
      <c r="C10169" s="416" t="s">
        <v>12991</v>
      </c>
      <c r="D10169" s="416">
        <v>279.73</v>
      </c>
    </row>
    <row r="10170" spans="2:4" x14ac:dyDescent="0.25">
      <c r="B10170" s="416" t="s">
        <v>13052</v>
      </c>
      <c r="C10170" s="416" t="s">
        <v>12991</v>
      </c>
      <c r="D10170" s="416">
        <v>279.73</v>
      </c>
    </row>
    <row r="10171" spans="2:4" x14ac:dyDescent="0.25">
      <c r="B10171" s="416" t="s">
        <v>13053</v>
      </c>
      <c r="C10171" s="416" t="s">
        <v>12991</v>
      </c>
      <c r="D10171" s="416">
        <v>279.73</v>
      </c>
    </row>
    <row r="10172" spans="2:4" x14ac:dyDescent="0.25">
      <c r="B10172" s="416" t="s">
        <v>13054</v>
      </c>
      <c r="C10172" s="416" t="s">
        <v>12991</v>
      </c>
      <c r="D10172" s="416">
        <v>279.73</v>
      </c>
    </row>
    <row r="10173" spans="2:4" x14ac:dyDescent="0.25">
      <c r="B10173" s="416" t="s">
        <v>13055</v>
      </c>
      <c r="C10173" s="416" t="s">
        <v>12991</v>
      </c>
      <c r="D10173" s="416">
        <v>279.73</v>
      </c>
    </row>
    <row r="10174" spans="2:4" x14ac:dyDescent="0.25">
      <c r="B10174" s="416" t="s">
        <v>13056</v>
      </c>
      <c r="C10174" s="416" t="s">
        <v>12991</v>
      </c>
      <c r="D10174" s="416">
        <v>279.73</v>
      </c>
    </row>
    <row r="10175" spans="2:4" x14ac:dyDescent="0.25">
      <c r="B10175" s="416" t="s">
        <v>13057</v>
      </c>
      <c r="C10175" s="416" t="s">
        <v>12991</v>
      </c>
      <c r="D10175" s="416">
        <v>279.73</v>
      </c>
    </row>
    <row r="10176" spans="2:4" x14ac:dyDescent="0.25">
      <c r="B10176" s="416" t="s">
        <v>13058</v>
      </c>
      <c r="C10176" s="416" t="s">
        <v>12991</v>
      </c>
      <c r="D10176" s="416">
        <v>279.73</v>
      </c>
    </row>
    <row r="10177" spans="2:4" x14ac:dyDescent="0.25">
      <c r="B10177" s="416" t="s">
        <v>13059</v>
      </c>
      <c r="C10177" s="416" t="s">
        <v>12991</v>
      </c>
      <c r="D10177" s="416">
        <v>139.33000000000001</v>
      </c>
    </row>
    <row r="10178" spans="2:4" x14ac:dyDescent="0.25">
      <c r="B10178" s="416" t="s">
        <v>13060</v>
      </c>
      <c r="C10178" s="416" t="s">
        <v>12991</v>
      </c>
      <c r="D10178" s="416">
        <v>139.33000000000001</v>
      </c>
    </row>
    <row r="10179" spans="2:4" x14ac:dyDescent="0.25">
      <c r="B10179" s="416" t="s">
        <v>13061</v>
      </c>
      <c r="C10179" s="416" t="s">
        <v>12991</v>
      </c>
      <c r="D10179" s="416">
        <v>139.33000000000001</v>
      </c>
    </row>
    <row r="10180" spans="2:4" x14ac:dyDescent="0.25">
      <c r="B10180" s="416" t="s">
        <v>13062</v>
      </c>
      <c r="C10180" s="416" t="s">
        <v>12991</v>
      </c>
      <c r="D10180" s="416">
        <v>139.33000000000001</v>
      </c>
    </row>
    <row r="10181" spans="2:4" x14ac:dyDescent="0.25">
      <c r="B10181" s="416" t="s">
        <v>13063</v>
      </c>
      <c r="C10181" s="416" t="s">
        <v>12991</v>
      </c>
      <c r="D10181" s="416">
        <v>139.33000000000001</v>
      </c>
    </row>
    <row r="10182" spans="2:4" x14ac:dyDescent="0.25">
      <c r="B10182" s="416" t="s">
        <v>13064</v>
      </c>
      <c r="C10182" s="416" t="s">
        <v>12991</v>
      </c>
      <c r="D10182" s="416">
        <v>139.33000000000001</v>
      </c>
    </row>
    <row r="10183" spans="2:4" x14ac:dyDescent="0.25">
      <c r="B10183" s="416" t="s">
        <v>13065</v>
      </c>
      <c r="C10183" s="416" t="s">
        <v>12991</v>
      </c>
      <c r="D10183" s="416">
        <v>139.33000000000001</v>
      </c>
    </row>
    <row r="10184" spans="2:4" x14ac:dyDescent="0.25">
      <c r="B10184" s="416" t="s">
        <v>13066</v>
      </c>
      <c r="C10184" s="416" t="s">
        <v>12991</v>
      </c>
      <c r="D10184" s="416">
        <v>139.33000000000001</v>
      </c>
    </row>
    <row r="10185" spans="2:4" x14ac:dyDescent="0.25">
      <c r="B10185" s="416" t="s">
        <v>13067</v>
      </c>
      <c r="C10185" s="416" t="s">
        <v>12991</v>
      </c>
      <c r="D10185" s="416">
        <v>139.33000000000001</v>
      </c>
    </row>
    <row r="10186" spans="2:4" x14ac:dyDescent="0.25">
      <c r="B10186" s="416" t="s">
        <v>13068</v>
      </c>
      <c r="C10186" s="416" t="s">
        <v>12991</v>
      </c>
      <c r="D10186" s="416">
        <v>139.33000000000001</v>
      </c>
    </row>
    <row r="10187" spans="2:4" x14ac:dyDescent="0.25">
      <c r="B10187" s="416" t="s">
        <v>13069</v>
      </c>
      <c r="C10187" s="416" t="s">
        <v>12991</v>
      </c>
      <c r="D10187" s="416">
        <v>139.33000000000001</v>
      </c>
    </row>
    <row r="10188" spans="2:4" x14ac:dyDescent="0.25">
      <c r="B10188" s="416" t="s">
        <v>13070</v>
      </c>
      <c r="C10188" s="416" t="s">
        <v>12991</v>
      </c>
      <c r="D10188" s="416">
        <v>279.73</v>
      </c>
    </row>
    <row r="10189" spans="2:4" x14ac:dyDescent="0.25">
      <c r="B10189" s="416" t="s">
        <v>13071</v>
      </c>
      <c r="C10189" s="416" t="s">
        <v>12991</v>
      </c>
      <c r="D10189" s="416">
        <v>279.73</v>
      </c>
    </row>
    <row r="10190" spans="2:4" x14ac:dyDescent="0.25">
      <c r="B10190" s="416" t="s">
        <v>13072</v>
      </c>
      <c r="C10190" s="416" t="s">
        <v>12991</v>
      </c>
      <c r="D10190" s="416">
        <v>279.73</v>
      </c>
    </row>
    <row r="10191" spans="2:4" x14ac:dyDescent="0.25">
      <c r="B10191" s="416" t="s">
        <v>13073</v>
      </c>
      <c r="C10191" s="416" t="s">
        <v>12991</v>
      </c>
      <c r="D10191" s="416">
        <v>279.73</v>
      </c>
    </row>
    <row r="10192" spans="2:4" x14ac:dyDescent="0.25">
      <c r="B10192" s="416" t="s">
        <v>13074</v>
      </c>
      <c r="C10192" s="416" t="s">
        <v>12991</v>
      </c>
      <c r="D10192" s="416">
        <v>279.73</v>
      </c>
    </row>
    <row r="10193" spans="2:4" x14ac:dyDescent="0.25">
      <c r="B10193" s="416" t="s">
        <v>13075</v>
      </c>
      <c r="C10193" s="416" t="s">
        <v>12991</v>
      </c>
      <c r="D10193" s="416">
        <v>279.73</v>
      </c>
    </row>
    <row r="10194" spans="2:4" x14ac:dyDescent="0.25">
      <c r="B10194" s="416" t="s">
        <v>13076</v>
      </c>
      <c r="C10194" s="416" t="s">
        <v>12991</v>
      </c>
      <c r="D10194" s="416">
        <v>279.73</v>
      </c>
    </row>
    <row r="10195" spans="2:4" x14ac:dyDescent="0.25">
      <c r="B10195" s="416" t="s">
        <v>13077</v>
      </c>
      <c r="C10195" s="416" t="s">
        <v>12991</v>
      </c>
      <c r="D10195" s="416">
        <v>279.73</v>
      </c>
    </row>
    <row r="10196" spans="2:4" x14ac:dyDescent="0.25">
      <c r="B10196" s="416" t="s">
        <v>13078</v>
      </c>
      <c r="C10196" s="416" t="s">
        <v>12991</v>
      </c>
      <c r="D10196" s="416">
        <v>279.73</v>
      </c>
    </row>
    <row r="10197" spans="2:4" x14ac:dyDescent="0.25">
      <c r="B10197" s="416" t="s">
        <v>13079</v>
      </c>
      <c r="C10197" s="416" t="s">
        <v>12991</v>
      </c>
      <c r="D10197" s="416">
        <v>279.73</v>
      </c>
    </row>
    <row r="10198" spans="2:4" x14ac:dyDescent="0.25">
      <c r="B10198" s="416" t="s">
        <v>13080</v>
      </c>
      <c r="C10198" s="416" t="s">
        <v>12991</v>
      </c>
      <c r="D10198" s="416">
        <v>279.73</v>
      </c>
    </row>
    <row r="10199" spans="2:4" x14ac:dyDescent="0.25">
      <c r="B10199" s="416" t="s">
        <v>13081</v>
      </c>
      <c r="C10199" s="416" t="s">
        <v>12991</v>
      </c>
      <c r="D10199" s="416">
        <v>139.33000000000001</v>
      </c>
    </row>
    <row r="10200" spans="2:4" x14ac:dyDescent="0.25">
      <c r="B10200" s="416" t="s">
        <v>13082</v>
      </c>
      <c r="C10200" s="416" t="s">
        <v>12991</v>
      </c>
      <c r="D10200" s="416">
        <v>139.33000000000001</v>
      </c>
    </row>
    <row r="10201" spans="2:4" x14ac:dyDescent="0.25">
      <c r="B10201" s="416" t="s">
        <v>13083</v>
      </c>
      <c r="C10201" s="416" t="s">
        <v>12991</v>
      </c>
      <c r="D10201" s="416">
        <v>139.33000000000001</v>
      </c>
    </row>
    <row r="10202" spans="2:4" x14ac:dyDescent="0.25">
      <c r="B10202" s="416" t="s">
        <v>13084</v>
      </c>
      <c r="C10202" s="416" t="s">
        <v>12991</v>
      </c>
      <c r="D10202" s="416">
        <v>139.33000000000001</v>
      </c>
    </row>
    <row r="10203" spans="2:4" x14ac:dyDescent="0.25">
      <c r="B10203" s="416" t="s">
        <v>13085</v>
      </c>
      <c r="C10203" s="416" t="s">
        <v>12991</v>
      </c>
      <c r="D10203" s="416">
        <v>139.33000000000001</v>
      </c>
    </row>
    <row r="10204" spans="2:4" x14ac:dyDescent="0.25">
      <c r="B10204" s="416" t="s">
        <v>13086</v>
      </c>
      <c r="C10204" s="416" t="s">
        <v>12991</v>
      </c>
      <c r="D10204" s="416">
        <v>139.33000000000001</v>
      </c>
    </row>
    <row r="10205" spans="2:4" x14ac:dyDescent="0.25">
      <c r="B10205" s="416" t="s">
        <v>13087</v>
      </c>
      <c r="C10205" s="416" t="s">
        <v>12991</v>
      </c>
      <c r="D10205" s="416">
        <v>139.33000000000001</v>
      </c>
    </row>
    <row r="10206" spans="2:4" x14ac:dyDescent="0.25">
      <c r="B10206" s="416" t="s">
        <v>13088</v>
      </c>
      <c r="C10206" s="416" t="s">
        <v>12991</v>
      </c>
      <c r="D10206" s="416">
        <v>139.33000000000001</v>
      </c>
    </row>
    <row r="10207" spans="2:4" x14ac:dyDescent="0.25">
      <c r="B10207" s="416" t="s">
        <v>13089</v>
      </c>
      <c r="C10207" s="416" t="s">
        <v>12991</v>
      </c>
      <c r="D10207" s="416">
        <v>139.33000000000001</v>
      </c>
    </row>
    <row r="10208" spans="2:4" x14ac:dyDescent="0.25">
      <c r="B10208" s="416" t="s">
        <v>13090</v>
      </c>
      <c r="C10208" s="416" t="s">
        <v>12991</v>
      </c>
      <c r="D10208" s="416">
        <v>139.33000000000001</v>
      </c>
    </row>
    <row r="10209" spans="2:4" x14ac:dyDescent="0.25">
      <c r="B10209" s="416" t="s">
        <v>13091</v>
      </c>
      <c r="C10209" s="416" t="s">
        <v>12991</v>
      </c>
      <c r="D10209" s="416">
        <v>139.33000000000001</v>
      </c>
    </row>
    <row r="10210" spans="2:4" x14ac:dyDescent="0.25">
      <c r="B10210" s="416" t="s">
        <v>13092</v>
      </c>
      <c r="C10210" s="416" t="s">
        <v>12991</v>
      </c>
      <c r="D10210" s="416">
        <v>139.33000000000001</v>
      </c>
    </row>
    <row r="10211" spans="2:4" x14ac:dyDescent="0.25">
      <c r="B10211" s="416" t="s">
        <v>13093</v>
      </c>
      <c r="C10211" s="416" t="s">
        <v>12991</v>
      </c>
      <c r="D10211" s="416">
        <v>139.33000000000001</v>
      </c>
    </row>
    <row r="10212" spans="2:4" x14ac:dyDescent="0.25">
      <c r="B10212" s="416" t="s">
        <v>13094</v>
      </c>
      <c r="C10212" s="416" t="s">
        <v>12991</v>
      </c>
      <c r="D10212" s="416">
        <v>139.33000000000001</v>
      </c>
    </row>
    <row r="10213" spans="2:4" x14ac:dyDescent="0.25">
      <c r="B10213" s="416" t="s">
        <v>13095</v>
      </c>
      <c r="C10213" s="416" t="s">
        <v>12991</v>
      </c>
      <c r="D10213" s="416">
        <v>139.33000000000001</v>
      </c>
    </row>
    <row r="10214" spans="2:4" x14ac:dyDescent="0.25">
      <c r="B10214" s="416" t="s">
        <v>13096</v>
      </c>
      <c r="C10214" s="416" t="s">
        <v>12991</v>
      </c>
      <c r="D10214" s="416">
        <v>224.25</v>
      </c>
    </row>
    <row r="10215" spans="2:4" x14ac:dyDescent="0.25">
      <c r="B10215" s="416" t="s">
        <v>13097</v>
      </c>
      <c r="C10215" s="416" t="s">
        <v>12991</v>
      </c>
      <c r="D10215" s="416">
        <v>224.25</v>
      </c>
    </row>
    <row r="10216" spans="2:4" x14ac:dyDescent="0.25">
      <c r="B10216" s="416" t="s">
        <v>13098</v>
      </c>
      <c r="C10216" s="416" t="s">
        <v>12991</v>
      </c>
      <c r="D10216" s="416">
        <v>224.25</v>
      </c>
    </row>
    <row r="10217" spans="2:4" x14ac:dyDescent="0.25">
      <c r="B10217" s="416" t="s">
        <v>13099</v>
      </c>
      <c r="C10217" s="416" t="s">
        <v>12991</v>
      </c>
      <c r="D10217" s="416">
        <v>224.25</v>
      </c>
    </row>
    <row r="10218" spans="2:4" x14ac:dyDescent="0.25">
      <c r="B10218" s="416" t="s">
        <v>13100</v>
      </c>
      <c r="C10218" s="416" t="s">
        <v>12991</v>
      </c>
      <c r="D10218" s="416">
        <v>224.25</v>
      </c>
    </row>
    <row r="10219" spans="2:4" x14ac:dyDescent="0.25">
      <c r="B10219" s="416" t="s">
        <v>13101</v>
      </c>
      <c r="C10219" s="416" t="s">
        <v>12991</v>
      </c>
      <c r="D10219" s="416">
        <v>224.25</v>
      </c>
    </row>
    <row r="10220" spans="2:4" x14ac:dyDescent="0.25">
      <c r="B10220" s="416" t="s">
        <v>13102</v>
      </c>
      <c r="C10220" s="416" t="s">
        <v>12991</v>
      </c>
      <c r="D10220" s="416">
        <v>224.25</v>
      </c>
    </row>
    <row r="10221" spans="2:4" x14ac:dyDescent="0.25">
      <c r="B10221" s="416" t="s">
        <v>13103</v>
      </c>
      <c r="C10221" s="416" t="s">
        <v>12991</v>
      </c>
      <c r="D10221" s="416">
        <v>224.25</v>
      </c>
    </row>
    <row r="10222" spans="2:4" x14ac:dyDescent="0.25">
      <c r="B10222" s="416" t="s">
        <v>13104</v>
      </c>
      <c r="C10222" s="416" t="s">
        <v>12991</v>
      </c>
      <c r="D10222" s="416">
        <v>224.25</v>
      </c>
    </row>
    <row r="10223" spans="2:4" x14ac:dyDescent="0.25">
      <c r="B10223" s="416" t="s">
        <v>13105</v>
      </c>
      <c r="C10223" s="416" t="s">
        <v>12991</v>
      </c>
      <c r="D10223" s="416">
        <v>224.25</v>
      </c>
    </row>
    <row r="10224" spans="2:4" x14ac:dyDescent="0.25">
      <c r="B10224" s="416" t="s">
        <v>13106</v>
      </c>
      <c r="C10224" s="416" t="s">
        <v>12991</v>
      </c>
      <c r="D10224" s="416">
        <v>224.25</v>
      </c>
    </row>
    <row r="10225" spans="2:4" x14ac:dyDescent="0.25">
      <c r="B10225" s="416" t="s">
        <v>13107</v>
      </c>
      <c r="C10225" s="416" t="s">
        <v>12991</v>
      </c>
      <c r="D10225" s="416">
        <v>224.25</v>
      </c>
    </row>
    <row r="10226" spans="2:4" x14ac:dyDescent="0.25">
      <c r="B10226" s="416" t="s">
        <v>13108</v>
      </c>
      <c r="C10226" s="416" t="s">
        <v>12991</v>
      </c>
      <c r="D10226" s="416">
        <v>224.25</v>
      </c>
    </row>
    <row r="10227" spans="2:4" x14ac:dyDescent="0.25">
      <c r="B10227" s="416" t="s">
        <v>13109</v>
      </c>
      <c r="C10227" s="416" t="s">
        <v>12991</v>
      </c>
      <c r="D10227" s="416">
        <v>224.25</v>
      </c>
    </row>
    <row r="10228" spans="2:4" x14ac:dyDescent="0.25">
      <c r="B10228" s="416" t="s">
        <v>13110</v>
      </c>
      <c r="C10228" s="416" t="s">
        <v>12991</v>
      </c>
      <c r="D10228" s="416">
        <v>224.25</v>
      </c>
    </row>
    <row r="10229" spans="2:4" x14ac:dyDescent="0.25">
      <c r="B10229" s="416" t="s">
        <v>13111</v>
      </c>
      <c r="C10229" s="416" t="s">
        <v>12991</v>
      </c>
      <c r="D10229" s="416">
        <v>224.25</v>
      </c>
    </row>
    <row r="10230" spans="2:4" x14ac:dyDescent="0.25">
      <c r="B10230" s="416" t="s">
        <v>13112</v>
      </c>
      <c r="C10230" s="416" t="s">
        <v>12991</v>
      </c>
      <c r="D10230" s="416">
        <v>224.25</v>
      </c>
    </row>
    <row r="10231" spans="2:4" x14ac:dyDescent="0.25">
      <c r="B10231" s="416" t="s">
        <v>13113</v>
      </c>
      <c r="C10231" s="416" t="s">
        <v>12991</v>
      </c>
      <c r="D10231" s="416">
        <v>224.25</v>
      </c>
    </row>
    <row r="10232" spans="2:4" x14ac:dyDescent="0.25">
      <c r="B10232" s="416" t="s">
        <v>13114</v>
      </c>
      <c r="C10232" s="416" t="s">
        <v>12991</v>
      </c>
      <c r="D10232" s="416">
        <v>224.25</v>
      </c>
    </row>
    <row r="10233" spans="2:4" x14ac:dyDescent="0.25">
      <c r="B10233" s="416" t="s">
        <v>13115</v>
      </c>
      <c r="C10233" s="416" t="s">
        <v>12991</v>
      </c>
      <c r="D10233" s="416">
        <v>224.25</v>
      </c>
    </row>
    <row r="10234" spans="2:4" x14ac:dyDescent="0.25">
      <c r="B10234" s="416" t="s">
        <v>13116</v>
      </c>
      <c r="C10234" s="416" t="s">
        <v>12991</v>
      </c>
      <c r="D10234" s="416">
        <v>224.25</v>
      </c>
    </row>
    <row r="10235" spans="2:4" x14ac:dyDescent="0.25">
      <c r="B10235" s="416" t="s">
        <v>13117</v>
      </c>
      <c r="C10235" s="416" t="s">
        <v>12991</v>
      </c>
      <c r="D10235" s="416">
        <v>224.25</v>
      </c>
    </row>
    <row r="10236" spans="2:4" x14ac:dyDescent="0.25">
      <c r="B10236" s="416" t="s">
        <v>13118</v>
      </c>
      <c r="C10236" s="416" t="s">
        <v>12991</v>
      </c>
      <c r="D10236" s="416">
        <v>224.25</v>
      </c>
    </row>
    <row r="10237" spans="2:4" x14ac:dyDescent="0.25">
      <c r="B10237" s="416" t="s">
        <v>13119</v>
      </c>
      <c r="C10237" s="416" t="s">
        <v>12991</v>
      </c>
      <c r="D10237" s="416">
        <v>110</v>
      </c>
    </row>
    <row r="10238" spans="2:4" x14ac:dyDescent="0.25">
      <c r="B10238" s="416" t="s">
        <v>13120</v>
      </c>
      <c r="C10238" s="416" t="s">
        <v>12991</v>
      </c>
      <c r="D10238" s="416">
        <v>110</v>
      </c>
    </row>
    <row r="10239" spans="2:4" x14ac:dyDescent="0.25">
      <c r="B10239" s="416" t="s">
        <v>13121</v>
      </c>
      <c r="C10239" s="416" t="s">
        <v>12991</v>
      </c>
      <c r="D10239" s="416">
        <v>110</v>
      </c>
    </row>
    <row r="10240" spans="2:4" x14ac:dyDescent="0.25">
      <c r="B10240" s="416" t="s">
        <v>13122</v>
      </c>
      <c r="C10240" s="416" t="s">
        <v>12991</v>
      </c>
      <c r="D10240" s="416">
        <v>110</v>
      </c>
    </row>
    <row r="10241" spans="2:4" x14ac:dyDescent="0.25">
      <c r="B10241" s="416" t="s">
        <v>13123</v>
      </c>
      <c r="C10241" s="416" t="s">
        <v>12991</v>
      </c>
      <c r="D10241" s="416">
        <v>110</v>
      </c>
    </row>
    <row r="10242" spans="2:4" x14ac:dyDescent="0.25">
      <c r="B10242" s="416" t="s">
        <v>13124</v>
      </c>
      <c r="C10242" s="416" t="s">
        <v>12991</v>
      </c>
      <c r="D10242" s="416">
        <v>110</v>
      </c>
    </row>
    <row r="10243" spans="2:4" x14ac:dyDescent="0.25">
      <c r="B10243" s="416" t="s">
        <v>13125</v>
      </c>
      <c r="C10243" s="416" t="s">
        <v>12991</v>
      </c>
      <c r="D10243" s="416">
        <v>110</v>
      </c>
    </row>
    <row r="10244" spans="2:4" x14ac:dyDescent="0.25">
      <c r="B10244" s="416" t="s">
        <v>13126</v>
      </c>
      <c r="C10244" s="416" t="s">
        <v>12991</v>
      </c>
      <c r="D10244" s="416">
        <v>110</v>
      </c>
    </row>
    <row r="10245" spans="2:4" x14ac:dyDescent="0.25">
      <c r="B10245" s="416" t="s">
        <v>13127</v>
      </c>
      <c r="C10245" s="416" t="s">
        <v>12991</v>
      </c>
      <c r="D10245" s="416">
        <v>110</v>
      </c>
    </row>
    <row r="10246" spans="2:4" x14ac:dyDescent="0.25">
      <c r="B10246" s="416" t="s">
        <v>13128</v>
      </c>
      <c r="C10246" s="416" t="s">
        <v>12991</v>
      </c>
      <c r="D10246" s="416">
        <v>110</v>
      </c>
    </row>
    <row r="10247" spans="2:4" x14ac:dyDescent="0.25">
      <c r="B10247" s="416" t="s">
        <v>13129</v>
      </c>
      <c r="C10247" s="416" t="s">
        <v>12991</v>
      </c>
      <c r="D10247" s="416">
        <v>110</v>
      </c>
    </row>
    <row r="10248" spans="2:4" x14ac:dyDescent="0.25">
      <c r="B10248" s="416" t="s">
        <v>13130</v>
      </c>
      <c r="C10248" s="416" t="s">
        <v>12991</v>
      </c>
      <c r="D10248" s="416">
        <v>110</v>
      </c>
    </row>
    <row r="10249" spans="2:4" x14ac:dyDescent="0.25">
      <c r="B10249" s="416" t="s">
        <v>13131</v>
      </c>
      <c r="C10249" s="416" t="s">
        <v>12991</v>
      </c>
      <c r="D10249" s="416">
        <v>110</v>
      </c>
    </row>
    <row r="10250" spans="2:4" x14ac:dyDescent="0.25">
      <c r="B10250" s="416" t="s">
        <v>13132</v>
      </c>
      <c r="C10250" s="416" t="s">
        <v>12991</v>
      </c>
      <c r="D10250" s="416">
        <v>110</v>
      </c>
    </row>
    <row r="10251" spans="2:4" x14ac:dyDescent="0.25">
      <c r="B10251" s="416" t="s">
        <v>13133</v>
      </c>
      <c r="C10251" s="416" t="s">
        <v>12991</v>
      </c>
      <c r="D10251" s="416">
        <v>110</v>
      </c>
    </row>
    <row r="10252" spans="2:4" x14ac:dyDescent="0.25">
      <c r="B10252" s="416" t="s">
        <v>13134</v>
      </c>
      <c r="C10252" s="416" t="s">
        <v>12991</v>
      </c>
      <c r="D10252" s="416">
        <v>110</v>
      </c>
    </row>
    <row r="10253" spans="2:4" x14ac:dyDescent="0.25">
      <c r="B10253" s="416" t="s">
        <v>13135</v>
      </c>
      <c r="C10253" s="416" t="s">
        <v>12991</v>
      </c>
      <c r="D10253" s="416">
        <v>110</v>
      </c>
    </row>
    <row r="10254" spans="2:4" x14ac:dyDescent="0.25">
      <c r="B10254" s="416" t="s">
        <v>13136</v>
      </c>
      <c r="C10254" s="416" t="s">
        <v>12991</v>
      </c>
      <c r="D10254" s="416">
        <v>139.33000000000001</v>
      </c>
    </row>
    <row r="10255" spans="2:4" x14ac:dyDescent="0.25">
      <c r="B10255" s="416" t="s">
        <v>13137</v>
      </c>
      <c r="C10255" s="416" t="s">
        <v>12991</v>
      </c>
      <c r="D10255" s="416">
        <v>139.33000000000001</v>
      </c>
    </row>
    <row r="10256" spans="2:4" x14ac:dyDescent="0.25">
      <c r="B10256" s="416" t="s">
        <v>13138</v>
      </c>
      <c r="C10256" s="416" t="s">
        <v>12991</v>
      </c>
      <c r="D10256" s="416">
        <v>139.33000000000001</v>
      </c>
    </row>
    <row r="10257" spans="2:4" x14ac:dyDescent="0.25">
      <c r="B10257" s="416" t="s">
        <v>13139</v>
      </c>
      <c r="C10257" s="416" t="s">
        <v>12991</v>
      </c>
      <c r="D10257" s="416">
        <v>139.33000000000001</v>
      </c>
    </row>
    <row r="10258" spans="2:4" x14ac:dyDescent="0.25">
      <c r="B10258" s="416" t="s">
        <v>13140</v>
      </c>
      <c r="C10258" s="416" t="s">
        <v>12991</v>
      </c>
      <c r="D10258" s="416">
        <v>139.33000000000001</v>
      </c>
    </row>
    <row r="10259" spans="2:4" x14ac:dyDescent="0.25">
      <c r="B10259" s="416" t="s">
        <v>13141</v>
      </c>
      <c r="C10259" s="416" t="s">
        <v>12991</v>
      </c>
      <c r="D10259" s="416">
        <v>110</v>
      </c>
    </row>
    <row r="10260" spans="2:4" x14ac:dyDescent="0.25">
      <c r="B10260" s="416" t="s">
        <v>13142</v>
      </c>
      <c r="C10260" s="416" t="s">
        <v>12991</v>
      </c>
      <c r="D10260" s="416">
        <v>110</v>
      </c>
    </row>
    <row r="10261" spans="2:4" x14ac:dyDescent="0.25">
      <c r="B10261" s="416" t="s">
        <v>13143</v>
      </c>
      <c r="C10261" s="416" t="s">
        <v>12991</v>
      </c>
      <c r="D10261" s="416">
        <v>110</v>
      </c>
    </row>
    <row r="10262" spans="2:4" x14ac:dyDescent="0.25">
      <c r="B10262" s="416" t="s">
        <v>13144</v>
      </c>
      <c r="C10262" s="416" t="s">
        <v>12991</v>
      </c>
      <c r="D10262" s="416">
        <v>110</v>
      </c>
    </row>
    <row r="10263" spans="2:4" x14ac:dyDescent="0.25">
      <c r="B10263" s="416" t="s">
        <v>13145</v>
      </c>
      <c r="C10263" s="416" t="s">
        <v>12991</v>
      </c>
      <c r="D10263" s="416">
        <v>110</v>
      </c>
    </row>
    <row r="10264" spans="2:4" x14ac:dyDescent="0.25">
      <c r="B10264" s="416" t="s">
        <v>13146</v>
      </c>
      <c r="C10264" s="416" t="s">
        <v>12991</v>
      </c>
      <c r="D10264" s="416">
        <v>110</v>
      </c>
    </row>
    <row r="10265" spans="2:4" x14ac:dyDescent="0.25">
      <c r="B10265" s="416" t="s">
        <v>13147</v>
      </c>
      <c r="C10265" s="416" t="s">
        <v>12991</v>
      </c>
      <c r="D10265" s="416">
        <v>110</v>
      </c>
    </row>
    <row r="10266" spans="2:4" x14ac:dyDescent="0.25">
      <c r="B10266" s="416" t="s">
        <v>13148</v>
      </c>
      <c r="C10266" s="416" t="s">
        <v>12991</v>
      </c>
      <c r="D10266" s="416">
        <v>110</v>
      </c>
    </row>
    <row r="10267" spans="2:4" x14ac:dyDescent="0.25">
      <c r="B10267" s="416" t="s">
        <v>13149</v>
      </c>
      <c r="C10267" s="416" t="s">
        <v>12991</v>
      </c>
      <c r="D10267" s="416">
        <v>110</v>
      </c>
    </row>
    <row r="10268" spans="2:4" x14ac:dyDescent="0.25">
      <c r="B10268" s="416" t="s">
        <v>13150</v>
      </c>
      <c r="C10268" s="416" t="s">
        <v>12991</v>
      </c>
      <c r="D10268" s="416">
        <v>110</v>
      </c>
    </row>
    <row r="10269" spans="2:4" x14ac:dyDescent="0.25">
      <c r="B10269" s="416" t="s">
        <v>13151</v>
      </c>
      <c r="C10269" s="416" t="s">
        <v>12991</v>
      </c>
      <c r="D10269" s="416">
        <v>110</v>
      </c>
    </row>
    <row r="10270" spans="2:4" x14ac:dyDescent="0.25">
      <c r="B10270" s="416" t="s">
        <v>13152</v>
      </c>
      <c r="C10270" s="416" t="s">
        <v>12991</v>
      </c>
      <c r="D10270" s="416">
        <v>110</v>
      </c>
    </row>
    <row r="10271" spans="2:4" x14ac:dyDescent="0.25">
      <c r="B10271" s="416" t="s">
        <v>13153</v>
      </c>
      <c r="C10271" s="416" t="s">
        <v>12991</v>
      </c>
      <c r="D10271" s="416">
        <v>110</v>
      </c>
    </row>
    <row r="10272" spans="2:4" x14ac:dyDescent="0.25">
      <c r="B10272" s="416" t="s">
        <v>13154</v>
      </c>
      <c r="C10272" s="416" t="s">
        <v>12991</v>
      </c>
      <c r="D10272" s="416">
        <v>110</v>
      </c>
    </row>
    <row r="10273" spans="2:4" x14ac:dyDescent="0.25">
      <c r="B10273" s="416" t="s">
        <v>13155</v>
      </c>
      <c r="C10273" s="416" t="s">
        <v>12991</v>
      </c>
      <c r="D10273" s="416">
        <v>110</v>
      </c>
    </row>
    <row r="10274" spans="2:4" x14ac:dyDescent="0.25">
      <c r="B10274" s="416" t="s">
        <v>13156</v>
      </c>
      <c r="C10274" s="416" t="s">
        <v>12991</v>
      </c>
      <c r="D10274" s="416">
        <v>110</v>
      </c>
    </row>
    <row r="10275" spans="2:4" x14ac:dyDescent="0.25">
      <c r="B10275" s="416" t="s">
        <v>13157</v>
      </c>
      <c r="C10275" s="416" t="s">
        <v>12991</v>
      </c>
      <c r="D10275" s="416">
        <v>110</v>
      </c>
    </row>
    <row r="10276" spans="2:4" x14ac:dyDescent="0.25">
      <c r="B10276" s="416" t="s">
        <v>13158</v>
      </c>
      <c r="C10276" s="416" t="s">
        <v>12991</v>
      </c>
      <c r="D10276" s="416">
        <v>110</v>
      </c>
    </row>
    <row r="10277" spans="2:4" x14ac:dyDescent="0.25">
      <c r="B10277" s="416" t="s">
        <v>13159</v>
      </c>
      <c r="C10277" s="416" t="s">
        <v>12991</v>
      </c>
      <c r="D10277" s="416">
        <v>110</v>
      </c>
    </row>
    <row r="10278" spans="2:4" x14ac:dyDescent="0.25">
      <c r="B10278" s="416" t="s">
        <v>13160</v>
      </c>
      <c r="C10278" s="416" t="s">
        <v>12991</v>
      </c>
      <c r="D10278" s="416">
        <v>110</v>
      </c>
    </row>
    <row r="10279" spans="2:4" x14ac:dyDescent="0.25">
      <c r="B10279" s="416" t="s">
        <v>13161</v>
      </c>
      <c r="C10279" s="416" t="s">
        <v>12991</v>
      </c>
      <c r="D10279" s="416">
        <v>110</v>
      </c>
    </row>
    <row r="10280" spans="2:4" x14ac:dyDescent="0.25">
      <c r="B10280" s="416" t="s">
        <v>13162</v>
      </c>
      <c r="C10280" s="416" t="s">
        <v>12991</v>
      </c>
      <c r="D10280" s="416">
        <v>110</v>
      </c>
    </row>
    <row r="10281" spans="2:4" x14ac:dyDescent="0.25">
      <c r="B10281" s="416" t="s">
        <v>13163</v>
      </c>
      <c r="C10281" s="416" t="s">
        <v>12991</v>
      </c>
      <c r="D10281" s="416">
        <v>110</v>
      </c>
    </row>
    <row r="10282" spans="2:4" x14ac:dyDescent="0.25">
      <c r="B10282" s="416" t="s">
        <v>13164</v>
      </c>
      <c r="C10282" s="416" t="s">
        <v>12991</v>
      </c>
      <c r="D10282" s="416">
        <v>110</v>
      </c>
    </row>
    <row r="10283" spans="2:4" x14ac:dyDescent="0.25">
      <c r="B10283" s="416" t="s">
        <v>13165</v>
      </c>
      <c r="C10283" s="416" t="s">
        <v>12991</v>
      </c>
      <c r="D10283" s="416">
        <v>110</v>
      </c>
    </row>
    <row r="10284" spans="2:4" x14ac:dyDescent="0.25">
      <c r="B10284" s="416" t="s">
        <v>13166</v>
      </c>
      <c r="C10284" s="416" t="s">
        <v>12991</v>
      </c>
      <c r="D10284" s="416">
        <v>110</v>
      </c>
    </row>
    <row r="10285" spans="2:4" x14ac:dyDescent="0.25">
      <c r="B10285" s="416" t="s">
        <v>13167</v>
      </c>
      <c r="C10285" s="416" t="s">
        <v>12991</v>
      </c>
      <c r="D10285" s="416">
        <v>139.33000000000001</v>
      </c>
    </row>
    <row r="10286" spans="2:4" x14ac:dyDescent="0.25">
      <c r="B10286" s="416" t="s">
        <v>13168</v>
      </c>
      <c r="C10286" s="416" t="s">
        <v>12991</v>
      </c>
      <c r="D10286" s="416">
        <v>139.33000000000001</v>
      </c>
    </row>
    <row r="10287" spans="2:4" x14ac:dyDescent="0.25">
      <c r="B10287" s="416" t="s">
        <v>13169</v>
      </c>
      <c r="C10287" s="416" t="s">
        <v>12991</v>
      </c>
      <c r="D10287" s="416">
        <v>110</v>
      </c>
    </row>
    <row r="10288" spans="2:4" x14ac:dyDescent="0.25">
      <c r="B10288" s="416" t="s">
        <v>13170</v>
      </c>
      <c r="C10288" s="416" t="s">
        <v>12991</v>
      </c>
      <c r="D10288" s="416">
        <v>110</v>
      </c>
    </row>
    <row r="10289" spans="2:4" x14ac:dyDescent="0.25">
      <c r="B10289" s="416" t="s">
        <v>13171</v>
      </c>
      <c r="C10289" s="416" t="s">
        <v>12991</v>
      </c>
      <c r="D10289" s="416">
        <v>224.25</v>
      </c>
    </row>
    <row r="10290" spans="2:4" x14ac:dyDescent="0.25">
      <c r="B10290" s="416" t="s">
        <v>13172</v>
      </c>
      <c r="C10290" s="416" t="s">
        <v>12991</v>
      </c>
      <c r="D10290" s="416">
        <v>224.25</v>
      </c>
    </row>
    <row r="10291" spans="2:4" x14ac:dyDescent="0.25">
      <c r="B10291" s="416" t="s">
        <v>13173</v>
      </c>
      <c r="C10291" s="416" t="s">
        <v>12991</v>
      </c>
      <c r="D10291" s="416">
        <v>224.25</v>
      </c>
    </row>
    <row r="10292" spans="2:4" x14ac:dyDescent="0.25">
      <c r="B10292" s="416" t="s">
        <v>13174</v>
      </c>
      <c r="C10292" s="416" t="s">
        <v>12991</v>
      </c>
      <c r="D10292" s="416">
        <v>224.25</v>
      </c>
    </row>
    <row r="10293" spans="2:4" x14ac:dyDescent="0.25">
      <c r="B10293" s="416" t="s">
        <v>13175</v>
      </c>
      <c r="C10293" s="416" t="s">
        <v>12991</v>
      </c>
      <c r="D10293" s="416">
        <v>224.25</v>
      </c>
    </row>
    <row r="10294" spans="2:4" x14ac:dyDescent="0.25">
      <c r="B10294" s="416" t="s">
        <v>13176</v>
      </c>
      <c r="C10294" s="416" t="s">
        <v>12991</v>
      </c>
      <c r="D10294" s="416">
        <v>279.73</v>
      </c>
    </row>
    <row r="10295" spans="2:4" x14ac:dyDescent="0.25">
      <c r="B10295" s="416" t="s">
        <v>13177</v>
      </c>
      <c r="C10295" s="416" t="s">
        <v>12991</v>
      </c>
      <c r="D10295" s="416">
        <v>279.73</v>
      </c>
    </row>
    <row r="10296" spans="2:4" x14ac:dyDescent="0.25">
      <c r="B10296" s="416" t="s">
        <v>13178</v>
      </c>
      <c r="C10296" s="416" t="s">
        <v>12991</v>
      </c>
      <c r="D10296" s="416">
        <v>110</v>
      </c>
    </row>
    <row r="10297" spans="2:4" x14ac:dyDescent="0.25">
      <c r="B10297" s="416" t="s">
        <v>13179</v>
      </c>
      <c r="C10297" s="416" t="s">
        <v>12991</v>
      </c>
      <c r="D10297" s="416">
        <v>110</v>
      </c>
    </row>
    <row r="10298" spans="2:4" x14ac:dyDescent="0.25">
      <c r="B10298" s="416" t="s">
        <v>13180</v>
      </c>
      <c r="C10298" s="416" t="s">
        <v>12991</v>
      </c>
      <c r="D10298" s="416">
        <v>279.73</v>
      </c>
    </row>
    <row r="10299" spans="2:4" x14ac:dyDescent="0.25">
      <c r="B10299" s="416" t="s">
        <v>13181</v>
      </c>
      <c r="C10299" s="416" t="s">
        <v>12991</v>
      </c>
      <c r="D10299" s="416">
        <v>279.73</v>
      </c>
    </row>
    <row r="10300" spans="2:4" x14ac:dyDescent="0.25">
      <c r="B10300" s="416" t="s">
        <v>13182</v>
      </c>
      <c r="C10300" s="416" t="s">
        <v>12991</v>
      </c>
      <c r="D10300" s="416">
        <v>279.73</v>
      </c>
    </row>
    <row r="10301" spans="2:4" x14ac:dyDescent="0.25">
      <c r="B10301" s="416" t="s">
        <v>13183</v>
      </c>
      <c r="C10301" s="416" t="s">
        <v>12991</v>
      </c>
      <c r="D10301" s="416">
        <v>279.73</v>
      </c>
    </row>
    <row r="10302" spans="2:4" x14ac:dyDescent="0.25">
      <c r="B10302" s="416" t="s">
        <v>13184</v>
      </c>
      <c r="C10302" s="416" t="s">
        <v>12991</v>
      </c>
      <c r="D10302" s="416">
        <v>110</v>
      </c>
    </row>
    <row r="10303" spans="2:4" x14ac:dyDescent="0.25">
      <c r="B10303" s="416" t="s">
        <v>13185</v>
      </c>
      <c r="C10303" s="416" t="s">
        <v>12991</v>
      </c>
      <c r="D10303" s="416">
        <v>110</v>
      </c>
    </row>
    <row r="10304" spans="2:4" x14ac:dyDescent="0.25">
      <c r="B10304" s="416" t="s">
        <v>13186</v>
      </c>
      <c r="C10304" s="416" t="s">
        <v>12991</v>
      </c>
      <c r="D10304" s="416">
        <v>110</v>
      </c>
    </row>
    <row r="10305" spans="2:4" x14ac:dyDescent="0.25">
      <c r="B10305" s="416" t="s">
        <v>13187</v>
      </c>
      <c r="C10305" s="416" t="s">
        <v>12991</v>
      </c>
      <c r="D10305" s="416">
        <v>110</v>
      </c>
    </row>
    <row r="10306" spans="2:4" x14ac:dyDescent="0.25">
      <c r="B10306" s="416" t="s">
        <v>13188</v>
      </c>
      <c r="C10306" s="416" t="s">
        <v>12991</v>
      </c>
      <c r="D10306" s="416">
        <v>110</v>
      </c>
    </row>
    <row r="10307" spans="2:4" x14ac:dyDescent="0.25">
      <c r="B10307" s="416" t="s">
        <v>13189</v>
      </c>
      <c r="C10307" s="416" t="s">
        <v>12991</v>
      </c>
      <c r="D10307" s="416">
        <v>110</v>
      </c>
    </row>
    <row r="10308" spans="2:4" x14ac:dyDescent="0.25">
      <c r="B10308" s="416" t="s">
        <v>13190</v>
      </c>
      <c r="C10308" s="416" t="s">
        <v>12991</v>
      </c>
      <c r="D10308" s="416">
        <v>110</v>
      </c>
    </row>
    <row r="10309" spans="2:4" x14ac:dyDescent="0.25">
      <c r="B10309" s="416" t="s">
        <v>13191</v>
      </c>
      <c r="C10309" s="416" t="s">
        <v>12991</v>
      </c>
      <c r="D10309" s="416">
        <v>110</v>
      </c>
    </row>
    <row r="10310" spans="2:4" x14ac:dyDescent="0.25">
      <c r="B10310" s="416" t="s">
        <v>13192</v>
      </c>
      <c r="C10310" s="416" t="s">
        <v>12991</v>
      </c>
      <c r="D10310" s="416">
        <v>110</v>
      </c>
    </row>
    <row r="10311" spans="2:4" x14ac:dyDescent="0.25">
      <c r="B10311" s="416" t="s">
        <v>13193</v>
      </c>
      <c r="C10311" s="416" t="s">
        <v>12991</v>
      </c>
      <c r="D10311" s="416">
        <v>110</v>
      </c>
    </row>
    <row r="10312" spans="2:4" x14ac:dyDescent="0.25">
      <c r="B10312" s="416" t="s">
        <v>13194</v>
      </c>
      <c r="C10312" s="416" t="s">
        <v>12991</v>
      </c>
      <c r="D10312" s="416">
        <v>279.73</v>
      </c>
    </row>
    <row r="10313" spans="2:4" x14ac:dyDescent="0.25">
      <c r="B10313" s="416" t="s">
        <v>13195</v>
      </c>
      <c r="C10313" s="416" t="s">
        <v>12991</v>
      </c>
      <c r="D10313" s="416">
        <v>279.73</v>
      </c>
    </row>
    <row r="10314" spans="2:4" x14ac:dyDescent="0.25">
      <c r="B10314" s="416" t="s">
        <v>13196</v>
      </c>
      <c r="C10314" s="416" t="s">
        <v>12991</v>
      </c>
      <c r="D10314" s="416">
        <v>279.73</v>
      </c>
    </row>
    <row r="10315" spans="2:4" x14ac:dyDescent="0.25">
      <c r="B10315" s="416" t="s">
        <v>13197</v>
      </c>
      <c r="C10315" s="416" t="s">
        <v>12991</v>
      </c>
      <c r="D10315" s="416">
        <v>279.73</v>
      </c>
    </row>
    <row r="10316" spans="2:4" x14ac:dyDescent="0.25">
      <c r="B10316" s="416" t="s">
        <v>13198</v>
      </c>
      <c r="C10316" s="416" t="s">
        <v>12991</v>
      </c>
      <c r="D10316" s="416">
        <v>279.73</v>
      </c>
    </row>
    <row r="10317" spans="2:4" x14ac:dyDescent="0.25">
      <c r="B10317" s="416" t="s">
        <v>13199</v>
      </c>
      <c r="C10317" s="416" t="s">
        <v>12991</v>
      </c>
      <c r="D10317" s="416">
        <v>279.73</v>
      </c>
    </row>
    <row r="10318" spans="2:4" x14ac:dyDescent="0.25">
      <c r="B10318" s="416" t="s">
        <v>13200</v>
      </c>
      <c r="C10318" s="416" t="s">
        <v>12991</v>
      </c>
      <c r="D10318" s="416">
        <v>279.73</v>
      </c>
    </row>
    <row r="10319" spans="2:4" x14ac:dyDescent="0.25">
      <c r="B10319" s="416" t="s">
        <v>13201</v>
      </c>
      <c r="C10319" s="416" t="s">
        <v>12991</v>
      </c>
      <c r="D10319" s="416">
        <v>279.73</v>
      </c>
    </row>
    <row r="10320" spans="2:4" x14ac:dyDescent="0.25">
      <c r="B10320" s="416" t="s">
        <v>13202</v>
      </c>
      <c r="C10320" s="416" t="s">
        <v>12991</v>
      </c>
      <c r="D10320" s="416">
        <v>279.73</v>
      </c>
    </row>
    <row r="10321" spans="2:4" x14ac:dyDescent="0.25">
      <c r="B10321" s="416" t="s">
        <v>13203</v>
      </c>
      <c r="C10321" s="416" t="s">
        <v>12991</v>
      </c>
      <c r="D10321" s="416">
        <v>279.73</v>
      </c>
    </row>
    <row r="10322" spans="2:4" x14ac:dyDescent="0.25">
      <c r="B10322" s="416" t="s">
        <v>13204</v>
      </c>
      <c r="C10322" s="416" t="s">
        <v>12991</v>
      </c>
      <c r="D10322" s="416">
        <v>279.73</v>
      </c>
    </row>
    <row r="10323" spans="2:4" x14ac:dyDescent="0.25">
      <c r="B10323" s="416" t="s">
        <v>13205</v>
      </c>
      <c r="C10323" s="416" t="s">
        <v>12991</v>
      </c>
      <c r="D10323" s="416">
        <v>279.73</v>
      </c>
    </row>
    <row r="10324" spans="2:4" x14ac:dyDescent="0.25">
      <c r="B10324" s="416" t="s">
        <v>13206</v>
      </c>
      <c r="C10324" s="416" t="s">
        <v>12991</v>
      </c>
      <c r="D10324" s="416">
        <v>279.73</v>
      </c>
    </row>
    <row r="10325" spans="2:4" x14ac:dyDescent="0.25">
      <c r="B10325" s="416" t="s">
        <v>13207</v>
      </c>
      <c r="C10325" s="416" t="s">
        <v>12991</v>
      </c>
      <c r="D10325" s="416">
        <v>279.73</v>
      </c>
    </row>
    <row r="10326" spans="2:4" x14ac:dyDescent="0.25">
      <c r="B10326" s="416" t="s">
        <v>13208</v>
      </c>
      <c r="C10326" s="416" t="s">
        <v>12991</v>
      </c>
      <c r="D10326" s="416">
        <v>279.73</v>
      </c>
    </row>
    <row r="10327" spans="2:4" x14ac:dyDescent="0.25">
      <c r="B10327" s="416" t="s">
        <v>13209</v>
      </c>
      <c r="C10327" s="416" t="s">
        <v>12991</v>
      </c>
      <c r="D10327" s="416">
        <v>279.73</v>
      </c>
    </row>
    <row r="10328" spans="2:4" x14ac:dyDescent="0.25">
      <c r="B10328" s="416" t="s">
        <v>13210</v>
      </c>
      <c r="C10328" s="416" t="s">
        <v>12991</v>
      </c>
      <c r="D10328" s="416">
        <v>279.73</v>
      </c>
    </row>
    <row r="10329" spans="2:4" x14ac:dyDescent="0.25">
      <c r="B10329" s="416" t="s">
        <v>13211</v>
      </c>
      <c r="C10329" s="416" t="s">
        <v>12991</v>
      </c>
      <c r="D10329" s="416">
        <v>279.73</v>
      </c>
    </row>
    <row r="10330" spans="2:4" x14ac:dyDescent="0.25">
      <c r="B10330" s="416" t="s">
        <v>13212</v>
      </c>
      <c r="C10330" s="416" t="s">
        <v>12991</v>
      </c>
      <c r="D10330" s="416">
        <v>279.73</v>
      </c>
    </row>
    <row r="10331" spans="2:4" x14ac:dyDescent="0.25">
      <c r="B10331" s="416" t="s">
        <v>13213</v>
      </c>
      <c r="C10331" s="416" t="s">
        <v>12991</v>
      </c>
      <c r="D10331" s="416">
        <v>279.73</v>
      </c>
    </row>
    <row r="10332" spans="2:4" x14ac:dyDescent="0.25">
      <c r="B10332" s="416" t="s">
        <v>13214</v>
      </c>
      <c r="C10332" s="416" t="s">
        <v>12991</v>
      </c>
      <c r="D10332" s="416">
        <v>279.73</v>
      </c>
    </row>
    <row r="10333" spans="2:4" x14ac:dyDescent="0.25">
      <c r="B10333" s="416" t="s">
        <v>13215</v>
      </c>
      <c r="C10333" s="416" t="s">
        <v>12991</v>
      </c>
      <c r="D10333" s="416">
        <v>279.73</v>
      </c>
    </row>
    <row r="10334" spans="2:4" x14ac:dyDescent="0.25">
      <c r="B10334" s="416" t="s">
        <v>13216</v>
      </c>
      <c r="C10334" s="416" t="s">
        <v>12991</v>
      </c>
      <c r="D10334" s="416">
        <v>279.73</v>
      </c>
    </row>
    <row r="10335" spans="2:4" x14ac:dyDescent="0.25">
      <c r="B10335" s="416" t="s">
        <v>13217</v>
      </c>
      <c r="C10335" s="416" t="s">
        <v>12991</v>
      </c>
      <c r="D10335" s="416">
        <v>279.73</v>
      </c>
    </row>
    <row r="10336" spans="2:4" x14ac:dyDescent="0.25">
      <c r="B10336" s="416" t="s">
        <v>13218</v>
      </c>
      <c r="C10336" s="416" t="s">
        <v>12991</v>
      </c>
      <c r="D10336" s="416">
        <v>279.73</v>
      </c>
    </row>
    <row r="10337" spans="2:4" x14ac:dyDescent="0.25">
      <c r="B10337" s="416" t="s">
        <v>13219</v>
      </c>
      <c r="C10337" s="416" t="s">
        <v>12991</v>
      </c>
      <c r="D10337" s="416">
        <v>279.73</v>
      </c>
    </row>
    <row r="10338" spans="2:4" x14ac:dyDescent="0.25">
      <c r="B10338" s="416" t="s">
        <v>13220</v>
      </c>
      <c r="C10338" s="416" t="s">
        <v>12991</v>
      </c>
      <c r="D10338" s="416">
        <v>279.73</v>
      </c>
    </row>
    <row r="10339" spans="2:4" x14ac:dyDescent="0.25">
      <c r="B10339" s="416" t="s">
        <v>13221</v>
      </c>
      <c r="C10339" s="416" t="s">
        <v>12991</v>
      </c>
      <c r="D10339" s="416">
        <v>279.73</v>
      </c>
    </row>
    <row r="10340" spans="2:4" x14ac:dyDescent="0.25">
      <c r="B10340" s="416" t="s">
        <v>13222</v>
      </c>
      <c r="C10340" s="416" t="s">
        <v>12991</v>
      </c>
      <c r="D10340" s="416">
        <v>279.73</v>
      </c>
    </row>
    <row r="10341" spans="2:4" x14ac:dyDescent="0.25">
      <c r="B10341" s="416" t="s">
        <v>13223</v>
      </c>
      <c r="C10341" s="416" t="s">
        <v>12991</v>
      </c>
      <c r="D10341" s="416">
        <v>279.73</v>
      </c>
    </row>
    <row r="10342" spans="2:4" x14ac:dyDescent="0.25">
      <c r="B10342" s="416" t="s">
        <v>13224</v>
      </c>
      <c r="C10342" s="416" t="s">
        <v>12991</v>
      </c>
      <c r="D10342" s="416">
        <v>279.73</v>
      </c>
    </row>
    <row r="10343" spans="2:4" x14ac:dyDescent="0.25">
      <c r="B10343" s="416" t="s">
        <v>13225</v>
      </c>
      <c r="C10343" s="416" t="s">
        <v>12991</v>
      </c>
      <c r="D10343" s="416">
        <v>279.70999999999998</v>
      </c>
    </row>
    <row r="10344" spans="2:4" x14ac:dyDescent="0.25">
      <c r="B10344" s="416" t="s">
        <v>13226</v>
      </c>
      <c r="C10344" s="416" t="s">
        <v>12991</v>
      </c>
      <c r="D10344" s="416">
        <v>279.70999999999998</v>
      </c>
    </row>
    <row r="10345" spans="2:4" x14ac:dyDescent="0.25">
      <c r="B10345" s="416" t="s">
        <v>13227</v>
      </c>
      <c r="C10345" s="416" t="s">
        <v>12991</v>
      </c>
      <c r="D10345" s="416">
        <v>279.70999999999998</v>
      </c>
    </row>
    <row r="10346" spans="2:4" x14ac:dyDescent="0.25">
      <c r="B10346" s="416" t="s">
        <v>13228</v>
      </c>
      <c r="C10346" s="416" t="s">
        <v>12991</v>
      </c>
      <c r="D10346" s="416">
        <v>279.73</v>
      </c>
    </row>
    <row r="10347" spans="2:4" x14ac:dyDescent="0.25">
      <c r="B10347" s="416" t="s">
        <v>13229</v>
      </c>
      <c r="C10347" s="416" t="s">
        <v>12991</v>
      </c>
      <c r="D10347" s="416">
        <v>279.73</v>
      </c>
    </row>
    <row r="10348" spans="2:4" x14ac:dyDescent="0.25">
      <c r="B10348" s="416" t="s">
        <v>13230</v>
      </c>
      <c r="C10348" s="416" t="s">
        <v>12991</v>
      </c>
      <c r="D10348" s="416">
        <v>279.73</v>
      </c>
    </row>
    <row r="10349" spans="2:4" x14ac:dyDescent="0.25">
      <c r="B10349" s="416" t="s">
        <v>13231</v>
      </c>
      <c r="C10349" s="416" t="s">
        <v>12991</v>
      </c>
      <c r="D10349" s="416">
        <v>279.73</v>
      </c>
    </row>
    <row r="10350" spans="2:4" x14ac:dyDescent="0.25">
      <c r="B10350" s="416" t="s">
        <v>13232</v>
      </c>
      <c r="C10350" s="416" t="s">
        <v>12991</v>
      </c>
      <c r="D10350" s="416">
        <v>279.70999999999998</v>
      </c>
    </row>
    <row r="10351" spans="2:4" x14ac:dyDescent="0.25">
      <c r="B10351" s="416" t="s">
        <v>13233</v>
      </c>
      <c r="C10351" s="416" t="s">
        <v>12991</v>
      </c>
      <c r="D10351" s="416">
        <v>279.70999999999998</v>
      </c>
    </row>
    <row r="10352" spans="2:4" x14ac:dyDescent="0.25">
      <c r="B10352" s="416" t="s">
        <v>13234</v>
      </c>
      <c r="C10352" s="416" t="s">
        <v>12991</v>
      </c>
      <c r="D10352" s="416">
        <v>279.70999999999998</v>
      </c>
    </row>
    <row r="10353" spans="2:4" x14ac:dyDescent="0.25">
      <c r="B10353" s="416" t="s">
        <v>13235</v>
      </c>
      <c r="C10353" s="416" t="s">
        <v>12991</v>
      </c>
      <c r="D10353" s="416">
        <v>279.70999999999998</v>
      </c>
    </row>
    <row r="10354" spans="2:4" x14ac:dyDescent="0.25">
      <c r="B10354" s="416" t="s">
        <v>13236</v>
      </c>
      <c r="C10354" s="416" t="s">
        <v>12991</v>
      </c>
      <c r="D10354" s="416">
        <v>279.73</v>
      </c>
    </row>
    <row r="10355" spans="2:4" x14ac:dyDescent="0.25">
      <c r="B10355" s="416" t="s">
        <v>13237</v>
      </c>
      <c r="C10355" s="416" t="s">
        <v>12991</v>
      </c>
      <c r="D10355" s="416">
        <v>110</v>
      </c>
    </row>
    <row r="10356" spans="2:4" x14ac:dyDescent="0.25">
      <c r="B10356" s="416" t="s">
        <v>13238</v>
      </c>
      <c r="C10356" s="416" t="s">
        <v>12991</v>
      </c>
      <c r="D10356" s="416">
        <v>406</v>
      </c>
    </row>
    <row r="10357" spans="2:4" x14ac:dyDescent="0.25">
      <c r="B10357" s="416" t="s">
        <v>13239</v>
      </c>
      <c r="C10357" s="416" t="s">
        <v>12991</v>
      </c>
      <c r="D10357" s="416">
        <v>406</v>
      </c>
    </row>
    <row r="10358" spans="2:4" x14ac:dyDescent="0.25">
      <c r="B10358" s="416" t="s">
        <v>13240</v>
      </c>
      <c r="C10358" s="416" t="s">
        <v>12991</v>
      </c>
      <c r="D10358" s="416">
        <v>406</v>
      </c>
    </row>
    <row r="10359" spans="2:4" x14ac:dyDescent="0.25">
      <c r="B10359" s="416" t="s">
        <v>13241</v>
      </c>
      <c r="C10359" s="416" t="s">
        <v>12991</v>
      </c>
      <c r="D10359" s="416">
        <v>406</v>
      </c>
    </row>
    <row r="10360" spans="2:4" x14ac:dyDescent="0.25">
      <c r="B10360" s="416" t="s">
        <v>13242</v>
      </c>
      <c r="C10360" s="416" t="s">
        <v>12991</v>
      </c>
      <c r="D10360" s="416">
        <v>406</v>
      </c>
    </row>
    <row r="10361" spans="2:4" x14ac:dyDescent="0.25">
      <c r="B10361" s="416" t="s">
        <v>13243</v>
      </c>
      <c r="C10361" s="416" t="s">
        <v>12991</v>
      </c>
      <c r="D10361" s="416">
        <v>406</v>
      </c>
    </row>
    <row r="10362" spans="2:4" x14ac:dyDescent="0.25">
      <c r="B10362" s="416" t="s">
        <v>13244</v>
      </c>
      <c r="C10362" s="416" t="s">
        <v>12991</v>
      </c>
      <c r="D10362" s="416">
        <v>406</v>
      </c>
    </row>
    <row r="10363" spans="2:4" x14ac:dyDescent="0.25">
      <c r="B10363" s="416" t="s">
        <v>13245</v>
      </c>
      <c r="C10363" s="416" t="s">
        <v>12991</v>
      </c>
      <c r="D10363" s="416">
        <v>406</v>
      </c>
    </row>
    <row r="10364" spans="2:4" x14ac:dyDescent="0.25">
      <c r="B10364" s="416" t="s">
        <v>13246</v>
      </c>
      <c r="C10364" s="416" t="s">
        <v>12991</v>
      </c>
      <c r="D10364" s="416">
        <v>406</v>
      </c>
    </row>
    <row r="10365" spans="2:4" x14ac:dyDescent="0.25">
      <c r="B10365" s="416" t="s">
        <v>13247</v>
      </c>
      <c r="C10365" s="416" t="s">
        <v>12991</v>
      </c>
      <c r="D10365" s="416">
        <v>224.25</v>
      </c>
    </row>
    <row r="10366" spans="2:4" x14ac:dyDescent="0.25">
      <c r="B10366" s="416" t="s">
        <v>13248</v>
      </c>
      <c r="C10366" s="416" t="s">
        <v>12991</v>
      </c>
      <c r="D10366" s="416">
        <v>224.25</v>
      </c>
    </row>
    <row r="10367" spans="2:4" x14ac:dyDescent="0.25">
      <c r="B10367" s="416" t="s">
        <v>13249</v>
      </c>
      <c r="C10367" s="416" t="s">
        <v>12991</v>
      </c>
      <c r="D10367" s="416">
        <v>224.25</v>
      </c>
    </row>
    <row r="10368" spans="2:4" x14ac:dyDescent="0.25">
      <c r="B10368" s="416" t="s">
        <v>13250</v>
      </c>
      <c r="C10368" s="416" t="s">
        <v>12991</v>
      </c>
      <c r="D10368" s="416">
        <v>224.25</v>
      </c>
    </row>
    <row r="10369" spans="2:4" x14ac:dyDescent="0.25">
      <c r="B10369" s="416" t="s">
        <v>13251</v>
      </c>
      <c r="C10369" s="416" t="s">
        <v>12991</v>
      </c>
      <c r="D10369" s="416">
        <v>224.25</v>
      </c>
    </row>
    <row r="10370" spans="2:4" x14ac:dyDescent="0.25">
      <c r="B10370" s="416" t="s">
        <v>13252</v>
      </c>
      <c r="C10370" s="416" t="s">
        <v>12991</v>
      </c>
      <c r="D10370" s="416">
        <v>224.25</v>
      </c>
    </row>
    <row r="10371" spans="2:4" x14ac:dyDescent="0.25">
      <c r="B10371" s="416" t="s">
        <v>13253</v>
      </c>
      <c r="C10371" s="416" t="s">
        <v>12991</v>
      </c>
      <c r="D10371" s="416">
        <v>224.25</v>
      </c>
    </row>
    <row r="10372" spans="2:4" x14ac:dyDescent="0.25">
      <c r="B10372" s="416" t="s">
        <v>13254</v>
      </c>
      <c r="C10372" s="416" t="s">
        <v>12991</v>
      </c>
      <c r="D10372" s="416">
        <v>224.25</v>
      </c>
    </row>
    <row r="10373" spans="2:4" x14ac:dyDescent="0.25">
      <c r="B10373" s="416" t="s">
        <v>13255</v>
      </c>
      <c r="C10373" s="416" t="s">
        <v>12991</v>
      </c>
      <c r="D10373" s="416">
        <v>224.25</v>
      </c>
    </row>
    <row r="10374" spans="2:4" x14ac:dyDescent="0.25">
      <c r="B10374" s="416" t="s">
        <v>13256</v>
      </c>
      <c r="C10374" s="416" t="s">
        <v>12991</v>
      </c>
      <c r="D10374" s="416">
        <v>224.25</v>
      </c>
    </row>
    <row r="10375" spans="2:4" x14ac:dyDescent="0.25">
      <c r="B10375" s="416" t="s">
        <v>13257</v>
      </c>
      <c r="C10375" s="416" t="s">
        <v>12991</v>
      </c>
      <c r="D10375" s="416">
        <v>224.25</v>
      </c>
    </row>
    <row r="10376" spans="2:4" x14ac:dyDescent="0.25">
      <c r="B10376" s="416" t="s">
        <v>13258</v>
      </c>
      <c r="C10376" s="416" t="s">
        <v>12991</v>
      </c>
      <c r="D10376" s="416">
        <v>224.25</v>
      </c>
    </row>
    <row r="10377" spans="2:4" x14ac:dyDescent="0.25">
      <c r="B10377" s="416" t="s">
        <v>13259</v>
      </c>
      <c r="C10377" s="416" t="s">
        <v>12991</v>
      </c>
      <c r="D10377" s="416">
        <v>224.25</v>
      </c>
    </row>
    <row r="10378" spans="2:4" x14ac:dyDescent="0.25">
      <c r="B10378" s="416" t="s">
        <v>13260</v>
      </c>
      <c r="C10378" s="416" t="s">
        <v>12991</v>
      </c>
      <c r="D10378" s="416">
        <v>224.25</v>
      </c>
    </row>
    <row r="10379" spans="2:4" x14ac:dyDescent="0.25">
      <c r="B10379" s="416" t="s">
        <v>13261</v>
      </c>
      <c r="C10379" s="416" t="s">
        <v>12991</v>
      </c>
      <c r="D10379" s="416">
        <v>139.33000000000001</v>
      </c>
    </row>
    <row r="10380" spans="2:4" x14ac:dyDescent="0.25">
      <c r="B10380" s="416" t="s">
        <v>13262</v>
      </c>
      <c r="C10380" s="416" t="s">
        <v>12991</v>
      </c>
      <c r="D10380" s="416">
        <v>110</v>
      </c>
    </row>
    <row r="10381" spans="2:4" x14ac:dyDescent="0.25">
      <c r="B10381" s="416" t="s">
        <v>13263</v>
      </c>
      <c r="C10381" s="416" t="s">
        <v>12991</v>
      </c>
      <c r="D10381" s="416">
        <v>110</v>
      </c>
    </row>
    <row r="10382" spans="2:4" x14ac:dyDescent="0.25">
      <c r="B10382" s="416" t="s">
        <v>13264</v>
      </c>
      <c r="C10382" s="416" t="s">
        <v>12991</v>
      </c>
      <c r="D10382" s="416">
        <v>110</v>
      </c>
    </row>
    <row r="10383" spans="2:4" x14ac:dyDescent="0.25">
      <c r="B10383" s="416" t="s">
        <v>13265</v>
      </c>
      <c r="C10383" s="416" t="s">
        <v>12991</v>
      </c>
      <c r="D10383" s="416">
        <v>110</v>
      </c>
    </row>
    <row r="10384" spans="2:4" x14ac:dyDescent="0.25">
      <c r="B10384" s="416" t="s">
        <v>13266</v>
      </c>
      <c r="C10384" s="416" t="s">
        <v>12991</v>
      </c>
      <c r="D10384" s="416">
        <v>110</v>
      </c>
    </row>
    <row r="10385" spans="2:4" x14ac:dyDescent="0.25">
      <c r="B10385" s="416" t="s">
        <v>13267</v>
      </c>
      <c r="C10385" s="416" t="s">
        <v>12991</v>
      </c>
      <c r="D10385" s="416">
        <v>110</v>
      </c>
    </row>
    <row r="10386" spans="2:4" x14ac:dyDescent="0.25">
      <c r="B10386" s="416" t="s">
        <v>13268</v>
      </c>
      <c r="C10386" s="416" t="s">
        <v>12991</v>
      </c>
      <c r="D10386" s="416">
        <v>110</v>
      </c>
    </row>
    <row r="10387" spans="2:4" x14ac:dyDescent="0.25">
      <c r="B10387" s="416" t="s">
        <v>13269</v>
      </c>
      <c r="C10387" s="416" t="s">
        <v>12991</v>
      </c>
      <c r="D10387" s="416">
        <v>110</v>
      </c>
    </row>
    <row r="10388" spans="2:4" x14ac:dyDescent="0.25">
      <c r="B10388" s="416" t="s">
        <v>13270</v>
      </c>
      <c r="C10388" s="416" t="s">
        <v>12991</v>
      </c>
      <c r="D10388" s="416">
        <v>110</v>
      </c>
    </row>
    <row r="10389" spans="2:4" x14ac:dyDescent="0.25">
      <c r="B10389" s="416" t="s">
        <v>13271</v>
      </c>
      <c r="C10389" s="416" t="s">
        <v>12991</v>
      </c>
      <c r="D10389" s="416">
        <v>110</v>
      </c>
    </row>
    <row r="10390" spans="2:4" x14ac:dyDescent="0.25">
      <c r="B10390" s="416" t="s">
        <v>13272</v>
      </c>
      <c r="C10390" s="416" t="s">
        <v>12991</v>
      </c>
      <c r="D10390" s="416">
        <v>110</v>
      </c>
    </row>
    <row r="10391" spans="2:4" x14ac:dyDescent="0.25">
      <c r="B10391" s="416" t="s">
        <v>13273</v>
      </c>
      <c r="C10391" s="416" t="s">
        <v>12991</v>
      </c>
      <c r="D10391" s="416">
        <v>110</v>
      </c>
    </row>
    <row r="10392" spans="2:4" x14ac:dyDescent="0.25">
      <c r="B10392" s="416" t="s">
        <v>13274</v>
      </c>
      <c r="C10392" s="416" t="s">
        <v>12991</v>
      </c>
      <c r="D10392" s="416">
        <v>110</v>
      </c>
    </row>
    <row r="10393" spans="2:4" x14ac:dyDescent="0.25">
      <c r="B10393" s="416" t="s">
        <v>13275</v>
      </c>
      <c r="C10393" s="416" t="s">
        <v>12991</v>
      </c>
      <c r="D10393" s="416">
        <v>110</v>
      </c>
    </row>
    <row r="10394" spans="2:4" x14ac:dyDescent="0.25">
      <c r="B10394" s="416" t="s">
        <v>13276</v>
      </c>
      <c r="C10394" s="416" t="s">
        <v>12991</v>
      </c>
      <c r="D10394" s="416">
        <v>110</v>
      </c>
    </row>
    <row r="10395" spans="2:4" x14ac:dyDescent="0.25">
      <c r="B10395" s="416" t="s">
        <v>13277</v>
      </c>
      <c r="C10395" s="416" t="s">
        <v>12991</v>
      </c>
      <c r="D10395" s="416">
        <v>110</v>
      </c>
    </row>
    <row r="10396" spans="2:4" x14ac:dyDescent="0.25">
      <c r="B10396" s="416" t="s">
        <v>13278</v>
      </c>
      <c r="C10396" s="416" t="s">
        <v>12991</v>
      </c>
      <c r="D10396" s="416">
        <v>110</v>
      </c>
    </row>
    <row r="10397" spans="2:4" x14ac:dyDescent="0.25">
      <c r="B10397" s="416" t="s">
        <v>13279</v>
      </c>
      <c r="C10397" s="416" t="s">
        <v>12991</v>
      </c>
      <c r="D10397" s="416">
        <v>110</v>
      </c>
    </row>
    <row r="10398" spans="2:4" x14ac:dyDescent="0.25">
      <c r="B10398" s="416" t="s">
        <v>13280</v>
      </c>
      <c r="C10398" s="416" t="s">
        <v>12991</v>
      </c>
      <c r="D10398" s="416">
        <v>110</v>
      </c>
    </row>
    <row r="10399" spans="2:4" x14ac:dyDescent="0.25">
      <c r="B10399" s="416" t="s">
        <v>13281</v>
      </c>
      <c r="C10399" s="416" t="s">
        <v>12991</v>
      </c>
      <c r="D10399" s="416">
        <v>110</v>
      </c>
    </row>
    <row r="10400" spans="2:4" x14ac:dyDescent="0.25">
      <c r="B10400" s="416" t="s">
        <v>13282</v>
      </c>
      <c r="C10400" s="416" t="s">
        <v>12991</v>
      </c>
      <c r="D10400" s="416">
        <v>110</v>
      </c>
    </row>
    <row r="10401" spans="2:4" x14ac:dyDescent="0.25">
      <c r="B10401" s="416" t="s">
        <v>13283</v>
      </c>
      <c r="C10401" s="416" t="s">
        <v>12991</v>
      </c>
      <c r="D10401" s="416">
        <v>110</v>
      </c>
    </row>
    <row r="10402" spans="2:4" x14ac:dyDescent="0.25">
      <c r="B10402" s="416" t="s">
        <v>13284</v>
      </c>
      <c r="C10402" s="416" t="s">
        <v>12991</v>
      </c>
      <c r="D10402" s="416">
        <v>110</v>
      </c>
    </row>
    <row r="10403" spans="2:4" x14ac:dyDescent="0.25">
      <c r="B10403" s="416" t="s">
        <v>13285</v>
      </c>
      <c r="C10403" s="416" t="s">
        <v>12991</v>
      </c>
      <c r="D10403" s="416">
        <v>110</v>
      </c>
    </row>
    <row r="10404" spans="2:4" x14ac:dyDescent="0.25">
      <c r="B10404" s="416" t="s">
        <v>13286</v>
      </c>
      <c r="C10404" s="416" t="s">
        <v>12991</v>
      </c>
      <c r="D10404" s="416">
        <v>139.33000000000001</v>
      </c>
    </row>
    <row r="10405" spans="2:4" x14ac:dyDescent="0.25">
      <c r="B10405" s="416" t="s">
        <v>13287</v>
      </c>
      <c r="C10405" s="416" t="s">
        <v>12991</v>
      </c>
      <c r="D10405" s="416">
        <v>139.33000000000001</v>
      </c>
    </row>
    <row r="10406" spans="2:4" x14ac:dyDescent="0.25">
      <c r="B10406" s="416" t="s">
        <v>13288</v>
      </c>
      <c r="C10406" s="416" t="s">
        <v>12991</v>
      </c>
      <c r="D10406" s="416">
        <v>139.33000000000001</v>
      </c>
    </row>
    <row r="10407" spans="2:4" x14ac:dyDescent="0.25">
      <c r="B10407" s="416" t="s">
        <v>13289</v>
      </c>
      <c r="C10407" s="416" t="s">
        <v>12991</v>
      </c>
      <c r="D10407" s="416">
        <v>279.73</v>
      </c>
    </row>
    <row r="10408" spans="2:4" x14ac:dyDescent="0.25">
      <c r="B10408" s="416" t="s">
        <v>13290</v>
      </c>
      <c r="C10408" s="416" t="s">
        <v>12991</v>
      </c>
      <c r="D10408" s="416">
        <v>279.73</v>
      </c>
    </row>
    <row r="10409" spans="2:4" x14ac:dyDescent="0.25">
      <c r="B10409" s="416" t="s">
        <v>13291</v>
      </c>
      <c r="C10409" s="416" t="s">
        <v>12991</v>
      </c>
      <c r="D10409" s="416">
        <v>279.73</v>
      </c>
    </row>
    <row r="10410" spans="2:4" x14ac:dyDescent="0.25">
      <c r="B10410" s="416" t="s">
        <v>13292</v>
      </c>
      <c r="C10410" s="416" t="s">
        <v>12991</v>
      </c>
      <c r="D10410" s="416">
        <v>279.73</v>
      </c>
    </row>
    <row r="10411" spans="2:4" x14ac:dyDescent="0.25">
      <c r="B10411" s="416" t="s">
        <v>13293</v>
      </c>
      <c r="C10411" s="416" t="s">
        <v>12991</v>
      </c>
      <c r="D10411" s="416">
        <v>279.73</v>
      </c>
    </row>
    <row r="10412" spans="2:4" x14ac:dyDescent="0.25">
      <c r="B10412" s="416" t="s">
        <v>13294</v>
      </c>
      <c r="C10412" s="416" t="s">
        <v>12991</v>
      </c>
      <c r="D10412" s="416">
        <v>279.73</v>
      </c>
    </row>
    <row r="10413" spans="2:4" x14ac:dyDescent="0.25">
      <c r="B10413" s="416" t="s">
        <v>13295</v>
      </c>
      <c r="C10413" s="416" t="s">
        <v>12991</v>
      </c>
      <c r="D10413" s="416">
        <v>279.73</v>
      </c>
    </row>
    <row r="10414" spans="2:4" x14ac:dyDescent="0.25">
      <c r="B10414" s="416" t="s">
        <v>13296</v>
      </c>
      <c r="C10414" s="416" t="s">
        <v>12991</v>
      </c>
      <c r="D10414" s="416">
        <v>279.73</v>
      </c>
    </row>
    <row r="10415" spans="2:4" x14ac:dyDescent="0.25">
      <c r="B10415" s="416" t="s">
        <v>13297</v>
      </c>
      <c r="C10415" s="416" t="s">
        <v>12991</v>
      </c>
      <c r="D10415" s="416">
        <v>139.33000000000001</v>
      </c>
    </row>
    <row r="10416" spans="2:4" x14ac:dyDescent="0.25">
      <c r="B10416" s="416" t="s">
        <v>13298</v>
      </c>
      <c r="C10416" s="416" t="s">
        <v>12991</v>
      </c>
      <c r="D10416" s="416">
        <v>139.33000000000001</v>
      </c>
    </row>
    <row r="10417" spans="2:4" x14ac:dyDescent="0.25">
      <c r="B10417" s="416" t="s">
        <v>13299</v>
      </c>
      <c r="C10417" s="416" t="s">
        <v>12991</v>
      </c>
      <c r="D10417" s="416">
        <v>139.33000000000001</v>
      </c>
    </row>
    <row r="10418" spans="2:4" x14ac:dyDescent="0.25">
      <c r="B10418" s="416" t="s">
        <v>13300</v>
      </c>
      <c r="C10418" s="416" t="s">
        <v>12991</v>
      </c>
      <c r="D10418" s="416">
        <v>139.33000000000001</v>
      </c>
    </row>
    <row r="10419" spans="2:4" x14ac:dyDescent="0.25">
      <c r="B10419" s="416" t="s">
        <v>13301</v>
      </c>
      <c r="C10419" s="416" t="s">
        <v>12991</v>
      </c>
      <c r="D10419" s="416">
        <v>139.33000000000001</v>
      </c>
    </row>
    <row r="10420" spans="2:4" x14ac:dyDescent="0.25">
      <c r="B10420" s="416" t="s">
        <v>13302</v>
      </c>
      <c r="C10420" s="416" t="s">
        <v>12991</v>
      </c>
      <c r="D10420" s="416">
        <v>139.33000000000001</v>
      </c>
    </row>
    <row r="10421" spans="2:4" x14ac:dyDescent="0.25">
      <c r="B10421" s="416" t="s">
        <v>13303</v>
      </c>
      <c r="C10421" s="416" t="s">
        <v>12991</v>
      </c>
      <c r="D10421" s="416">
        <v>139.33000000000001</v>
      </c>
    </row>
    <row r="10422" spans="2:4" x14ac:dyDescent="0.25">
      <c r="B10422" s="416" t="s">
        <v>13304</v>
      </c>
      <c r="C10422" s="416" t="s">
        <v>12991</v>
      </c>
      <c r="D10422" s="416">
        <v>139.33000000000001</v>
      </c>
    </row>
    <row r="10423" spans="2:4" x14ac:dyDescent="0.25">
      <c r="B10423" s="416" t="s">
        <v>13305</v>
      </c>
      <c r="C10423" s="416" t="s">
        <v>12991</v>
      </c>
      <c r="D10423" s="416">
        <v>139.33000000000001</v>
      </c>
    </row>
    <row r="10424" spans="2:4" x14ac:dyDescent="0.25">
      <c r="B10424" s="416" t="s">
        <v>13306</v>
      </c>
      <c r="C10424" s="416" t="s">
        <v>12991</v>
      </c>
      <c r="D10424" s="416">
        <v>279.73</v>
      </c>
    </row>
    <row r="10425" spans="2:4" x14ac:dyDescent="0.25">
      <c r="B10425" s="416" t="s">
        <v>13307</v>
      </c>
      <c r="C10425" s="416" t="s">
        <v>12991</v>
      </c>
      <c r="D10425" s="416">
        <v>279.73</v>
      </c>
    </row>
    <row r="10426" spans="2:4" x14ac:dyDescent="0.25">
      <c r="B10426" s="416" t="s">
        <v>13308</v>
      </c>
      <c r="C10426" s="416" t="s">
        <v>12991</v>
      </c>
      <c r="D10426" s="416">
        <v>279.73</v>
      </c>
    </row>
    <row r="10427" spans="2:4" x14ac:dyDescent="0.25">
      <c r="B10427" s="416" t="s">
        <v>13309</v>
      </c>
      <c r="C10427" s="416" t="s">
        <v>12991</v>
      </c>
      <c r="D10427" s="416">
        <v>279.73</v>
      </c>
    </row>
    <row r="10428" spans="2:4" x14ac:dyDescent="0.25">
      <c r="B10428" s="416" t="s">
        <v>13310</v>
      </c>
      <c r="C10428" s="416" t="s">
        <v>12991</v>
      </c>
      <c r="D10428" s="416">
        <v>139.33000000000001</v>
      </c>
    </row>
    <row r="10429" spans="2:4" x14ac:dyDescent="0.25">
      <c r="B10429" s="416" t="s">
        <v>13311</v>
      </c>
      <c r="C10429" s="416" t="s">
        <v>12991</v>
      </c>
      <c r="D10429" s="416">
        <v>139.33000000000001</v>
      </c>
    </row>
    <row r="10430" spans="2:4" x14ac:dyDescent="0.25">
      <c r="B10430" s="416" t="s">
        <v>13312</v>
      </c>
      <c r="C10430" s="416" t="s">
        <v>12991</v>
      </c>
      <c r="D10430" s="416">
        <v>139.33000000000001</v>
      </c>
    </row>
    <row r="10431" spans="2:4" x14ac:dyDescent="0.25">
      <c r="B10431" s="416" t="s">
        <v>13313</v>
      </c>
      <c r="C10431" s="416" t="s">
        <v>12991</v>
      </c>
      <c r="D10431" s="416">
        <v>139.33000000000001</v>
      </c>
    </row>
    <row r="10432" spans="2:4" x14ac:dyDescent="0.25">
      <c r="B10432" s="416" t="s">
        <v>13314</v>
      </c>
      <c r="C10432" s="416" t="s">
        <v>12991</v>
      </c>
      <c r="D10432" s="416">
        <v>139.33000000000001</v>
      </c>
    </row>
    <row r="10433" spans="2:4" x14ac:dyDescent="0.25">
      <c r="B10433" s="416" t="s">
        <v>13315</v>
      </c>
      <c r="C10433" s="416" t="s">
        <v>12991</v>
      </c>
      <c r="D10433" s="416">
        <v>139.33000000000001</v>
      </c>
    </row>
    <row r="10434" spans="2:4" x14ac:dyDescent="0.25">
      <c r="B10434" s="416" t="s">
        <v>13316</v>
      </c>
      <c r="C10434" s="416" t="s">
        <v>12991</v>
      </c>
      <c r="D10434" s="416">
        <v>279.73</v>
      </c>
    </row>
    <row r="10435" spans="2:4" x14ac:dyDescent="0.25">
      <c r="B10435" s="416" t="s">
        <v>13317</v>
      </c>
      <c r="C10435" s="416" t="s">
        <v>12991</v>
      </c>
      <c r="D10435" s="416">
        <v>279.73</v>
      </c>
    </row>
    <row r="10436" spans="2:4" x14ac:dyDescent="0.25">
      <c r="B10436" s="416" t="s">
        <v>13318</v>
      </c>
      <c r="C10436" s="416" t="s">
        <v>12991</v>
      </c>
      <c r="D10436" s="416">
        <v>279.73</v>
      </c>
    </row>
    <row r="10437" spans="2:4" x14ac:dyDescent="0.25">
      <c r="B10437" s="416" t="s">
        <v>13319</v>
      </c>
      <c r="C10437" s="416" t="s">
        <v>12991</v>
      </c>
      <c r="D10437" s="416">
        <v>279.73</v>
      </c>
    </row>
    <row r="10438" spans="2:4" x14ac:dyDescent="0.25">
      <c r="B10438" s="416" t="s">
        <v>13320</v>
      </c>
      <c r="C10438" s="416" t="s">
        <v>12991</v>
      </c>
      <c r="D10438" s="416">
        <v>279.73</v>
      </c>
    </row>
    <row r="10439" spans="2:4" x14ac:dyDescent="0.25">
      <c r="B10439" s="416" t="s">
        <v>13321</v>
      </c>
      <c r="C10439" s="416" t="s">
        <v>12991</v>
      </c>
      <c r="D10439" s="416">
        <v>279.73</v>
      </c>
    </row>
    <row r="10440" spans="2:4" x14ac:dyDescent="0.25">
      <c r="B10440" s="416" t="s">
        <v>13322</v>
      </c>
      <c r="C10440" s="416" t="s">
        <v>12991</v>
      </c>
      <c r="D10440" s="416">
        <v>279.70999999999998</v>
      </c>
    </row>
    <row r="10441" spans="2:4" x14ac:dyDescent="0.25">
      <c r="B10441" s="416" t="s">
        <v>13323</v>
      </c>
      <c r="C10441" s="416" t="s">
        <v>12991</v>
      </c>
      <c r="D10441" s="416">
        <v>279.70999999999998</v>
      </c>
    </row>
    <row r="10442" spans="2:4" x14ac:dyDescent="0.25">
      <c r="B10442" s="416" t="s">
        <v>13324</v>
      </c>
      <c r="C10442" s="416" t="s">
        <v>12991</v>
      </c>
      <c r="D10442" s="416">
        <v>279.70999999999998</v>
      </c>
    </row>
    <row r="10443" spans="2:4" x14ac:dyDescent="0.25">
      <c r="B10443" s="416" t="s">
        <v>13325</v>
      </c>
      <c r="C10443" s="416" t="s">
        <v>12991</v>
      </c>
      <c r="D10443" s="416">
        <v>279.73</v>
      </c>
    </row>
    <row r="10444" spans="2:4" x14ac:dyDescent="0.25">
      <c r="B10444" s="416" t="s">
        <v>13326</v>
      </c>
      <c r="C10444" s="416" t="s">
        <v>12991</v>
      </c>
      <c r="D10444" s="416">
        <v>279.70999999999998</v>
      </c>
    </row>
    <row r="10445" spans="2:4" x14ac:dyDescent="0.25">
      <c r="B10445" s="416" t="s">
        <v>13327</v>
      </c>
      <c r="C10445" s="416" t="s">
        <v>12991</v>
      </c>
      <c r="D10445" s="416">
        <v>279.70999999999998</v>
      </c>
    </row>
    <row r="10446" spans="2:4" x14ac:dyDescent="0.25">
      <c r="B10446" s="416" t="s">
        <v>13328</v>
      </c>
      <c r="C10446" s="416" t="s">
        <v>12991</v>
      </c>
      <c r="D10446" s="416">
        <v>279.70999999999998</v>
      </c>
    </row>
    <row r="10447" spans="2:4" x14ac:dyDescent="0.25">
      <c r="B10447" s="416" t="s">
        <v>13329</v>
      </c>
      <c r="C10447" s="416" t="s">
        <v>12991</v>
      </c>
      <c r="D10447" s="416">
        <v>279.70999999999998</v>
      </c>
    </row>
    <row r="10448" spans="2:4" x14ac:dyDescent="0.25">
      <c r="B10448" s="416" t="s">
        <v>13330</v>
      </c>
      <c r="C10448" s="416" t="s">
        <v>12991</v>
      </c>
      <c r="D10448" s="416">
        <v>279.73</v>
      </c>
    </row>
    <row r="10449" spans="2:4" x14ac:dyDescent="0.25">
      <c r="B10449" s="416" t="s">
        <v>13331</v>
      </c>
      <c r="C10449" s="416" t="s">
        <v>12991</v>
      </c>
      <c r="D10449" s="416">
        <v>279.73</v>
      </c>
    </row>
    <row r="10450" spans="2:4" x14ac:dyDescent="0.25">
      <c r="B10450" s="416" t="s">
        <v>13332</v>
      </c>
      <c r="C10450" s="416" t="s">
        <v>12991</v>
      </c>
      <c r="D10450" s="416">
        <v>279.73</v>
      </c>
    </row>
    <row r="10451" spans="2:4" x14ac:dyDescent="0.25">
      <c r="B10451" s="416" t="s">
        <v>13333</v>
      </c>
      <c r="C10451" s="416" t="s">
        <v>12991</v>
      </c>
      <c r="D10451" s="416">
        <v>279.73</v>
      </c>
    </row>
    <row r="10452" spans="2:4" x14ac:dyDescent="0.25">
      <c r="B10452" s="416" t="s">
        <v>13334</v>
      </c>
      <c r="C10452" s="416" t="s">
        <v>12991</v>
      </c>
      <c r="D10452" s="416">
        <v>279.73</v>
      </c>
    </row>
    <row r="10453" spans="2:4" x14ac:dyDescent="0.25">
      <c r="B10453" s="416" t="s">
        <v>13335</v>
      </c>
      <c r="C10453" s="416" t="s">
        <v>12991</v>
      </c>
      <c r="D10453" s="416">
        <v>279.73</v>
      </c>
    </row>
    <row r="10454" spans="2:4" x14ac:dyDescent="0.25">
      <c r="B10454" s="416" t="s">
        <v>13336</v>
      </c>
      <c r="C10454" s="416" t="s">
        <v>12991</v>
      </c>
      <c r="D10454" s="416">
        <v>279.73</v>
      </c>
    </row>
    <row r="10455" spans="2:4" x14ac:dyDescent="0.25">
      <c r="B10455" s="416" t="s">
        <v>13337</v>
      </c>
      <c r="C10455" s="416" t="s">
        <v>12991</v>
      </c>
      <c r="D10455" s="416">
        <v>279.73</v>
      </c>
    </row>
    <row r="10456" spans="2:4" x14ac:dyDescent="0.25">
      <c r="B10456" s="416" t="s">
        <v>13338</v>
      </c>
      <c r="C10456" s="416" t="s">
        <v>12991</v>
      </c>
      <c r="D10456" s="416">
        <v>279.73</v>
      </c>
    </row>
    <row r="10457" spans="2:4" x14ac:dyDescent="0.25">
      <c r="B10457" s="416" t="s">
        <v>13339</v>
      </c>
      <c r="C10457" s="416" t="s">
        <v>12991</v>
      </c>
      <c r="D10457" s="416">
        <v>279.73</v>
      </c>
    </row>
    <row r="10458" spans="2:4" x14ac:dyDescent="0.25">
      <c r="B10458" s="416" t="s">
        <v>13340</v>
      </c>
      <c r="C10458" s="416" t="s">
        <v>12991</v>
      </c>
      <c r="D10458" s="416">
        <v>279.73</v>
      </c>
    </row>
    <row r="10459" spans="2:4" x14ac:dyDescent="0.25">
      <c r="B10459" s="416" t="s">
        <v>13341</v>
      </c>
      <c r="C10459" s="416" t="s">
        <v>12991</v>
      </c>
      <c r="D10459" s="416">
        <v>279.73</v>
      </c>
    </row>
    <row r="10460" spans="2:4" x14ac:dyDescent="0.25">
      <c r="B10460" s="416" t="s">
        <v>13342</v>
      </c>
      <c r="C10460" s="416" t="s">
        <v>12991</v>
      </c>
      <c r="D10460" s="416">
        <v>279.73</v>
      </c>
    </row>
    <row r="10461" spans="2:4" x14ac:dyDescent="0.25">
      <c r="B10461" s="416" t="s">
        <v>13343</v>
      </c>
      <c r="C10461" s="416" t="s">
        <v>12991</v>
      </c>
      <c r="D10461" s="416">
        <v>110</v>
      </c>
    </row>
    <row r="10462" spans="2:4" x14ac:dyDescent="0.25">
      <c r="B10462" s="416" t="s">
        <v>13344</v>
      </c>
      <c r="C10462" s="416" t="s">
        <v>12991</v>
      </c>
      <c r="D10462" s="416">
        <v>110</v>
      </c>
    </row>
    <row r="10463" spans="2:4" x14ac:dyDescent="0.25">
      <c r="B10463" s="416" t="s">
        <v>13345</v>
      </c>
      <c r="C10463" s="416" t="s">
        <v>12991</v>
      </c>
      <c r="D10463" s="416">
        <v>110</v>
      </c>
    </row>
    <row r="10464" spans="2:4" x14ac:dyDescent="0.25">
      <c r="B10464" s="416" t="s">
        <v>13346</v>
      </c>
      <c r="C10464" s="416" t="s">
        <v>12991</v>
      </c>
      <c r="D10464" s="416">
        <v>110</v>
      </c>
    </row>
    <row r="10465" spans="2:4" x14ac:dyDescent="0.25">
      <c r="B10465" s="416" t="s">
        <v>13347</v>
      </c>
      <c r="C10465" s="416" t="s">
        <v>12991</v>
      </c>
      <c r="D10465" s="416">
        <v>110</v>
      </c>
    </row>
    <row r="10466" spans="2:4" x14ac:dyDescent="0.25">
      <c r="B10466" s="416" t="s">
        <v>13348</v>
      </c>
      <c r="C10466" s="416" t="s">
        <v>12991</v>
      </c>
      <c r="D10466" s="416">
        <v>110</v>
      </c>
    </row>
    <row r="10467" spans="2:4" x14ac:dyDescent="0.25">
      <c r="B10467" s="416" t="s">
        <v>13349</v>
      </c>
      <c r="C10467" s="416" t="s">
        <v>12991</v>
      </c>
      <c r="D10467" s="416">
        <v>110</v>
      </c>
    </row>
    <row r="10468" spans="2:4" x14ac:dyDescent="0.25">
      <c r="B10468" s="416" t="s">
        <v>13350</v>
      </c>
      <c r="C10468" s="416" t="s">
        <v>12991</v>
      </c>
      <c r="D10468" s="416">
        <v>110</v>
      </c>
    </row>
    <row r="10469" spans="2:4" x14ac:dyDescent="0.25">
      <c r="B10469" s="416" t="s">
        <v>13351</v>
      </c>
      <c r="C10469" s="416" t="s">
        <v>12991</v>
      </c>
      <c r="D10469" s="416">
        <v>110</v>
      </c>
    </row>
    <row r="10470" spans="2:4" x14ac:dyDescent="0.25">
      <c r="B10470" s="416" t="s">
        <v>13352</v>
      </c>
      <c r="C10470" s="416" t="s">
        <v>12991</v>
      </c>
      <c r="D10470" s="416">
        <v>139.33000000000001</v>
      </c>
    </row>
    <row r="10471" spans="2:4" x14ac:dyDescent="0.25">
      <c r="B10471" s="416" t="s">
        <v>13353</v>
      </c>
      <c r="C10471" s="416" t="s">
        <v>12991</v>
      </c>
      <c r="D10471" s="416">
        <v>139.33000000000001</v>
      </c>
    </row>
    <row r="10472" spans="2:4" x14ac:dyDescent="0.25">
      <c r="B10472" s="416" t="s">
        <v>13354</v>
      </c>
      <c r="C10472" s="416" t="s">
        <v>12991</v>
      </c>
      <c r="D10472" s="416">
        <v>139.33000000000001</v>
      </c>
    </row>
    <row r="10473" spans="2:4" x14ac:dyDescent="0.25">
      <c r="B10473" s="416" t="s">
        <v>13355</v>
      </c>
      <c r="C10473" s="416" t="s">
        <v>12991</v>
      </c>
      <c r="D10473" s="416">
        <v>139.33000000000001</v>
      </c>
    </row>
    <row r="10474" spans="2:4" x14ac:dyDescent="0.25">
      <c r="B10474" s="416" t="s">
        <v>13356</v>
      </c>
      <c r="C10474" s="416" t="s">
        <v>12991</v>
      </c>
      <c r="D10474" s="416">
        <v>279.73</v>
      </c>
    </row>
    <row r="10475" spans="2:4" x14ac:dyDescent="0.25">
      <c r="B10475" s="416" t="s">
        <v>13357</v>
      </c>
      <c r="C10475" s="416" t="s">
        <v>12991</v>
      </c>
      <c r="D10475" s="416">
        <v>279.73</v>
      </c>
    </row>
    <row r="10476" spans="2:4" x14ac:dyDescent="0.25">
      <c r="B10476" s="416" t="s">
        <v>13358</v>
      </c>
      <c r="C10476" s="416" t="s">
        <v>12991</v>
      </c>
      <c r="D10476" s="416">
        <v>279.73</v>
      </c>
    </row>
    <row r="10477" spans="2:4" x14ac:dyDescent="0.25">
      <c r="B10477" s="416" t="s">
        <v>13359</v>
      </c>
      <c r="C10477" s="416" t="s">
        <v>12991</v>
      </c>
      <c r="D10477" s="416">
        <v>279.73</v>
      </c>
    </row>
    <row r="10478" spans="2:4" x14ac:dyDescent="0.25">
      <c r="B10478" s="416" t="s">
        <v>13360</v>
      </c>
      <c r="C10478" s="416" t="s">
        <v>12991</v>
      </c>
      <c r="D10478" s="416">
        <v>279.73</v>
      </c>
    </row>
    <row r="10479" spans="2:4" x14ac:dyDescent="0.25">
      <c r="B10479" s="416" t="s">
        <v>13361</v>
      </c>
      <c r="C10479" s="416" t="s">
        <v>12991</v>
      </c>
      <c r="D10479" s="416">
        <v>279.73</v>
      </c>
    </row>
    <row r="10480" spans="2:4" x14ac:dyDescent="0.25">
      <c r="B10480" s="416" t="s">
        <v>13362</v>
      </c>
      <c r="C10480" s="416" t="s">
        <v>12991</v>
      </c>
      <c r="D10480" s="416">
        <v>279.73</v>
      </c>
    </row>
    <row r="10481" spans="2:4" x14ac:dyDescent="0.25">
      <c r="B10481" s="416" t="s">
        <v>13363</v>
      </c>
      <c r="C10481" s="416" t="s">
        <v>12991</v>
      </c>
      <c r="D10481" s="416">
        <v>279.73</v>
      </c>
    </row>
    <row r="10482" spans="2:4" x14ac:dyDescent="0.25">
      <c r="B10482" s="416" t="s">
        <v>13364</v>
      </c>
      <c r="C10482" s="416" t="s">
        <v>12991</v>
      </c>
      <c r="D10482" s="416">
        <v>139.33000000000001</v>
      </c>
    </row>
    <row r="10483" spans="2:4" x14ac:dyDescent="0.25">
      <c r="B10483" s="416" t="s">
        <v>13365</v>
      </c>
      <c r="C10483" s="416" t="s">
        <v>12991</v>
      </c>
      <c r="D10483" s="416">
        <v>139.33000000000001</v>
      </c>
    </row>
    <row r="10484" spans="2:4" x14ac:dyDescent="0.25">
      <c r="B10484" s="416" t="s">
        <v>13366</v>
      </c>
      <c r="C10484" s="416" t="s">
        <v>12991</v>
      </c>
      <c r="D10484" s="416">
        <v>139.33000000000001</v>
      </c>
    </row>
    <row r="10485" spans="2:4" x14ac:dyDescent="0.25">
      <c r="B10485" s="416" t="s">
        <v>13367</v>
      </c>
      <c r="C10485" s="416" t="s">
        <v>12991</v>
      </c>
      <c r="D10485" s="416">
        <v>139.33000000000001</v>
      </c>
    </row>
    <row r="10486" spans="2:4" x14ac:dyDescent="0.25">
      <c r="B10486" s="416" t="s">
        <v>13368</v>
      </c>
      <c r="C10486" s="416" t="s">
        <v>12991</v>
      </c>
      <c r="D10486" s="416">
        <v>139.33000000000001</v>
      </c>
    </row>
    <row r="10487" spans="2:4" x14ac:dyDescent="0.25">
      <c r="B10487" s="416" t="s">
        <v>13369</v>
      </c>
      <c r="C10487" s="416" t="s">
        <v>12991</v>
      </c>
      <c r="D10487" s="416">
        <v>139.33000000000001</v>
      </c>
    </row>
    <row r="10488" spans="2:4" x14ac:dyDescent="0.25">
      <c r="B10488" s="416" t="s">
        <v>13370</v>
      </c>
      <c r="C10488" s="416" t="s">
        <v>12991</v>
      </c>
      <c r="D10488" s="416">
        <v>279.73</v>
      </c>
    </row>
    <row r="10489" spans="2:4" x14ac:dyDescent="0.25">
      <c r="B10489" s="416" t="s">
        <v>13371</v>
      </c>
      <c r="C10489" s="416" t="s">
        <v>12991</v>
      </c>
      <c r="D10489" s="416">
        <v>279.73</v>
      </c>
    </row>
    <row r="10490" spans="2:4" x14ac:dyDescent="0.25">
      <c r="B10490" s="416" t="s">
        <v>13372</v>
      </c>
      <c r="C10490" s="416" t="s">
        <v>12991</v>
      </c>
      <c r="D10490" s="416">
        <v>279.73</v>
      </c>
    </row>
    <row r="10491" spans="2:4" x14ac:dyDescent="0.25">
      <c r="B10491" s="416" t="s">
        <v>13373</v>
      </c>
      <c r="C10491" s="416" t="s">
        <v>12991</v>
      </c>
      <c r="D10491" s="416">
        <v>279.73</v>
      </c>
    </row>
    <row r="10492" spans="2:4" x14ac:dyDescent="0.25">
      <c r="B10492" s="416" t="s">
        <v>13374</v>
      </c>
      <c r="C10492" s="416" t="s">
        <v>12991</v>
      </c>
      <c r="D10492" s="416">
        <v>279.73</v>
      </c>
    </row>
    <row r="10493" spans="2:4" x14ac:dyDescent="0.25">
      <c r="B10493" s="416" t="s">
        <v>13375</v>
      </c>
      <c r="C10493" s="416" t="s">
        <v>12991</v>
      </c>
      <c r="D10493" s="416">
        <v>110</v>
      </c>
    </row>
    <row r="10494" spans="2:4" x14ac:dyDescent="0.25">
      <c r="B10494" s="416" t="s">
        <v>13376</v>
      </c>
      <c r="C10494" s="416" t="s">
        <v>12991</v>
      </c>
      <c r="D10494" s="416">
        <v>110</v>
      </c>
    </row>
    <row r="10495" spans="2:4" x14ac:dyDescent="0.25">
      <c r="B10495" s="416" t="s">
        <v>13377</v>
      </c>
      <c r="C10495" s="416" t="s">
        <v>12991</v>
      </c>
      <c r="D10495" s="416">
        <v>110</v>
      </c>
    </row>
    <row r="10496" spans="2:4" x14ac:dyDescent="0.25">
      <c r="B10496" s="416" t="s">
        <v>13378</v>
      </c>
      <c r="C10496" s="416" t="s">
        <v>12991</v>
      </c>
      <c r="D10496" s="416">
        <v>110</v>
      </c>
    </row>
    <row r="10497" spans="2:4" x14ac:dyDescent="0.25">
      <c r="B10497" s="416" t="s">
        <v>13379</v>
      </c>
      <c r="C10497" s="416" t="s">
        <v>12991</v>
      </c>
      <c r="D10497" s="416">
        <v>110</v>
      </c>
    </row>
    <row r="10498" spans="2:4" x14ac:dyDescent="0.25">
      <c r="B10498" s="416" t="s">
        <v>13380</v>
      </c>
      <c r="C10498" s="416" t="s">
        <v>12991</v>
      </c>
      <c r="D10498" s="416">
        <v>110</v>
      </c>
    </row>
    <row r="10499" spans="2:4" x14ac:dyDescent="0.25">
      <c r="B10499" s="416" t="s">
        <v>13381</v>
      </c>
      <c r="C10499" s="416" t="s">
        <v>12991</v>
      </c>
      <c r="D10499" s="416">
        <v>110</v>
      </c>
    </row>
    <row r="10500" spans="2:4" x14ac:dyDescent="0.25">
      <c r="B10500" s="416" t="s">
        <v>13382</v>
      </c>
      <c r="C10500" s="416" t="s">
        <v>12991</v>
      </c>
      <c r="D10500" s="416">
        <v>110</v>
      </c>
    </row>
    <row r="10501" spans="2:4" x14ac:dyDescent="0.25">
      <c r="B10501" s="416" t="s">
        <v>13383</v>
      </c>
      <c r="C10501" s="416" t="s">
        <v>12991</v>
      </c>
      <c r="D10501" s="416">
        <v>139.33000000000001</v>
      </c>
    </row>
    <row r="10502" spans="2:4" x14ac:dyDescent="0.25">
      <c r="B10502" s="416" t="s">
        <v>13384</v>
      </c>
      <c r="C10502" s="416" t="s">
        <v>12991</v>
      </c>
      <c r="D10502" s="416">
        <v>139.33000000000001</v>
      </c>
    </row>
    <row r="10503" spans="2:4" x14ac:dyDescent="0.25">
      <c r="B10503" s="416" t="s">
        <v>13385</v>
      </c>
      <c r="C10503" s="416" t="s">
        <v>12991</v>
      </c>
      <c r="D10503" s="416">
        <v>110</v>
      </c>
    </row>
    <row r="10504" spans="2:4" x14ac:dyDescent="0.25">
      <c r="B10504" s="416" t="s">
        <v>13386</v>
      </c>
      <c r="C10504" s="416" t="s">
        <v>12991</v>
      </c>
      <c r="D10504" s="416">
        <v>110</v>
      </c>
    </row>
    <row r="10505" spans="2:4" x14ac:dyDescent="0.25">
      <c r="B10505" s="416" t="s">
        <v>13387</v>
      </c>
      <c r="C10505" s="416" t="s">
        <v>12991</v>
      </c>
      <c r="D10505" s="416">
        <v>110</v>
      </c>
    </row>
    <row r="10506" spans="2:4" x14ac:dyDescent="0.25">
      <c r="B10506" s="416" t="s">
        <v>13388</v>
      </c>
      <c r="C10506" s="416" t="s">
        <v>12991</v>
      </c>
      <c r="D10506" s="416">
        <v>110</v>
      </c>
    </row>
    <row r="10507" spans="2:4" x14ac:dyDescent="0.25">
      <c r="B10507" s="416" t="s">
        <v>13389</v>
      </c>
      <c r="C10507" s="416" t="s">
        <v>12991</v>
      </c>
      <c r="D10507" s="416">
        <v>110</v>
      </c>
    </row>
    <row r="10508" spans="2:4" x14ac:dyDescent="0.25">
      <c r="B10508" s="416" t="s">
        <v>13390</v>
      </c>
      <c r="C10508" s="416" t="s">
        <v>12991</v>
      </c>
      <c r="D10508" s="416">
        <v>110</v>
      </c>
    </row>
    <row r="10509" spans="2:4" x14ac:dyDescent="0.25">
      <c r="B10509" s="416" t="s">
        <v>13391</v>
      </c>
      <c r="C10509" s="416" t="s">
        <v>12991</v>
      </c>
      <c r="D10509" s="416">
        <v>110</v>
      </c>
    </row>
    <row r="10510" spans="2:4" x14ac:dyDescent="0.25">
      <c r="B10510" s="416" t="s">
        <v>13392</v>
      </c>
      <c r="C10510" s="416" t="s">
        <v>12991</v>
      </c>
      <c r="D10510" s="416">
        <v>110</v>
      </c>
    </row>
    <row r="10511" spans="2:4" x14ac:dyDescent="0.25">
      <c r="B10511" s="416" t="s">
        <v>13393</v>
      </c>
      <c r="C10511" s="416" t="s">
        <v>12991</v>
      </c>
      <c r="D10511" s="416">
        <v>110</v>
      </c>
    </row>
    <row r="10512" spans="2:4" x14ac:dyDescent="0.25">
      <c r="B10512" s="416" t="s">
        <v>13394</v>
      </c>
      <c r="C10512" s="416" t="s">
        <v>12991</v>
      </c>
      <c r="D10512" s="416">
        <v>110</v>
      </c>
    </row>
    <row r="10513" spans="2:4" x14ac:dyDescent="0.25">
      <c r="B10513" s="416" t="s">
        <v>13395</v>
      </c>
      <c r="C10513" s="416" t="s">
        <v>12991</v>
      </c>
      <c r="D10513" s="416">
        <v>110</v>
      </c>
    </row>
    <row r="10514" spans="2:4" x14ac:dyDescent="0.25">
      <c r="B10514" s="416" t="s">
        <v>13396</v>
      </c>
      <c r="C10514" s="416" t="s">
        <v>12991</v>
      </c>
      <c r="D10514" s="416">
        <v>110</v>
      </c>
    </row>
    <row r="10515" spans="2:4" x14ac:dyDescent="0.25">
      <c r="B10515" s="416" t="s">
        <v>13397</v>
      </c>
      <c r="C10515" s="416" t="s">
        <v>12991</v>
      </c>
      <c r="D10515" s="416">
        <v>224.25</v>
      </c>
    </row>
    <row r="10516" spans="2:4" x14ac:dyDescent="0.25">
      <c r="B10516" s="416" t="s">
        <v>13398</v>
      </c>
      <c r="C10516" s="416" t="s">
        <v>12991</v>
      </c>
      <c r="D10516" s="416">
        <v>224.25</v>
      </c>
    </row>
    <row r="10517" spans="2:4" x14ac:dyDescent="0.25">
      <c r="B10517" s="416" t="s">
        <v>13399</v>
      </c>
      <c r="C10517" s="416" t="s">
        <v>12991</v>
      </c>
      <c r="D10517" s="416">
        <v>224.25</v>
      </c>
    </row>
    <row r="10518" spans="2:4" x14ac:dyDescent="0.25">
      <c r="B10518" s="416" t="s">
        <v>13400</v>
      </c>
      <c r="C10518" s="416" t="s">
        <v>12991</v>
      </c>
      <c r="D10518" s="416">
        <v>224.25</v>
      </c>
    </row>
    <row r="10519" spans="2:4" x14ac:dyDescent="0.25">
      <c r="B10519" s="416" t="s">
        <v>13401</v>
      </c>
      <c r="C10519" s="416" t="s">
        <v>12991</v>
      </c>
      <c r="D10519" s="416">
        <v>224.25</v>
      </c>
    </row>
    <row r="10520" spans="2:4" x14ac:dyDescent="0.25">
      <c r="B10520" s="416" t="s">
        <v>13402</v>
      </c>
      <c r="C10520" s="416" t="s">
        <v>12991</v>
      </c>
      <c r="D10520" s="416">
        <v>224.25</v>
      </c>
    </row>
    <row r="10521" spans="2:4" x14ac:dyDescent="0.25">
      <c r="B10521" s="416" t="s">
        <v>13403</v>
      </c>
      <c r="C10521" s="416" t="s">
        <v>12991</v>
      </c>
      <c r="D10521" s="416">
        <v>224.25</v>
      </c>
    </row>
    <row r="10522" spans="2:4" x14ac:dyDescent="0.25">
      <c r="B10522" s="416" t="s">
        <v>13404</v>
      </c>
      <c r="C10522" s="416" t="s">
        <v>12991</v>
      </c>
      <c r="D10522" s="416">
        <v>224.25</v>
      </c>
    </row>
    <row r="10523" spans="2:4" x14ac:dyDescent="0.25">
      <c r="B10523" s="416" t="s">
        <v>13405</v>
      </c>
      <c r="C10523" s="416" t="s">
        <v>12991</v>
      </c>
      <c r="D10523" s="416">
        <v>224.25</v>
      </c>
    </row>
    <row r="10524" spans="2:4" x14ac:dyDescent="0.25">
      <c r="B10524" s="416" t="s">
        <v>13406</v>
      </c>
      <c r="C10524" s="416" t="s">
        <v>12991</v>
      </c>
      <c r="D10524" s="416">
        <v>224.25</v>
      </c>
    </row>
    <row r="10525" spans="2:4" x14ac:dyDescent="0.25">
      <c r="B10525" s="416" t="s">
        <v>13407</v>
      </c>
      <c r="C10525" s="416" t="s">
        <v>12991</v>
      </c>
      <c r="D10525" s="416">
        <v>224.25</v>
      </c>
    </row>
    <row r="10526" spans="2:4" x14ac:dyDescent="0.25">
      <c r="B10526" s="416" t="s">
        <v>13408</v>
      </c>
      <c r="C10526" s="416" t="s">
        <v>12991</v>
      </c>
      <c r="D10526" s="416">
        <v>224.25</v>
      </c>
    </row>
    <row r="10527" spans="2:4" x14ac:dyDescent="0.25">
      <c r="B10527" s="416" t="s">
        <v>13409</v>
      </c>
      <c r="C10527" s="416" t="s">
        <v>12991</v>
      </c>
      <c r="D10527" s="416">
        <v>224.25</v>
      </c>
    </row>
    <row r="10528" spans="2:4" x14ac:dyDescent="0.25">
      <c r="B10528" s="416" t="s">
        <v>13410</v>
      </c>
      <c r="C10528" s="416" t="s">
        <v>12991</v>
      </c>
      <c r="D10528" s="416">
        <v>139.33000000000001</v>
      </c>
    </row>
    <row r="10529" spans="2:4" x14ac:dyDescent="0.25">
      <c r="B10529" s="416" t="s">
        <v>13411</v>
      </c>
      <c r="C10529" s="416" t="s">
        <v>12991</v>
      </c>
      <c r="D10529" s="416">
        <v>139.33000000000001</v>
      </c>
    </row>
    <row r="10530" spans="2:4" x14ac:dyDescent="0.25">
      <c r="B10530" s="416" t="s">
        <v>13412</v>
      </c>
      <c r="C10530" s="416" t="s">
        <v>12991</v>
      </c>
      <c r="D10530" s="416">
        <v>139.33000000000001</v>
      </c>
    </row>
    <row r="10531" spans="2:4" x14ac:dyDescent="0.25">
      <c r="B10531" s="416" t="s">
        <v>13413</v>
      </c>
      <c r="C10531" s="416" t="s">
        <v>12991</v>
      </c>
      <c r="D10531" s="416">
        <v>139.33000000000001</v>
      </c>
    </row>
    <row r="10532" spans="2:4" x14ac:dyDescent="0.25">
      <c r="B10532" s="416" t="s">
        <v>13414</v>
      </c>
      <c r="C10532" s="416" t="s">
        <v>12991</v>
      </c>
      <c r="D10532" s="416">
        <v>406</v>
      </c>
    </row>
    <row r="10533" spans="2:4" x14ac:dyDescent="0.25">
      <c r="B10533" s="416" t="s">
        <v>13415</v>
      </c>
      <c r="C10533" s="416" t="s">
        <v>12991</v>
      </c>
      <c r="D10533" s="416">
        <v>110</v>
      </c>
    </row>
    <row r="10534" spans="2:4" x14ac:dyDescent="0.25">
      <c r="B10534" s="416" t="s">
        <v>13416</v>
      </c>
      <c r="C10534" s="416" t="s">
        <v>12991</v>
      </c>
      <c r="D10534" s="416">
        <v>139.33000000000001</v>
      </c>
    </row>
    <row r="10535" spans="2:4" x14ac:dyDescent="0.25">
      <c r="B10535" s="416" t="s">
        <v>13417</v>
      </c>
      <c r="C10535" s="416" t="s">
        <v>12991</v>
      </c>
      <c r="D10535" s="416">
        <v>279.73</v>
      </c>
    </row>
    <row r="10536" spans="2:4" x14ac:dyDescent="0.25">
      <c r="B10536" s="416" t="s">
        <v>13418</v>
      </c>
      <c r="C10536" s="416" t="s">
        <v>12991</v>
      </c>
      <c r="D10536" s="416">
        <v>224.25</v>
      </c>
    </row>
    <row r="10537" spans="2:4" x14ac:dyDescent="0.25">
      <c r="B10537" s="416" t="s">
        <v>13419</v>
      </c>
      <c r="C10537" s="416" t="s">
        <v>12991</v>
      </c>
      <c r="D10537" s="416">
        <v>110</v>
      </c>
    </row>
    <row r="10538" spans="2:4" x14ac:dyDescent="0.25">
      <c r="B10538" s="416" t="s">
        <v>13420</v>
      </c>
      <c r="C10538" s="416" t="s">
        <v>12991</v>
      </c>
      <c r="D10538" s="416">
        <v>110</v>
      </c>
    </row>
    <row r="10539" spans="2:4" x14ac:dyDescent="0.25">
      <c r="B10539" s="416" t="s">
        <v>13421</v>
      </c>
      <c r="C10539" s="416" t="s">
        <v>12991</v>
      </c>
      <c r="D10539" s="416">
        <v>110</v>
      </c>
    </row>
    <row r="10540" spans="2:4" x14ac:dyDescent="0.25">
      <c r="B10540" s="416" t="s">
        <v>13422</v>
      </c>
      <c r="C10540" s="416" t="s">
        <v>12991</v>
      </c>
      <c r="D10540" s="416">
        <v>139.33000000000001</v>
      </c>
    </row>
    <row r="10541" spans="2:4" x14ac:dyDescent="0.25">
      <c r="B10541" s="416" t="s">
        <v>13423</v>
      </c>
      <c r="C10541" s="416" t="s">
        <v>12991</v>
      </c>
      <c r="D10541" s="416">
        <v>139.33000000000001</v>
      </c>
    </row>
    <row r="10542" spans="2:4" x14ac:dyDescent="0.25">
      <c r="B10542" s="416" t="s">
        <v>13424</v>
      </c>
      <c r="C10542" s="416" t="s">
        <v>12991</v>
      </c>
      <c r="D10542" s="416">
        <v>224.25</v>
      </c>
    </row>
    <row r="10543" spans="2:4" x14ac:dyDescent="0.25">
      <c r="B10543" s="416" t="s">
        <v>13425</v>
      </c>
      <c r="C10543" s="416" t="s">
        <v>12991</v>
      </c>
      <c r="D10543" s="416">
        <v>139.33000000000001</v>
      </c>
    </row>
    <row r="10544" spans="2:4" x14ac:dyDescent="0.25">
      <c r="B10544" s="416" t="s">
        <v>13426</v>
      </c>
      <c r="C10544" s="416" t="s">
        <v>12991</v>
      </c>
      <c r="D10544" s="416">
        <v>110</v>
      </c>
    </row>
    <row r="10545" spans="2:4" x14ac:dyDescent="0.25">
      <c r="B10545" s="416" t="s">
        <v>13427</v>
      </c>
      <c r="C10545" s="416" t="s">
        <v>12991</v>
      </c>
      <c r="D10545" s="416">
        <v>139.33000000000001</v>
      </c>
    </row>
    <row r="10546" spans="2:4" x14ac:dyDescent="0.25">
      <c r="B10546" s="416" t="s">
        <v>13428</v>
      </c>
      <c r="C10546" s="416" t="s">
        <v>12991</v>
      </c>
      <c r="D10546" s="416">
        <v>279.73</v>
      </c>
    </row>
    <row r="10547" spans="2:4" x14ac:dyDescent="0.25">
      <c r="B10547" s="416" t="s">
        <v>13429</v>
      </c>
      <c r="C10547" s="416" t="s">
        <v>12991</v>
      </c>
      <c r="D10547" s="416">
        <v>279.73</v>
      </c>
    </row>
    <row r="10548" spans="2:4" x14ac:dyDescent="0.25">
      <c r="B10548" s="416" t="s">
        <v>13430</v>
      </c>
      <c r="C10548" s="416" t="s">
        <v>12991</v>
      </c>
      <c r="D10548" s="416">
        <v>279.73</v>
      </c>
    </row>
    <row r="10549" spans="2:4" x14ac:dyDescent="0.25">
      <c r="B10549" s="416" t="s">
        <v>13431</v>
      </c>
      <c r="C10549" s="416" t="s">
        <v>12991</v>
      </c>
      <c r="D10549" s="416">
        <v>110</v>
      </c>
    </row>
    <row r="10550" spans="2:4" x14ac:dyDescent="0.25">
      <c r="B10550" s="416" t="s">
        <v>13432</v>
      </c>
      <c r="C10550" s="416" t="s">
        <v>12991</v>
      </c>
      <c r="D10550" s="416">
        <v>110</v>
      </c>
    </row>
    <row r="10551" spans="2:4" x14ac:dyDescent="0.25">
      <c r="B10551" s="416" t="s">
        <v>13433</v>
      </c>
      <c r="C10551" s="416" t="s">
        <v>12991</v>
      </c>
      <c r="D10551" s="416">
        <v>110</v>
      </c>
    </row>
    <row r="10552" spans="2:4" x14ac:dyDescent="0.25">
      <c r="B10552" s="416" t="s">
        <v>13434</v>
      </c>
      <c r="C10552" s="416" t="s">
        <v>12991</v>
      </c>
      <c r="D10552" s="416">
        <v>110</v>
      </c>
    </row>
    <row r="10553" spans="2:4" x14ac:dyDescent="0.25">
      <c r="B10553" s="416" t="s">
        <v>13435</v>
      </c>
      <c r="C10553" s="416" t="s">
        <v>12991</v>
      </c>
      <c r="D10553" s="416">
        <v>406</v>
      </c>
    </row>
    <row r="10554" spans="2:4" x14ac:dyDescent="0.25">
      <c r="B10554" s="416" t="s">
        <v>13436</v>
      </c>
      <c r="C10554" s="416" t="s">
        <v>12991</v>
      </c>
      <c r="D10554" s="416">
        <v>279.73</v>
      </c>
    </row>
    <row r="10555" spans="2:4" x14ac:dyDescent="0.25">
      <c r="B10555" s="416" t="s">
        <v>13437</v>
      </c>
      <c r="C10555" s="416" t="s">
        <v>12991</v>
      </c>
      <c r="D10555" s="416">
        <v>139.33000000000001</v>
      </c>
    </row>
    <row r="10556" spans="2:4" x14ac:dyDescent="0.25">
      <c r="B10556" s="416" t="s">
        <v>13438</v>
      </c>
      <c r="C10556" s="416" t="s">
        <v>12991</v>
      </c>
      <c r="D10556" s="416">
        <v>139.33000000000001</v>
      </c>
    </row>
    <row r="10557" spans="2:4" x14ac:dyDescent="0.25">
      <c r="B10557" s="416" t="s">
        <v>13439</v>
      </c>
      <c r="C10557" s="416" t="s">
        <v>12991</v>
      </c>
      <c r="D10557" s="416">
        <v>139.33000000000001</v>
      </c>
    </row>
    <row r="10558" spans="2:4" x14ac:dyDescent="0.25">
      <c r="B10558" s="416" t="s">
        <v>13440</v>
      </c>
      <c r="C10558" s="416" t="s">
        <v>12991</v>
      </c>
      <c r="D10558" s="416">
        <v>139.33000000000001</v>
      </c>
    </row>
    <row r="10559" spans="2:4" x14ac:dyDescent="0.25">
      <c r="B10559" s="416" t="s">
        <v>13441</v>
      </c>
      <c r="C10559" s="416" t="s">
        <v>12991</v>
      </c>
      <c r="D10559" s="416">
        <v>110</v>
      </c>
    </row>
    <row r="10560" spans="2:4" x14ac:dyDescent="0.25">
      <c r="B10560" s="416" t="s">
        <v>13442</v>
      </c>
      <c r="C10560" s="416" t="s">
        <v>12991</v>
      </c>
      <c r="D10560" s="416">
        <v>110</v>
      </c>
    </row>
    <row r="10561" spans="2:4" x14ac:dyDescent="0.25">
      <c r="B10561" s="416" t="s">
        <v>13443</v>
      </c>
      <c r="C10561" s="416" t="s">
        <v>12991</v>
      </c>
      <c r="D10561" s="416">
        <v>110</v>
      </c>
    </row>
    <row r="10562" spans="2:4" x14ac:dyDescent="0.25">
      <c r="B10562" s="416" t="s">
        <v>13444</v>
      </c>
      <c r="C10562" s="416" t="s">
        <v>12991</v>
      </c>
      <c r="D10562" s="416">
        <v>139.33000000000001</v>
      </c>
    </row>
    <row r="10563" spans="2:4" x14ac:dyDescent="0.25">
      <c r="B10563" s="416" t="s">
        <v>13445</v>
      </c>
      <c r="C10563" s="416" t="s">
        <v>12991</v>
      </c>
      <c r="D10563" s="416">
        <v>110</v>
      </c>
    </row>
    <row r="10564" spans="2:4" x14ac:dyDescent="0.25">
      <c r="B10564" s="416" t="s">
        <v>13446</v>
      </c>
      <c r="C10564" s="416" t="s">
        <v>12991</v>
      </c>
      <c r="D10564" s="416">
        <v>110</v>
      </c>
    </row>
    <row r="10565" spans="2:4" x14ac:dyDescent="0.25">
      <c r="B10565" s="416" t="s">
        <v>13447</v>
      </c>
      <c r="C10565" s="416" t="s">
        <v>12991</v>
      </c>
      <c r="D10565" s="416">
        <v>224.25</v>
      </c>
    </row>
    <row r="10566" spans="2:4" x14ac:dyDescent="0.25">
      <c r="B10566" s="416" t="s">
        <v>13448</v>
      </c>
      <c r="C10566" s="416" t="s">
        <v>12991</v>
      </c>
      <c r="D10566" s="416">
        <v>110</v>
      </c>
    </row>
    <row r="10567" spans="2:4" x14ac:dyDescent="0.25">
      <c r="B10567" s="416" t="s">
        <v>13449</v>
      </c>
      <c r="C10567" s="416" t="s">
        <v>12991</v>
      </c>
      <c r="D10567" s="416">
        <v>110</v>
      </c>
    </row>
    <row r="10568" spans="2:4" x14ac:dyDescent="0.25">
      <c r="B10568" s="416" t="s">
        <v>13450</v>
      </c>
      <c r="C10568" s="416" t="s">
        <v>12991</v>
      </c>
      <c r="D10568" s="416">
        <v>110</v>
      </c>
    </row>
    <row r="10569" spans="2:4" x14ac:dyDescent="0.25">
      <c r="B10569" s="416" t="s">
        <v>13451</v>
      </c>
      <c r="C10569" s="416" t="s">
        <v>12991</v>
      </c>
      <c r="D10569" s="416">
        <v>224.25</v>
      </c>
    </row>
    <row r="10570" spans="2:4" x14ac:dyDescent="0.25">
      <c r="B10570" s="416" t="s">
        <v>13452</v>
      </c>
      <c r="C10570" s="416" t="s">
        <v>12991</v>
      </c>
      <c r="D10570" s="416">
        <v>224.25</v>
      </c>
    </row>
    <row r="10571" spans="2:4" x14ac:dyDescent="0.25">
      <c r="B10571" s="416" t="s">
        <v>13453</v>
      </c>
      <c r="C10571" s="416" t="s">
        <v>12991</v>
      </c>
      <c r="D10571" s="416">
        <v>224.25</v>
      </c>
    </row>
    <row r="10572" spans="2:4" x14ac:dyDescent="0.25">
      <c r="B10572" s="416" t="s">
        <v>13454</v>
      </c>
      <c r="C10572" s="416" t="s">
        <v>12991</v>
      </c>
      <c r="D10572" s="416">
        <v>406</v>
      </c>
    </row>
    <row r="10573" spans="2:4" x14ac:dyDescent="0.25">
      <c r="B10573" s="416" t="s">
        <v>13455</v>
      </c>
      <c r="C10573" s="416" t="s">
        <v>12991</v>
      </c>
      <c r="D10573" s="416">
        <v>406</v>
      </c>
    </row>
    <row r="10574" spans="2:4" x14ac:dyDescent="0.25">
      <c r="B10574" s="416" t="s">
        <v>13456</v>
      </c>
      <c r="C10574" s="416" t="s">
        <v>12991</v>
      </c>
      <c r="D10574" s="416">
        <v>110</v>
      </c>
    </row>
    <row r="10575" spans="2:4" x14ac:dyDescent="0.25">
      <c r="B10575" s="416" t="s">
        <v>13457</v>
      </c>
      <c r="C10575" s="416" t="s">
        <v>12991</v>
      </c>
      <c r="D10575" s="416">
        <v>110</v>
      </c>
    </row>
    <row r="10576" spans="2:4" x14ac:dyDescent="0.25">
      <c r="B10576" s="416" t="s">
        <v>13458</v>
      </c>
      <c r="C10576" s="416" t="s">
        <v>12991</v>
      </c>
      <c r="D10576" s="416">
        <v>110</v>
      </c>
    </row>
    <row r="10577" spans="2:4" x14ac:dyDescent="0.25">
      <c r="B10577" s="416" t="s">
        <v>13459</v>
      </c>
      <c r="C10577" s="416" t="s">
        <v>12991</v>
      </c>
      <c r="D10577" s="416">
        <v>110</v>
      </c>
    </row>
    <row r="10578" spans="2:4" x14ac:dyDescent="0.25">
      <c r="B10578" s="416" t="s">
        <v>13460</v>
      </c>
      <c r="C10578" s="416" t="s">
        <v>12991</v>
      </c>
      <c r="D10578" s="416">
        <v>110</v>
      </c>
    </row>
    <row r="10579" spans="2:4" x14ac:dyDescent="0.25">
      <c r="B10579" s="416" t="s">
        <v>13461</v>
      </c>
      <c r="C10579" s="416" t="s">
        <v>12991</v>
      </c>
      <c r="D10579" s="416">
        <v>279.73</v>
      </c>
    </row>
    <row r="10580" spans="2:4" x14ac:dyDescent="0.25">
      <c r="B10580" s="416" t="s">
        <v>13462</v>
      </c>
      <c r="C10580" s="416" t="s">
        <v>13463</v>
      </c>
      <c r="D10580" s="416">
        <v>464</v>
      </c>
    </row>
    <row r="10581" spans="2:4" x14ac:dyDescent="0.25">
      <c r="B10581" s="416" t="s">
        <v>13464</v>
      </c>
      <c r="C10581" s="416" t="s">
        <v>13463</v>
      </c>
      <c r="D10581" s="416">
        <v>464</v>
      </c>
    </row>
    <row r="10582" spans="2:4" x14ac:dyDescent="0.25">
      <c r="B10582" s="416" t="s">
        <v>13465</v>
      </c>
      <c r="C10582" s="416" t="s">
        <v>13463</v>
      </c>
      <c r="D10582" s="416">
        <v>464</v>
      </c>
    </row>
    <row r="10583" spans="2:4" x14ac:dyDescent="0.25">
      <c r="B10583" s="416" t="s">
        <v>13466</v>
      </c>
      <c r="C10583" s="416" t="s">
        <v>13463</v>
      </c>
      <c r="D10583" s="416">
        <v>464</v>
      </c>
    </row>
    <row r="10584" spans="2:4" x14ac:dyDescent="0.25">
      <c r="B10584" s="416" t="s">
        <v>13467</v>
      </c>
      <c r="C10584" s="416" t="s">
        <v>13463</v>
      </c>
      <c r="D10584" s="416">
        <v>464</v>
      </c>
    </row>
    <row r="10585" spans="2:4" x14ac:dyDescent="0.25">
      <c r="B10585" s="416" t="s">
        <v>13468</v>
      </c>
      <c r="C10585" s="416" t="s">
        <v>13463</v>
      </c>
      <c r="D10585" s="416">
        <v>464</v>
      </c>
    </row>
    <row r="10586" spans="2:4" x14ac:dyDescent="0.25">
      <c r="B10586" s="416" t="s">
        <v>13469</v>
      </c>
      <c r="C10586" s="416" t="s">
        <v>13463</v>
      </c>
      <c r="D10586" s="416">
        <v>464</v>
      </c>
    </row>
    <row r="10587" spans="2:4" x14ac:dyDescent="0.25">
      <c r="B10587" s="416" t="s">
        <v>13470</v>
      </c>
      <c r="C10587" s="416" t="s">
        <v>13463</v>
      </c>
      <c r="D10587" s="416">
        <v>464</v>
      </c>
    </row>
    <row r="10588" spans="2:4" x14ac:dyDescent="0.25">
      <c r="B10588" s="416" t="s">
        <v>13471</v>
      </c>
      <c r="C10588" s="416" t="s">
        <v>13463</v>
      </c>
      <c r="D10588" s="416">
        <v>464</v>
      </c>
    </row>
    <row r="10589" spans="2:4" x14ac:dyDescent="0.25">
      <c r="B10589" s="416" t="s">
        <v>13472</v>
      </c>
      <c r="C10589" s="416" t="s">
        <v>13463</v>
      </c>
      <c r="D10589" s="416">
        <v>464</v>
      </c>
    </row>
    <row r="10590" spans="2:4" x14ac:dyDescent="0.25">
      <c r="B10590" s="416" t="s">
        <v>13473</v>
      </c>
      <c r="C10590" s="416" t="s">
        <v>13463</v>
      </c>
      <c r="D10590" s="416">
        <v>464</v>
      </c>
    </row>
    <row r="10591" spans="2:4" x14ac:dyDescent="0.25">
      <c r="B10591" s="416" t="s">
        <v>13474</v>
      </c>
      <c r="C10591" s="416" t="s">
        <v>13463</v>
      </c>
      <c r="D10591" s="416">
        <v>464</v>
      </c>
    </row>
    <row r="10592" spans="2:4" x14ac:dyDescent="0.25">
      <c r="B10592" s="416" t="s">
        <v>13475</v>
      </c>
      <c r="C10592" s="416" t="s">
        <v>13463</v>
      </c>
      <c r="D10592" s="416">
        <v>464</v>
      </c>
    </row>
    <row r="10593" spans="2:4" x14ac:dyDescent="0.25">
      <c r="B10593" s="416" t="s">
        <v>13476</v>
      </c>
      <c r="C10593" s="416" t="s">
        <v>13463</v>
      </c>
      <c r="D10593" s="416">
        <v>464</v>
      </c>
    </row>
    <row r="10594" spans="2:4" x14ac:dyDescent="0.25">
      <c r="B10594" s="416" t="s">
        <v>13477</v>
      </c>
      <c r="C10594" s="416" t="s">
        <v>13463</v>
      </c>
      <c r="D10594" s="416">
        <v>464</v>
      </c>
    </row>
    <row r="10595" spans="2:4" x14ac:dyDescent="0.25">
      <c r="B10595" s="416" t="s">
        <v>13478</v>
      </c>
      <c r="C10595" s="416" t="s">
        <v>13463</v>
      </c>
      <c r="D10595" s="416">
        <v>464</v>
      </c>
    </row>
    <row r="10596" spans="2:4" x14ac:dyDescent="0.25">
      <c r="B10596" s="416" t="s">
        <v>13479</v>
      </c>
      <c r="C10596" s="416" t="s">
        <v>13463</v>
      </c>
      <c r="D10596" s="416">
        <v>464</v>
      </c>
    </row>
    <row r="10597" spans="2:4" x14ac:dyDescent="0.25">
      <c r="B10597" s="416" t="s">
        <v>13480</v>
      </c>
      <c r="C10597" s="416" t="s">
        <v>13463</v>
      </c>
      <c r="D10597" s="416">
        <v>464</v>
      </c>
    </row>
    <row r="10598" spans="2:4" x14ac:dyDescent="0.25">
      <c r="B10598" s="416" t="s">
        <v>13481</v>
      </c>
      <c r="C10598" s="416" t="s">
        <v>13463</v>
      </c>
      <c r="D10598" s="416">
        <v>464</v>
      </c>
    </row>
    <row r="10599" spans="2:4" x14ac:dyDescent="0.25">
      <c r="B10599" s="416" t="s">
        <v>13482</v>
      </c>
      <c r="C10599" s="416" t="s">
        <v>13463</v>
      </c>
      <c r="D10599" s="416">
        <v>464</v>
      </c>
    </row>
    <row r="10600" spans="2:4" x14ac:dyDescent="0.25">
      <c r="B10600" s="416" t="s">
        <v>13483</v>
      </c>
      <c r="C10600" s="416" t="s">
        <v>13463</v>
      </c>
      <c r="D10600" s="416">
        <v>464</v>
      </c>
    </row>
    <row r="10601" spans="2:4" x14ac:dyDescent="0.25">
      <c r="B10601" s="416" t="s">
        <v>13484</v>
      </c>
      <c r="C10601" s="416" t="s">
        <v>13463</v>
      </c>
      <c r="D10601" s="416">
        <v>464</v>
      </c>
    </row>
    <row r="10602" spans="2:4" x14ac:dyDescent="0.25">
      <c r="B10602" s="416" t="s">
        <v>13485</v>
      </c>
      <c r="C10602" s="416" t="s">
        <v>13463</v>
      </c>
      <c r="D10602" s="416">
        <v>464</v>
      </c>
    </row>
    <row r="10603" spans="2:4" x14ac:dyDescent="0.25">
      <c r="B10603" s="416" t="s">
        <v>13486</v>
      </c>
      <c r="C10603" s="416" t="s">
        <v>13463</v>
      </c>
      <c r="D10603" s="416">
        <v>464</v>
      </c>
    </row>
    <row r="10604" spans="2:4" x14ac:dyDescent="0.25">
      <c r="B10604" s="416" t="s">
        <v>13487</v>
      </c>
      <c r="C10604" s="416" t="s">
        <v>13463</v>
      </c>
      <c r="D10604" s="416">
        <v>464</v>
      </c>
    </row>
    <row r="10605" spans="2:4" x14ac:dyDescent="0.25">
      <c r="B10605" s="416" t="s">
        <v>13488</v>
      </c>
      <c r="C10605" s="416" t="s">
        <v>13463</v>
      </c>
      <c r="D10605" s="416">
        <v>464</v>
      </c>
    </row>
    <row r="10606" spans="2:4" x14ac:dyDescent="0.25">
      <c r="B10606" s="416" t="s">
        <v>13489</v>
      </c>
      <c r="C10606" s="416" t="s">
        <v>13463</v>
      </c>
      <c r="D10606" s="416">
        <v>464</v>
      </c>
    </row>
    <row r="10607" spans="2:4" x14ac:dyDescent="0.25">
      <c r="B10607" s="416" t="s">
        <v>13490</v>
      </c>
      <c r="C10607" s="416" t="s">
        <v>13463</v>
      </c>
      <c r="D10607" s="416">
        <v>464</v>
      </c>
    </row>
    <row r="10608" spans="2:4" x14ac:dyDescent="0.25">
      <c r="B10608" s="416" t="s">
        <v>13491</v>
      </c>
      <c r="C10608" s="416" t="s">
        <v>13463</v>
      </c>
      <c r="D10608" s="416">
        <v>464</v>
      </c>
    </row>
    <row r="10609" spans="2:4" x14ac:dyDescent="0.25">
      <c r="B10609" s="416" t="s">
        <v>13492</v>
      </c>
      <c r="C10609" s="416" t="s">
        <v>13463</v>
      </c>
      <c r="D10609" s="416">
        <v>464</v>
      </c>
    </row>
    <row r="10610" spans="2:4" x14ac:dyDescent="0.25">
      <c r="B10610" s="416" t="s">
        <v>13493</v>
      </c>
      <c r="C10610" s="416" t="s">
        <v>13463</v>
      </c>
      <c r="D10610" s="416">
        <v>464</v>
      </c>
    </row>
    <row r="10611" spans="2:4" x14ac:dyDescent="0.25">
      <c r="B10611" s="416" t="s">
        <v>13494</v>
      </c>
      <c r="C10611" s="416" t="s">
        <v>13463</v>
      </c>
      <c r="D10611" s="416">
        <v>464</v>
      </c>
    </row>
    <row r="10612" spans="2:4" x14ac:dyDescent="0.25">
      <c r="B10612" s="416" t="s">
        <v>13495</v>
      </c>
      <c r="C10612" s="416" t="s">
        <v>13463</v>
      </c>
      <c r="D10612" s="416">
        <v>464</v>
      </c>
    </row>
    <row r="10613" spans="2:4" x14ac:dyDescent="0.25">
      <c r="B10613" s="416" t="s">
        <v>13496</v>
      </c>
      <c r="C10613" s="416" t="s">
        <v>13463</v>
      </c>
      <c r="D10613" s="416">
        <v>464</v>
      </c>
    </row>
    <row r="10614" spans="2:4" x14ac:dyDescent="0.25">
      <c r="B10614" s="416" t="s">
        <v>13497</v>
      </c>
      <c r="C10614" s="416" t="s">
        <v>13463</v>
      </c>
      <c r="D10614" s="416">
        <v>464</v>
      </c>
    </row>
    <row r="10615" spans="2:4" x14ac:dyDescent="0.25">
      <c r="B10615" s="416" t="s">
        <v>13498</v>
      </c>
      <c r="C10615" s="416" t="s">
        <v>13463</v>
      </c>
      <c r="D10615" s="416">
        <v>464</v>
      </c>
    </row>
    <row r="10616" spans="2:4" x14ac:dyDescent="0.25">
      <c r="B10616" s="416" t="s">
        <v>13499</v>
      </c>
      <c r="C10616" s="416" t="s">
        <v>13463</v>
      </c>
      <c r="D10616" s="416">
        <v>464</v>
      </c>
    </row>
    <row r="10617" spans="2:4" x14ac:dyDescent="0.25">
      <c r="B10617" s="416" t="s">
        <v>13500</v>
      </c>
      <c r="C10617" s="416" t="s">
        <v>13463</v>
      </c>
      <c r="D10617" s="416">
        <v>464</v>
      </c>
    </row>
    <row r="10618" spans="2:4" x14ac:dyDescent="0.25">
      <c r="B10618" s="416" t="s">
        <v>13501</v>
      </c>
      <c r="C10618" s="416" t="s">
        <v>13463</v>
      </c>
      <c r="D10618" s="416">
        <v>464</v>
      </c>
    </row>
    <row r="10619" spans="2:4" x14ac:dyDescent="0.25">
      <c r="B10619" s="416" t="s">
        <v>13502</v>
      </c>
      <c r="C10619" s="416" t="s">
        <v>13463</v>
      </c>
      <c r="D10619" s="416">
        <v>464</v>
      </c>
    </row>
    <row r="10620" spans="2:4" x14ac:dyDescent="0.25">
      <c r="B10620" s="416" t="s">
        <v>13503</v>
      </c>
      <c r="C10620" s="416" t="s">
        <v>13463</v>
      </c>
      <c r="D10620" s="416">
        <v>464</v>
      </c>
    </row>
    <row r="10621" spans="2:4" x14ac:dyDescent="0.25">
      <c r="B10621" s="416" t="s">
        <v>13504</v>
      </c>
      <c r="C10621" s="416" t="s">
        <v>13463</v>
      </c>
      <c r="D10621" s="416">
        <v>464</v>
      </c>
    </row>
    <row r="10622" spans="2:4" x14ac:dyDescent="0.25">
      <c r="B10622" s="416" t="s">
        <v>13505</v>
      </c>
      <c r="C10622" s="416" t="s">
        <v>13463</v>
      </c>
      <c r="D10622" s="416">
        <v>464</v>
      </c>
    </row>
    <row r="10623" spans="2:4" x14ac:dyDescent="0.25">
      <c r="B10623" s="416" t="s">
        <v>13506</v>
      </c>
      <c r="C10623" s="416" t="s">
        <v>13463</v>
      </c>
      <c r="D10623" s="416">
        <v>464</v>
      </c>
    </row>
    <row r="10624" spans="2:4" x14ac:dyDescent="0.25">
      <c r="B10624" s="416" t="s">
        <v>13507</v>
      </c>
      <c r="C10624" s="416" t="s">
        <v>13463</v>
      </c>
      <c r="D10624" s="416">
        <v>464</v>
      </c>
    </row>
    <row r="10625" spans="2:4" x14ac:dyDescent="0.25">
      <c r="B10625" s="416" t="s">
        <v>13508</v>
      </c>
      <c r="C10625" s="416" t="s">
        <v>13463</v>
      </c>
      <c r="D10625" s="416">
        <v>464</v>
      </c>
    </row>
    <row r="10626" spans="2:4" x14ac:dyDescent="0.25">
      <c r="B10626" s="416" t="s">
        <v>13509</v>
      </c>
      <c r="C10626" s="416" t="s">
        <v>13463</v>
      </c>
      <c r="D10626" s="416">
        <v>464</v>
      </c>
    </row>
    <row r="10627" spans="2:4" x14ac:dyDescent="0.25">
      <c r="B10627" s="416" t="s">
        <v>13510</v>
      </c>
      <c r="C10627" s="416" t="s">
        <v>13463</v>
      </c>
      <c r="D10627" s="416">
        <v>464</v>
      </c>
    </row>
    <row r="10628" spans="2:4" x14ac:dyDescent="0.25">
      <c r="B10628" s="416" t="s">
        <v>13511</v>
      </c>
      <c r="C10628" s="416" t="s">
        <v>13463</v>
      </c>
      <c r="D10628" s="416">
        <v>464</v>
      </c>
    </row>
    <row r="10629" spans="2:4" x14ac:dyDescent="0.25">
      <c r="B10629" s="416" t="s">
        <v>13512</v>
      </c>
      <c r="C10629" s="416" t="s">
        <v>13463</v>
      </c>
      <c r="D10629" s="416">
        <v>464</v>
      </c>
    </row>
    <row r="10630" spans="2:4" x14ac:dyDescent="0.25">
      <c r="B10630" s="416" t="s">
        <v>13513</v>
      </c>
      <c r="C10630" s="416" t="s">
        <v>13463</v>
      </c>
      <c r="D10630" s="416">
        <v>464</v>
      </c>
    </row>
    <row r="10631" spans="2:4" x14ac:dyDescent="0.25">
      <c r="B10631" s="416" t="s">
        <v>13514</v>
      </c>
      <c r="C10631" s="416" t="s">
        <v>13463</v>
      </c>
      <c r="D10631" s="416">
        <v>464</v>
      </c>
    </row>
    <row r="10632" spans="2:4" x14ac:dyDescent="0.25">
      <c r="B10632" s="416" t="s">
        <v>13515</v>
      </c>
      <c r="C10632" s="416" t="s">
        <v>13463</v>
      </c>
      <c r="D10632" s="416">
        <v>464</v>
      </c>
    </row>
    <row r="10633" spans="2:4" x14ac:dyDescent="0.25">
      <c r="B10633" s="416" t="s">
        <v>13516</v>
      </c>
      <c r="C10633" s="416" t="s">
        <v>13463</v>
      </c>
      <c r="D10633" s="416">
        <v>464</v>
      </c>
    </row>
    <row r="10634" spans="2:4" x14ac:dyDescent="0.25">
      <c r="B10634" s="416" t="s">
        <v>13517</v>
      </c>
      <c r="C10634" s="416" t="s">
        <v>13463</v>
      </c>
      <c r="D10634" s="416">
        <v>464</v>
      </c>
    </row>
    <row r="10635" spans="2:4" x14ac:dyDescent="0.25">
      <c r="B10635" s="416" t="s">
        <v>13518</v>
      </c>
      <c r="C10635" s="416" t="s">
        <v>13463</v>
      </c>
      <c r="D10635" s="416">
        <v>464</v>
      </c>
    </row>
    <row r="10636" spans="2:4" x14ac:dyDescent="0.25">
      <c r="B10636" s="416" t="s">
        <v>13519</v>
      </c>
      <c r="C10636" s="416" t="s">
        <v>13463</v>
      </c>
      <c r="D10636" s="416">
        <v>464</v>
      </c>
    </row>
    <row r="10637" spans="2:4" x14ac:dyDescent="0.25">
      <c r="B10637" s="416" t="s">
        <v>13520</v>
      </c>
      <c r="C10637" s="416" t="s">
        <v>13463</v>
      </c>
      <c r="D10637" s="416">
        <v>464</v>
      </c>
    </row>
    <row r="10638" spans="2:4" x14ac:dyDescent="0.25">
      <c r="B10638" s="416" t="s">
        <v>13521</v>
      </c>
      <c r="C10638" s="416" t="s">
        <v>13463</v>
      </c>
      <c r="D10638" s="416">
        <v>464</v>
      </c>
    </row>
    <row r="10639" spans="2:4" x14ac:dyDescent="0.25">
      <c r="B10639" s="416" t="s">
        <v>13522</v>
      </c>
      <c r="C10639" s="416" t="s">
        <v>13463</v>
      </c>
      <c r="D10639" s="416">
        <v>464</v>
      </c>
    </row>
    <row r="10640" spans="2:4" x14ac:dyDescent="0.25">
      <c r="B10640" s="416" t="s">
        <v>13523</v>
      </c>
      <c r="C10640" s="416" t="s">
        <v>13463</v>
      </c>
      <c r="D10640" s="416">
        <v>464</v>
      </c>
    </row>
    <row r="10641" spans="2:4" x14ac:dyDescent="0.25">
      <c r="B10641" s="416" t="s">
        <v>13524</v>
      </c>
      <c r="C10641" s="416" t="s">
        <v>13463</v>
      </c>
      <c r="D10641" s="416">
        <v>464</v>
      </c>
    </row>
    <row r="10642" spans="2:4" x14ac:dyDescent="0.25">
      <c r="B10642" s="416" t="s">
        <v>13525</v>
      </c>
      <c r="C10642" s="416" t="s">
        <v>13463</v>
      </c>
      <c r="D10642" s="416">
        <v>464</v>
      </c>
    </row>
    <row r="10643" spans="2:4" x14ac:dyDescent="0.25">
      <c r="B10643" s="416" t="s">
        <v>13526</v>
      </c>
      <c r="C10643" s="416" t="s">
        <v>13463</v>
      </c>
      <c r="D10643" s="416">
        <v>464</v>
      </c>
    </row>
    <row r="10644" spans="2:4" x14ac:dyDescent="0.25">
      <c r="B10644" s="416" t="s">
        <v>13527</v>
      </c>
      <c r="C10644" s="416" t="s">
        <v>13463</v>
      </c>
      <c r="D10644" s="416">
        <v>464</v>
      </c>
    </row>
    <row r="10645" spans="2:4" x14ac:dyDescent="0.25">
      <c r="B10645" s="416" t="s">
        <v>13528</v>
      </c>
      <c r="C10645" s="416" t="s">
        <v>13463</v>
      </c>
      <c r="D10645" s="416">
        <v>464</v>
      </c>
    </row>
    <row r="10646" spans="2:4" x14ac:dyDescent="0.25">
      <c r="B10646" s="416" t="s">
        <v>13529</v>
      </c>
      <c r="C10646" s="416" t="s">
        <v>13463</v>
      </c>
      <c r="D10646" s="416">
        <v>464</v>
      </c>
    </row>
    <row r="10647" spans="2:4" x14ac:dyDescent="0.25">
      <c r="B10647" s="416" t="s">
        <v>13530</v>
      </c>
      <c r="C10647" s="416" t="s">
        <v>13463</v>
      </c>
      <c r="D10647" s="416">
        <v>464</v>
      </c>
    </row>
    <row r="10648" spans="2:4" x14ac:dyDescent="0.25">
      <c r="B10648" s="416" t="s">
        <v>13531</v>
      </c>
      <c r="C10648" s="416" t="s">
        <v>13463</v>
      </c>
      <c r="D10648" s="416">
        <v>464</v>
      </c>
    </row>
    <row r="10649" spans="2:4" x14ac:dyDescent="0.25">
      <c r="B10649" s="416" t="s">
        <v>13532</v>
      </c>
      <c r="C10649" s="416" t="s">
        <v>13463</v>
      </c>
      <c r="D10649" s="416">
        <v>464</v>
      </c>
    </row>
    <row r="10650" spans="2:4" x14ac:dyDescent="0.25">
      <c r="B10650" s="416" t="s">
        <v>13533</v>
      </c>
      <c r="C10650" s="416" t="s">
        <v>13463</v>
      </c>
      <c r="D10650" s="416">
        <v>464</v>
      </c>
    </row>
    <row r="10651" spans="2:4" x14ac:dyDescent="0.25">
      <c r="B10651" s="416" t="s">
        <v>13534</v>
      </c>
      <c r="C10651" s="416" t="s">
        <v>13463</v>
      </c>
      <c r="D10651" s="416">
        <v>464</v>
      </c>
    </row>
    <row r="10652" spans="2:4" x14ac:dyDescent="0.25">
      <c r="B10652" s="416" t="s">
        <v>13535</v>
      </c>
      <c r="C10652" s="416" t="s">
        <v>13463</v>
      </c>
      <c r="D10652" s="416">
        <v>464</v>
      </c>
    </row>
    <row r="10653" spans="2:4" x14ac:dyDescent="0.25">
      <c r="B10653" s="416" t="s">
        <v>13536</v>
      </c>
      <c r="C10653" s="416" t="s">
        <v>13463</v>
      </c>
      <c r="D10653" s="416">
        <v>464</v>
      </c>
    </row>
    <row r="10654" spans="2:4" x14ac:dyDescent="0.25">
      <c r="B10654" s="416" t="s">
        <v>13537</v>
      </c>
      <c r="C10654" s="416" t="s">
        <v>13463</v>
      </c>
      <c r="D10654" s="416">
        <v>464</v>
      </c>
    </row>
    <row r="10655" spans="2:4" x14ac:dyDescent="0.25">
      <c r="B10655" s="416" t="s">
        <v>13538</v>
      </c>
      <c r="C10655" s="416" t="s">
        <v>13463</v>
      </c>
      <c r="D10655" s="416">
        <v>464</v>
      </c>
    </row>
    <row r="10656" spans="2:4" x14ac:dyDescent="0.25">
      <c r="B10656" s="416" t="s">
        <v>13539</v>
      </c>
      <c r="C10656" s="416" t="s">
        <v>13463</v>
      </c>
      <c r="D10656" s="416">
        <v>464</v>
      </c>
    </row>
    <row r="10657" spans="2:4" x14ac:dyDescent="0.25">
      <c r="B10657" s="416" t="s">
        <v>13540</v>
      </c>
      <c r="C10657" s="416" t="s">
        <v>13463</v>
      </c>
      <c r="D10657" s="416">
        <v>464</v>
      </c>
    </row>
    <row r="10658" spans="2:4" x14ac:dyDescent="0.25">
      <c r="B10658" s="416" t="s">
        <v>13541</v>
      </c>
      <c r="C10658" s="416" t="s">
        <v>13463</v>
      </c>
      <c r="D10658" s="416">
        <v>464</v>
      </c>
    </row>
    <row r="10659" spans="2:4" x14ac:dyDescent="0.25">
      <c r="B10659" s="416" t="s">
        <v>13542</v>
      </c>
      <c r="C10659" s="416" t="s">
        <v>13463</v>
      </c>
      <c r="D10659" s="416">
        <v>464</v>
      </c>
    </row>
    <row r="10660" spans="2:4" x14ac:dyDescent="0.25">
      <c r="B10660" s="416" t="s">
        <v>13543</v>
      </c>
      <c r="C10660" s="416" t="s">
        <v>13463</v>
      </c>
      <c r="D10660" s="416">
        <v>464</v>
      </c>
    </row>
    <row r="10661" spans="2:4" x14ac:dyDescent="0.25">
      <c r="B10661" s="416" t="s">
        <v>13544</v>
      </c>
      <c r="C10661" s="416" t="s">
        <v>13463</v>
      </c>
      <c r="D10661" s="416">
        <v>464</v>
      </c>
    </row>
    <row r="10662" spans="2:4" x14ac:dyDescent="0.25">
      <c r="B10662" s="416" t="s">
        <v>13545</v>
      </c>
      <c r="C10662" s="416" t="s">
        <v>13463</v>
      </c>
      <c r="D10662" s="416">
        <v>464</v>
      </c>
    </row>
    <row r="10663" spans="2:4" x14ac:dyDescent="0.25">
      <c r="B10663" s="416" t="s">
        <v>13546</v>
      </c>
      <c r="C10663" s="416" t="s">
        <v>13463</v>
      </c>
      <c r="D10663" s="416">
        <v>464</v>
      </c>
    </row>
    <row r="10664" spans="2:4" x14ac:dyDescent="0.25">
      <c r="B10664" s="416" t="s">
        <v>13547</v>
      </c>
      <c r="C10664" s="416" t="s">
        <v>13463</v>
      </c>
      <c r="D10664" s="416">
        <v>464</v>
      </c>
    </row>
    <row r="10665" spans="2:4" x14ac:dyDescent="0.25">
      <c r="B10665" s="416" t="s">
        <v>13548</v>
      </c>
      <c r="C10665" s="416" t="s">
        <v>13463</v>
      </c>
      <c r="D10665" s="416">
        <v>464</v>
      </c>
    </row>
    <row r="10666" spans="2:4" x14ac:dyDescent="0.25">
      <c r="B10666" s="416" t="s">
        <v>13549</v>
      </c>
      <c r="C10666" s="416" t="s">
        <v>13463</v>
      </c>
      <c r="D10666" s="416">
        <v>464</v>
      </c>
    </row>
    <row r="10667" spans="2:4" x14ac:dyDescent="0.25">
      <c r="B10667" s="416" t="s">
        <v>13550</v>
      </c>
      <c r="C10667" s="416" t="s">
        <v>13463</v>
      </c>
      <c r="D10667" s="416">
        <v>464</v>
      </c>
    </row>
    <row r="10668" spans="2:4" x14ac:dyDescent="0.25">
      <c r="B10668" s="416" t="s">
        <v>13551</v>
      </c>
      <c r="C10668" s="416" t="s">
        <v>13463</v>
      </c>
      <c r="D10668" s="416">
        <v>464</v>
      </c>
    </row>
    <row r="10669" spans="2:4" x14ac:dyDescent="0.25">
      <c r="B10669" s="416" t="s">
        <v>13552</v>
      </c>
      <c r="C10669" s="416" t="s">
        <v>13463</v>
      </c>
      <c r="D10669" s="416">
        <v>464</v>
      </c>
    </row>
    <row r="10670" spans="2:4" x14ac:dyDescent="0.25">
      <c r="B10670" s="416" t="s">
        <v>13553</v>
      </c>
      <c r="C10670" s="416" t="s">
        <v>13463</v>
      </c>
      <c r="D10670" s="416">
        <v>464</v>
      </c>
    </row>
    <row r="10671" spans="2:4" x14ac:dyDescent="0.25">
      <c r="B10671" s="416" t="s">
        <v>13554</v>
      </c>
      <c r="C10671" s="416" t="s">
        <v>13463</v>
      </c>
      <c r="D10671" s="416">
        <v>464</v>
      </c>
    </row>
    <row r="10672" spans="2:4" x14ac:dyDescent="0.25">
      <c r="B10672" s="416" t="s">
        <v>13555</v>
      </c>
      <c r="C10672" s="416" t="s">
        <v>13463</v>
      </c>
      <c r="D10672" s="416">
        <v>464</v>
      </c>
    </row>
    <row r="10673" spans="2:4" x14ac:dyDescent="0.25">
      <c r="B10673" s="416" t="s">
        <v>13556</v>
      </c>
      <c r="C10673" s="416" t="s">
        <v>13463</v>
      </c>
      <c r="D10673" s="416">
        <v>464</v>
      </c>
    </row>
    <row r="10674" spans="2:4" x14ac:dyDescent="0.25">
      <c r="B10674" s="416" t="s">
        <v>13557</v>
      </c>
      <c r="C10674" s="416" t="s">
        <v>13463</v>
      </c>
      <c r="D10674" s="416">
        <v>464</v>
      </c>
    </row>
    <row r="10675" spans="2:4" x14ac:dyDescent="0.25">
      <c r="B10675" s="416" t="s">
        <v>13558</v>
      </c>
      <c r="C10675" s="416" t="s">
        <v>13463</v>
      </c>
      <c r="D10675" s="416">
        <v>464</v>
      </c>
    </row>
    <row r="10676" spans="2:4" x14ac:dyDescent="0.25">
      <c r="B10676" s="416" t="s">
        <v>13559</v>
      </c>
      <c r="C10676" s="416" t="s">
        <v>13463</v>
      </c>
      <c r="D10676" s="416">
        <v>464</v>
      </c>
    </row>
    <row r="10677" spans="2:4" x14ac:dyDescent="0.25">
      <c r="B10677" s="416" t="s">
        <v>13560</v>
      </c>
      <c r="C10677" s="416" t="s">
        <v>13463</v>
      </c>
      <c r="D10677" s="416">
        <v>464</v>
      </c>
    </row>
    <row r="10678" spans="2:4" x14ac:dyDescent="0.25">
      <c r="B10678" s="416" t="s">
        <v>13561</v>
      </c>
      <c r="C10678" s="416" t="s">
        <v>13463</v>
      </c>
      <c r="D10678" s="416">
        <v>464</v>
      </c>
    </row>
    <row r="10679" spans="2:4" x14ac:dyDescent="0.25">
      <c r="B10679" s="416" t="s">
        <v>13562</v>
      </c>
      <c r="C10679" s="416" t="s">
        <v>13463</v>
      </c>
      <c r="D10679" s="416">
        <v>464</v>
      </c>
    </row>
    <row r="10680" spans="2:4" x14ac:dyDescent="0.25">
      <c r="B10680" s="416" t="s">
        <v>13563</v>
      </c>
      <c r="C10680" s="416" t="s">
        <v>13463</v>
      </c>
      <c r="D10680" s="416">
        <v>464</v>
      </c>
    </row>
    <row r="10681" spans="2:4" x14ac:dyDescent="0.25">
      <c r="B10681" s="416" t="s">
        <v>13564</v>
      </c>
      <c r="C10681" s="416" t="s">
        <v>13463</v>
      </c>
      <c r="D10681" s="416">
        <v>464</v>
      </c>
    </row>
    <row r="10682" spans="2:4" x14ac:dyDescent="0.25">
      <c r="B10682" s="416" t="s">
        <v>13565</v>
      </c>
      <c r="C10682" s="416" t="s">
        <v>13463</v>
      </c>
      <c r="D10682" s="416">
        <v>464</v>
      </c>
    </row>
    <row r="10683" spans="2:4" x14ac:dyDescent="0.25">
      <c r="B10683" s="416" t="s">
        <v>13566</v>
      </c>
      <c r="C10683" s="416" t="s">
        <v>13463</v>
      </c>
      <c r="D10683" s="416">
        <v>464</v>
      </c>
    </row>
    <row r="10684" spans="2:4" x14ac:dyDescent="0.25">
      <c r="B10684" s="416" t="s">
        <v>13567</v>
      </c>
      <c r="C10684" s="416" t="s">
        <v>13463</v>
      </c>
      <c r="D10684" s="416">
        <v>464</v>
      </c>
    </row>
    <row r="10685" spans="2:4" x14ac:dyDescent="0.25">
      <c r="B10685" s="416" t="s">
        <v>13568</v>
      </c>
      <c r="C10685" s="416" t="s">
        <v>13463</v>
      </c>
      <c r="D10685" s="416">
        <v>464</v>
      </c>
    </row>
    <row r="10686" spans="2:4" x14ac:dyDescent="0.25">
      <c r="B10686" s="416" t="s">
        <v>13569</v>
      </c>
      <c r="C10686" s="416" t="s">
        <v>13463</v>
      </c>
      <c r="D10686" s="416">
        <v>464</v>
      </c>
    </row>
    <row r="10687" spans="2:4" x14ac:dyDescent="0.25">
      <c r="B10687" s="416" t="s">
        <v>13570</v>
      </c>
      <c r="C10687" s="416" t="s">
        <v>13463</v>
      </c>
      <c r="D10687" s="416">
        <v>464</v>
      </c>
    </row>
    <row r="10688" spans="2:4" x14ac:dyDescent="0.25">
      <c r="B10688" s="416" t="s">
        <v>13571</v>
      </c>
      <c r="C10688" s="416" t="s">
        <v>13463</v>
      </c>
      <c r="D10688" s="416">
        <v>464</v>
      </c>
    </row>
    <row r="10689" spans="2:4" x14ac:dyDescent="0.25">
      <c r="B10689" s="416" t="s">
        <v>13572</v>
      </c>
      <c r="C10689" s="416" t="s">
        <v>13463</v>
      </c>
      <c r="D10689" s="416">
        <v>464</v>
      </c>
    </row>
    <row r="10690" spans="2:4" x14ac:dyDescent="0.25">
      <c r="B10690" s="416" t="s">
        <v>13573</v>
      </c>
      <c r="C10690" s="416" t="s">
        <v>13463</v>
      </c>
      <c r="D10690" s="416">
        <v>464</v>
      </c>
    </row>
    <row r="10691" spans="2:4" x14ac:dyDescent="0.25">
      <c r="B10691" s="416" t="s">
        <v>13574</v>
      </c>
      <c r="C10691" s="416" t="s">
        <v>13463</v>
      </c>
      <c r="D10691" s="416">
        <v>464</v>
      </c>
    </row>
    <row r="10692" spans="2:4" x14ac:dyDescent="0.25">
      <c r="B10692" s="416" t="s">
        <v>13575</v>
      </c>
      <c r="C10692" s="416" t="s">
        <v>13463</v>
      </c>
      <c r="D10692" s="416">
        <v>464</v>
      </c>
    </row>
    <row r="10693" spans="2:4" x14ac:dyDescent="0.25">
      <c r="B10693" s="416" t="s">
        <v>13576</v>
      </c>
      <c r="C10693" s="416" t="s">
        <v>13463</v>
      </c>
      <c r="D10693" s="416">
        <v>464</v>
      </c>
    </row>
    <row r="10694" spans="2:4" x14ac:dyDescent="0.25">
      <c r="B10694" s="416" t="s">
        <v>13577</v>
      </c>
      <c r="C10694" s="416" t="s">
        <v>13463</v>
      </c>
      <c r="D10694" s="416">
        <v>464</v>
      </c>
    </row>
    <row r="10695" spans="2:4" x14ac:dyDescent="0.25">
      <c r="B10695" s="416" t="s">
        <v>13578</v>
      </c>
      <c r="C10695" s="416" t="s">
        <v>13463</v>
      </c>
      <c r="D10695" s="416">
        <v>464</v>
      </c>
    </row>
    <row r="10696" spans="2:4" x14ac:dyDescent="0.25">
      <c r="B10696" s="416" t="s">
        <v>13579</v>
      </c>
      <c r="C10696" s="416" t="s">
        <v>13463</v>
      </c>
      <c r="D10696" s="416">
        <v>464</v>
      </c>
    </row>
    <row r="10697" spans="2:4" x14ac:dyDescent="0.25">
      <c r="B10697" s="416" t="s">
        <v>13580</v>
      </c>
      <c r="C10697" s="416" t="s">
        <v>13463</v>
      </c>
      <c r="D10697" s="416">
        <v>464</v>
      </c>
    </row>
    <row r="10698" spans="2:4" x14ac:dyDescent="0.25">
      <c r="B10698" s="416" t="s">
        <v>13581</v>
      </c>
      <c r="C10698" s="416" t="s">
        <v>13463</v>
      </c>
      <c r="D10698" s="416">
        <v>464</v>
      </c>
    </row>
    <row r="10699" spans="2:4" x14ac:dyDescent="0.25">
      <c r="B10699" s="416" t="s">
        <v>13582</v>
      </c>
      <c r="C10699" s="416" t="s">
        <v>13463</v>
      </c>
      <c r="D10699" s="416">
        <v>464</v>
      </c>
    </row>
    <row r="10700" spans="2:4" x14ac:dyDescent="0.25">
      <c r="B10700" s="416" t="s">
        <v>13583</v>
      </c>
      <c r="C10700" s="416" t="s">
        <v>13463</v>
      </c>
      <c r="D10700" s="416">
        <v>464</v>
      </c>
    </row>
    <row r="10701" spans="2:4" x14ac:dyDescent="0.25">
      <c r="B10701" s="416" t="s">
        <v>13584</v>
      </c>
      <c r="C10701" s="416" t="s">
        <v>13463</v>
      </c>
      <c r="D10701" s="416">
        <v>464</v>
      </c>
    </row>
    <row r="10702" spans="2:4" x14ac:dyDescent="0.25">
      <c r="B10702" s="416" t="s">
        <v>13585</v>
      </c>
      <c r="C10702" s="416" t="s">
        <v>13586</v>
      </c>
      <c r="D10702" s="417">
        <v>1890</v>
      </c>
    </row>
    <row r="10703" spans="2:4" x14ac:dyDescent="0.25">
      <c r="B10703" s="416" t="s">
        <v>13587</v>
      </c>
      <c r="C10703" s="416" t="s">
        <v>13588</v>
      </c>
      <c r="D10703" s="417">
        <v>1353.55</v>
      </c>
    </row>
    <row r="10704" spans="2:4" x14ac:dyDescent="0.25">
      <c r="B10704" s="416" t="s">
        <v>13589</v>
      </c>
      <c r="C10704" s="416" t="s">
        <v>13590</v>
      </c>
      <c r="D10704" s="416">
        <v>357.16</v>
      </c>
    </row>
    <row r="10705" spans="2:4" x14ac:dyDescent="0.25">
      <c r="B10705" s="416" t="s">
        <v>13591</v>
      </c>
      <c r="C10705" s="416" t="s">
        <v>13590</v>
      </c>
      <c r="D10705" s="416">
        <v>357.16</v>
      </c>
    </row>
    <row r="10706" spans="2:4" x14ac:dyDescent="0.25">
      <c r="B10706" s="416" t="s">
        <v>13592</v>
      </c>
      <c r="C10706" s="416" t="s">
        <v>13590</v>
      </c>
      <c r="D10706" s="416">
        <v>357.16</v>
      </c>
    </row>
    <row r="10707" spans="2:4" x14ac:dyDescent="0.25">
      <c r="B10707" s="416" t="s">
        <v>13593</v>
      </c>
      <c r="C10707" s="416" t="s">
        <v>13590</v>
      </c>
      <c r="D10707" s="416">
        <v>357.16</v>
      </c>
    </row>
    <row r="10708" spans="2:4" x14ac:dyDescent="0.25">
      <c r="B10708" s="416" t="s">
        <v>13594</v>
      </c>
      <c r="C10708" s="416" t="s">
        <v>13590</v>
      </c>
      <c r="D10708" s="416">
        <v>357.16</v>
      </c>
    </row>
    <row r="10709" spans="2:4" x14ac:dyDescent="0.25">
      <c r="B10709" s="416" t="s">
        <v>13595</v>
      </c>
      <c r="C10709" s="416" t="s">
        <v>13590</v>
      </c>
      <c r="D10709" s="416">
        <v>357.16</v>
      </c>
    </row>
    <row r="10710" spans="2:4" x14ac:dyDescent="0.25">
      <c r="B10710" s="416" t="s">
        <v>13596</v>
      </c>
      <c r="C10710" s="416" t="s">
        <v>13590</v>
      </c>
      <c r="D10710" s="416">
        <v>357.16</v>
      </c>
    </row>
    <row r="10711" spans="2:4" x14ac:dyDescent="0.25">
      <c r="B10711" s="416" t="s">
        <v>13597</v>
      </c>
      <c r="C10711" s="416" t="s">
        <v>13590</v>
      </c>
      <c r="D10711" s="416">
        <v>357.16</v>
      </c>
    </row>
    <row r="10712" spans="2:4" x14ac:dyDescent="0.25">
      <c r="B10712" s="416" t="s">
        <v>13598</v>
      </c>
      <c r="C10712" s="416" t="s">
        <v>13590</v>
      </c>
      <c r="D10712" s="416">
        <v>357.16</v>
      </c>
    </row>
    <row r="10713" spans="2:4" x14ac:dyDescent="0.25">
      <c r="B10713" s="416" t="s">
        <v>13599</v>
      </c>
      <c r="C10713" s="416" t="s">
        <v>13590</v>
      </c>
      <c r="D10713" s="416">
        <v>357.16</v>
      </c>
    </row>
    <row r="10714" spans="2:4" x14ac:dyDescent="0.25">
      <c r="B10714" s="416" t="s">
        <v>13600</v>
      </c>
      <c r="C10714" s="416" t="s">
        <v>13590</v>
      </c>
      <c r="D10714" s="416">
        <v>357.16</v>
      </c>
    </row>
    <row r="10715" spans="2:4" x14ac:dyDescent="0.25">
      <c r="B10715" s="416" t="s">
        <v>13601</v>
      </c>
      <c r="C10715" s="416" t="s">
        <v>13590</v>
      </c>
      <c r="D10715" s="416">
        <v>357.16</v>
      </c>
    </row>
    <row r="10716" spans="2:4" x14ac:dyDescent="0.25">
      <c r="B10716" s="416" t="s">
        <v>13602</v>
      </c>
      <c r="C10716" s="416" t="s">
        <v>13590</v>
      </c>
      <c r="D10716" s="416">
        <v>357.16</v>
      </c>
    </row>
    <row r="10717" spans="2:4" x14ac:dyDescent="0.25">
      <c r="B10717" s="416" t="s">
        <v>13603</v>
      </c>
      <c r="C10717" s="416" t="s">
        <v>13590</v>
      </c>
      <c r="D10717" s="416">
        <v>357.16</v>
      </c>
    </row>
    <row r="10718" spans="2:4" x14ac:dyDescent="0.25">
      <c r="B10718" s="416" t="s">
        <v>13604</v>
      </c>
      <c r="C10718" s="416" t="s">
        <v>13590</v>
      </c>
      <c r="D10718" s="416">
        <v>357.16</v>
      </c>
    </row>
    <row r="10719" spans="2:4" x14ac:dyDescent="0.25">
      <c r="B10719" s="416" t="s">
        <v>13605</v>
      </c>
      <c r="C10719" s="416" t="s">
        <v>13590</v>
      </c>
      <c r="D10719" s="416">
        <v>357.16</v>
      </c>
    </row>
    <row r="10720" spans="2:4" x14ac:dyDescent="0.25">
      <c r="B10720" s="416" t="s">
        <v>13606</v>
      </c>
      <c r="C10720" s="416" t="s">
        <v>13590</v>
      </c>
      <c r="D10720" s="416">
        <v>357.16</v>
      </c>
    </row>
    <row r="10721" spans="2:4" x14ac:dyDescent="0.25">
      <c r="B10721" s="416" t="s">
        <v>13607</v>
      </c>
      <c r="C10721" s="416" t="s">
        <v>13590</v>
      </c>
      <c r="D10721" s="416">
        <v>357.16</v>
      </c>
    </row>
    <row r="10722" spans="2:4" x14ac:dyDescent="0.25">
      <c r="B10722" s="416" t="s">
        <v>13608</v>
      </c>
      <c r="C10722" s="416" t="s">
        <v>13590</v>
      </c>
      <c r="D10722" s="416">
        <v>357.16</v>
      </c>
    </row>
    <row r="10723" spans="2:4" x14ac:dyDescent="0.25">
      <c r="B10723" s="416" t="s">
        <v>13609</v>
      </c>
      <c r="C10723" s="416" t="s">
        <v>13590</v>
      </c>
      <c r="D10723" s="416">
        <v>357.16</v>
      </c>
    </row>
    <row r="10724" spans="2:4" x14ac:dyDescent="0.25">
      <c r="B10724" s="416" t="s">
        <v>13610</v>
      </c>
      <c r="C10724" s="416" t="s">
        <v>13590</v>
      </c>
      <c r="D10724" s="416">
        <v>357.16</v>
      </c>
    </row>
    <row r="10725" spans="2:4" x14ac:dyDescent="0.25">
      <c r="B10725" s="416" t="s">
        <v>13611</v>
      </c>
      <c r="C10725" s="416" t="s">
        <v>13590</v>
      </c>
      <c r="D10725" s="416">
        <v>357.16</v>
      </c>
    </row>
    <row r="10726" spans="2:4" x14ac:dyDescent="0.25">
      <c r="B10726" s="416" t="s">
        <v>13612</v>
      </c>
      <c r="C10726" s="416" t="s">
        <v>13590</v>
      </c>
      <c r="D10726" s="416">
        <v>357.16</v>
      </c>
    </row>
    <row r="10727" spans="2:4" x14ac:dyDescent="0.25">
      <c r="B10727" s="416" t="s">
        <v>13613</v>
      </c>
      <c r="C10727" s="416" t="s">
        <v>13590</v>
      </c>
      <c r="D10727" s="416">
        <v>357.16</v>
      </c>
    </row>
    <row r="10728" spans="2:4" x14ac:dyDescent="0.25">
      <c r="B10728" s="416" t="s">
        <v>13614</v>
      </c>
      <c r="C10728" s="416" t="s">
        <v>13590</v>
      </c>
      <c r="D10728" s="416">
        <v>357.16</v>
      </c>
    </row>
    <row r="10729" spans="2:4" x14ac:dyDescent="0.25">
      <c r="B10729" s="416" t="s">
        <v>13615</v>
      </c>
      <c r="C10729" s="416" t="s">
        <v>13590</v>
      </c>
      <c r="D10729" s="416">
        <v>357.16</v>
      </c>
    </row>
    <row r="10730" spans="2:4" x14ac:dyDescent="0.25">
      <c r="B10730" s="416" t="s">
        <v>13616</v>
      </c>
      <c r="C10730" s="416" t="s">
        <v>13590</v>
      </c>
      <c r="D10730" s="416">
        <v>357.16</v>
      </c>
    </row>
    <row r="10731" spans="2:4" x14ac:dyDescent="0.25">
      <c r="B10731" s="416" t="s">
        <v>13617</v>
      </c>
      <c r="C10731" s="416" t="s">
        <v>13590</v>
      </c>
      <c r="D10731" s="416">
        <v>357.16</v>
      </c>
    </row>
    <row r="10732" spans="2:4" x14ac:dyDescent="0.25">
      <c r="B10732" s="416" t="s">
        <v>13618</v>
      </c>
      <c r="C10732" s="416" t="s">
        <v>13590</v>
      </c>
      <c r="D10732" s="416">
        <v>357.16</v>
      </c>
    </row>
    <row r="10733" spans="2:4" x14ac:dyDescent="0.25">
      <c r="B10733" s="416" t="s">
        <v>13619</v>
      </c>
      <c r="C10733" s="416" t="s">
        <v>13590</v>
      </c>
      <c r="D10733" s="416">
        <v>357.16</v>
      </c>
    </row>
    <row r="10734" spans="2:4" x14ac:dyDescent="0.25">
      <c r="B10734" s="416" t="s">
        <v>13620</v>
      </c>
      <c r="C10734" s="416" t="s">
        <v>13590</v>
      </c>
      <c r="D10734" s="416">
        <v>357.16</v>
      </c>
    </row>
    <row r="10735" spans="2:4" x14ac:dyDescent="0.25">
      <c r="B10735" s="416" t="s">
        <v>13621</v>
      </c>
      <c r="C10735" s="416" t="s">
        <v>13590</v>
      </c>
      <c r="D10735" s="416">
        <v>357.16</v>
      </c>
    </row>
    <row r="10736" spans="2:4" x14ac:dyDescent="0.25">
      <c r="B10736" s="416" t="s">
        <v>13622</v>
      </c>
      <c r="C10736" s="416" t="s">
        <v>13590</v>
      </c>
      <c r="D10736" s="416">
        <v>357.16</v>
      </c>
    </row>
    <row r="10737" spans="2:4" x14ac:dyDescent="0.25">
      <c r="B10737" s="416" t="s">
        <v>13623</v>
      </c>
      <c r="C10737" s="416" t="s">
        <v>13590</v>
      </c>
      <c r="D10737" s="416">
        <v>357.16</v>
      </c>
    </row>
    <row r="10738" spans="2:4" x14ac:dyDescent="0.25">
      <c r="B10738" s="416" t="s">
        <v>13624</v>
      </c>
      <c r="C10738" s="416" t="s">
        <v>13590</v>
      </c>
      <c r="D10738" s="416">
        <v>357.16</v>
      </c>
    </row>
    <row r="10739" spans="2:4" x14ac:dyDescent="0.25">
      <c r="B10739" s="416" t="s">
        <v>13625</v>
      </c>
      <c r="C10739" s="416" t="s">
        <v>13590</v>
      </c>
      <c r="D10739" s="416">
        <v>357.16</v>
      </c>
    </row>
    <row r="10740" spans="2:4" x14ac:dyDescent="0.25">
      <c r="B10740" s="416" t="s">
        <v>13626</v>
      </c>
      <c r="C10740" s="416" t="s">
        <v>13590</v>
      </c>
      <c r="D10740" s="416">
        <v>527.79999999999995</v>
      </c>
    </row>
    <row r="10741" spans="2:4" x14ac:dyDescent="0.25">
      <c r="B10741" s="416" t="s">
        <v>13627</v>
      </c>
      <c r="C10741" s="416" t="s">
        <v>13590</v>
      </c>
      <c r="D10741" s="416">
        <v>506</v>
      </c>
    </row>
    <row r="10742" spans="2:4" x14ac:dyDescent="0.25">
      <c r="B10742" s="416" t="s">
        <v>13628</v>
      </c>
      <c r="C10742" s="416" t="s">
        <v>13590</v>
      </c>
      <c r="D10742" s="416">
        <v>527.79999999999995</v>
      </c>
    </row>
    <row r="10743" spans="2:4" x14ac:dyDescent="0.25">
      <c r="B10743" s="416" t="s">
        <v>13629</v>
      </c>
      <c r="C10743" s="416" t="s">
        <v>13590</v>
      </c>
      <c r="D10743" s="416">
        <v>527.79999999999995</v>
      </c>
    </row>
    <row r="10744" spans="2:4" x14ac:dyDescent="0.25">
      <c r="B10744" s="416" t="s">
        <v>13630</v>
      </c>
      <c r="C10744" s="416" t="s">
        <v>13590</v>
      </c>
      <c r="D10744" s="416">
        <v>527.79999999999995</v>
      </c>
    </row>
    <row r="10745" spans="2:4" x14ac:dyDescent="0.25">
      <c r="B10745" s="416" t="s">
        <v>13631</v>
      </c>
      <c r="C10745" s="416" t="s">
        <v>13632</v>
      </c>
      <c r="D10745" s="416">
        <v>341.04</v>
      </c>
    </row>
    <row r="10746" spans="2:4" x14ac:dyDescent="0.25">
      <c r="B10746" s="416" t="s">
        <v>13633</v>
      </c>
      <c r="C10746" s="416" t="s">
        <v>13632</v>
      </c>
      <c r="D10746" s="416">
        <v>341.04</v>
      </c>
    </row>
    <row r="10747" spans="2:4" x14ac:dyDescent="0.25">
      <c r="B10747" s="416" t="s">
        <v>13634</v>
      </c>
      <c r="C10747" s="416" t="s">
        <v>13632</v>
      </c>
      <c r="D10747" s="416">
        <v>341.04</v>
      </c>
    </row>
    <row r="10748" spans="2:4" x14ac:dyDescent="0.25">
      <c r="B10748" s="416" t="s">
        <v>13635</v>
      </c>
      <c r="C10748" s="416" t="s">
        <v>13632</v>
      </c>
      <c r="D10748" s="416">
        <v>341.04</v>
      </c>
    </row>
    <row r="10749" spans="2:4" x14ac:dyDescent="0.25">
      <c r="B10749" s="416" t="s">
        <v>13636</v>
      </c>
      <c r="C10749" s="416" t="s">
        <v>13632</v>
      </c>
      <c r="D10749" s="416">
        <v>341.04</v>
      </c>
    </row>
    <row r="10750" spans="2:4" x14ac:dyDescent="0.25">
      <c r="B10750" s="416" t="s">
        <v>13637</v>
      </c>
      <c r="C10750" s="416" t="s">
        <v>13632</v>
      </c>
      <c r="D10750" s="416">
        <v>341.04</v>
      </c>
    </row>
    <row r="10751" spans="2:4" x14ac:dyDescent="0.25">
      <c r="B10751" s="416" t="s">
        <v>13638</v>
      </c>
      <c r="C10751" s="416" t="s">
        <v>13632</v>
      </c>
      <c r="D10751" s="416">
        <v>341.04</v>
      </c>
    </row>
    <row r="10752" spans="2:4" x14ac:dyDescent="0.25">
      <c r="B10752" s="416" t="s">
        <v>13639</v>
      </c>
      <c r="C10752" s="416" t="s">
        <v>13632</v>
      </c>
      <c r="D10752" s="416">
        <v>341.04</v>
      </c>
    </row>
    <row r="10753" spans="2:4" x14ac:dyDescent="0.25">
      <c r="B10753" s="416" t="s">
        <v>13640</v>
      </c>
      <c r="C10753" s="416" t="s">
        <v>13632</v>
      </c>
      <c r="D10753" s="416">
        <v>341.04</v>
      </c>
    </row>
    <row r="10754" spans="2:4" x14ac:dyDescent="0.25">
      <c r="B10754" s="416" t="s">
        <v>13641</v>
      </c>
      <c r="C10754" s="416" t="s">
        <v>13632</v>
      </c>
      <c r="D10754" s="416">
        <v>341.04</v>
      </c>
    </row>
    <row r="10755" spans="2:4" x14ac:dyDescent="0.25">
      <c r="B10755" s="416" t="s">
        <v>13642</v>
      </c>
      <c r="C10755" s="416" t="s">
        <v>13632</v>
      </c>
      <c r="D10755" s="416">
        <v>341.04</v>
      </c>
    </row>
    <row r="10756" spans="2:4" x14ac:dyDescent="0.25">
      <c r="B10756" s="416" t="s">
        <v>13643</v>
      </c>
      <c r="C10756" s="416" t="s">
        <v>13632</v>
      </c>
      <c r="D10756" s="416">
        <v>341.04</v>
      </c>
    </row>
    <row r="10757" spans="2:4" x14ac:dyDescent="0.25">
      <c r="B10757" s="416" t="s">
        <v>13644</v>
      </c>
      <c r="C10757" s="416" t="s">
        <v>13632</v>
      </c>
      <c r="D10757" s="416">
        <v>341.04</v>
      </c>
    </row>
    <row r="10758" spans="2:4" x14ac:dyDescent="0.25">
      <c r="B10758" s="416" t="s">
        <v>13645</v>
      </c>
      <c r="C10758" s="416" t="s">
        <v>13632</v>
      </c>
      <c r="D10758" s="416">
        <v>341.04</v>
      </c>
    </row>
    <row r="10759" spans="2:4" x14ac:dyDescent="0.25">
      <c r="B10759" s="416" t="s">
        <v>13646</v>
      </c>
      <c r="C10759" s="416" t="s">
        <v>13632</v>
      </c>
      <c r="D10759" s="416">
        <v>341.04</v>
      </c>
    </row>
    <row r="10760" spans="2:4" x14ac:dyDescent="0.25">
      <c r="B10760" s="416" t="s">
        <v>13647</v>
      </c>
      <c r="C10760" s="416" t="s">
        <v>13632</v>
      </c>
      <c r="D10760" s="416">
        <v>341.04</v>
      </c>
    </row>
    <row r="10761" spans="2:4" x14ac:dyDescent="0.25">
      <c r="B10761" s="416" t="s">
        <v>13648</v>
      </c>
      <c r="C10761" s="416" t="s">
        <v>13632</v>
      </c>
      <c r="D10761" s="416">
        <v>341.04</v>
      </c>
    </row>
    <row r="10762" spans="2:4" x14ac:dyDescent="0.25">
      <c r="B10762" s="416" t="s">
        <v>13649</v>
      </c>
      <c r="C10762" s="416" t="s">
        <v>13632</v>
      </c>
      <c r="D10762" s="416">
        <v>341.04</v>
      </c>
    </row>
    <row r="10763" spans="2:4" x14ac:dyDescent="0.25">
      <c r="B10763" s="416" t="s">
        <v>13650</v>
      </c>
      <c r="C10763" s="416" t="s">
        <v>13632</v>
      </c>
      <c r="D10763" s="416">
        <v>341.04</v>
      </c>
    </row>
    <row r="10764" spans="2:4" x14ac:dyDescent="0.25">
      <c r="B10764" s="416" t="s">
        <v>13651</v>
      </c>
      <c r="C10764" s="416" t="s">
        <v>13632</v>
      </c>
      <c r="D10764" s="416">
        <v>341.04</v>
      </c>
    </row>
    <row r="10765" spans="2:4" x14ac:dyDescent="0.25">
      <c r="B10765" s="416" t="s">
        <v>13652</v>
      </c>
      <c r="C10765" s="416" t="s">
        <v>13632</v>
      </c>
      <c r="D10765" s="416">
        <v>341.04</v>
      </c>
    </row>
    <row r="10766" spans="2:4" x14ac:dyDescent="0.25">
      <c r="B10766" s="416" t="s">
        <v>13653</v>
      </c>
      <c r="C10766" s="416" t="s">
        <v>13632</v>
      </c>
      <c r="D10766" s="416">
        <v>341.04</v>
      </c>
    </row>
    <row r="10767" spans="2:4" x14ac:dyDescent="0.25">
      <c r="B10767" s="416" t="s">
        <v>13654</v>
      </c>
      <c r="C10767" s="416" t="s">
        <v>13632</v>
      </c>
      <c r="D10767" s="416">
        <v>341.04</v>
      </c>
    </row>
    <row r="10768" spans="2:4" x14ac:dyDescent="0.25">
      <c r="B10768" s="416" t="s">
        <v>13655</v>
      </c>
      <c r="C10768" s="416" t="s">
        <v>13632</v>
      </c>
      <c r="D10768" s="416">
        <v>341.04</v>
      </c>
    </row>
    <row r="10769" spans="2:4" x14ac:dyDescent="0.25">
      <c r="B10769" s="416" t="s">
        <v>13656</v>
      </c>
      <c r="C10769" s="416" t="s">
        <v>13632</v>
      </c>
      <c r="D10769" s="416">
        <v>341.04</v>
      </c>
    </row>
    <row r="10770" spans="2:4" x14ac:dyDescent="0.25">
      <c r="B10770" s="416" t="s">
        <v>13657</v>
      </c>
      <c r="C10770" s="416" t="s">
        <v>13632</v>
      </c>
      <c r="D10770" s="416">
        <v>341.04</v>
      </c>
    </row>
    <row r="10771" spans="2:4" x14ac:dyDescent="0.25">
      <c r="B10771" s="416" t="s">
        <v>13658</v>
      </c>
      <c r="C10771" s="416" t="s">
        <v>13632</v>
      </c>
      <c r="D10771" s="416">
        <v>341.04</v>
      </c>
    </row>
    <row r="10772" spans="2:4" x14ac:dyDescent="0.25">
      <c r="B10772" s="416" t="s">
        <v>13659</v>
      </c>
      <c r="C10772" s="416" t="s">
        <v>13632</v>
      </c>
      <c r="D10772" s="416">
        <v>341.04</v>
      </c>
    </row>
    <row r="10773" spans="2:4" x14ac:dyDescent="0.25">
      <c r="B10773" s="416" t="s">
        <v>13660</v>
      </c>
      <c r="C10773" s="416" t="s">
        <v>13632</v>
      </c>
      <c r="D10773" s="416">
        <v>341.04</v>
      </c>
    </row>
    <row r="10774" spans="2:4" x14ac:dyDescent="0.25">
      <c r="B10774" s="416" t="s">
        <v>13661</v>
      </c>
      <c r="C10774" s="416" t="s">
        <v>13632</v>
      </c>
      <c r="D10774" s="416">
        <v>341.04</v>
      </c>
    </row>
    <row r="10775" spans="2:4" x14ac:dyDescent="0.25">
      <c r="B10775" s="416" t="s">
        <v>13662</v>
      </c>
      <c r="C10775" s="416" t="s">
        <v>13632</v>
      </c>
      <c r="D10775" s="416">
        <v>341.04</v>
      </c>
    </row>
    <row r="10776" spans="2:4" x14ac:dyDescent="0.25">
      <c r="B10776" s="416" t="s">
        <v>13663</v>
      </c>
      <c r="C10776" s="416" t="s">
        <v>13632</v>
      </c>
      <c r="D10776" s="416">
        <v>341.04</v>
      </c>
    </row>
    <row r="10777" spans="2:4" x14ac:dyDescent="0.25">
      <c r="B10777" s="416" t="s">
        <v>13664</v>
      </c>
      <c r="C10777" s="416" t="s">
        <v>13632</v>
      </c>
      <c r="D10777" s="416">
        <v>341.04</v>
      </c>
    </row>
    <row r="10778" spans="2:4" x14ac:dyDescent="0.25">
      <c r="B10778" s="416" t="s">
        <v>13665</v>
      </c>
      <c r="C10778" s="416" t="s">
        <v>13632</v>
      </c>
      <c r="D10778" s="416">
        <v>341.04</v>
      </c>
    </row>
    <row r="10779" spans="2:4" x14ac:dyDescent="0.25">
      <c r="B10779" s="416" t="s">
        <v>13666</v>
      </c>
      <c r="C10779" s="416" t="s">
        <v>13632</v>
      </c>
      <c r="D10779" s="416">
        <v>341.04</v>
      </c>
    </row>
    <row r="10780" spans="2:4" x14ac:dyDescent="0.25">
      <c r="B10780" s="416" t="s">
        <v>13667</v>
      </c>
      <c r="C10780" s="416" t="s">
        <v>13632</v>
      </c>
      <c r="D10780" s="416">
        <v>341.04</v>
      </c>
    </row>
    <row r="10781" spans="2:4" x14ac:dyDescent="0.25">
      <c r="B10781" s="416" t="s">
        <v>13668</v>
      </c>
      <c r="C10781" s="416" t="s">
        <v>13632</v>
      </c>
      <c r="D10781" s="416">
        <v>341.04</v>
      </c>
    </row>
    <row r="10782" spans="2:4" x14ac:dyDescent="0.25">
      <c r="B10782" s="416" t="s">
        <v>13669</v>
      </c>
      <c r="C10782" s="416" t="s">
        <v>13632</v>
      </c>
      <c r="D10782" s="416">
        <v>341.04</v>
      </c>
    </row>
    <row r="10783" spans="2:4" x14ac:dyDescent="0.25">
      <c r="B10783" s="416" t="s">
        <v>13670</v>
      </c>
      <c r="C10783" s="416" t="s">
        <v>13632</v>
      </c>
      <c r="D10783" s="416">
        <v>341.04</v>
      </c>
    </row>
    <row r="10784" spans="2:4" x14ac:dyDescent="0.25">
      <c r="B10784" s="416" t="s">
        <v>13671</v>
      </c>
      <c r="C10784" s="416" t="s">
        <v>13632</v>
      </c>
      <c r="D10784" s="416">
        <v>341.04</v>
      </c>
    </row>
    <row r="10785" spans="2:4" x14ac:dyDescent="0.25">
      <c r="B10785" s="416" t="s">
        <v>13672</v>
      </c>
      <c r="C10785" s="416" t="s">
        <v>13632</v>
      </c>
      <c r="D10785" s="416">
        <v>341.04</v>
      </c>
    </row>
    <row r="10786" spans="2:4" x14ac:dyDescent="0.25">
      <c r="B10786" s="416" t="s">
        <v>13673</v>
      </c>
      <c r="C10786" s="416" t="s">
        <v>13632</v>
      </c>
      <c r="D10786" s="416">
        <v>341.04</v>
      </c>
    </row>
    <row r="10787" spans="2:4" x14ac:dyDescent="0.25">
      <c r="B10787" s="416" t="s">
        <v>13674</v>
      </c>
      <c r="C10787" s="416" t="s">
        <v>13632</v>
      </c>
      <c r="D10787" s="416">
        <v>341.04</v>
      </c>
    </row>
    <row r="10788" spans="2:4" x14ac:dyDescent="0.25">
      <c r="B10788" s="416" t="s">
        <v>13675</v>
      </c>
      <c r="C10788" s="416" t="s">
        <v>13632</v>
      </c>
      <c r="D10788" s="416">
        <v>341.04</v>
      </c>
    </row>
    <row r="10789" spans="2:4" x14ac:dyDescent="0.25">
      <c r="B10789" s="416" t="s">
        <v>13676</v>
      </c>
      <c r="C10789" s="416" t="s">
        <v>13632</v>
      </c>
      <c r="D10789" s="416">
        <v>341.04</v>
      </c>
    </row>
    <row r="10790" spans="2:4" x14ac:dyDescent="0.25">
      <c r="B10790" s="416" t="s">
        <v>13677</v>
      </c>
      <c r="C10790" s="416" t="s">
        <v>13632</v>
      </c>
      <c r="D10790" s="416">
        <v>341.04</v>
      </c>
    </row>
    <row r="10791" spans="2:4" x14ac:dyDescent="0.25">
      <c r="B10791" s="416" t="s">
        <v>13678</v>
      </c>
      <c r="C10791" s="416" t="s">
        <v>13632</v>
      </c>
      <c r="D10791" s="416">
        <v>341.04</v>
      </c>
    </row>
    <row r="10792" spans="2:4" x14ac:dyDescent="0.25">
      <c r="B10792" s="416" t="s">
        <v>13679</v>
      </c>
      <c r="C10792" s="416" t="s">
        <v>13632</v>
      </c>
      <c r="D10792" s="416">
        <v>341.04</v>
      </c>
    </row>
    <row r="10793" spans="2:4" x14ac:dyDescent="0.25">
      <c r="B10793" s="416" t="s">
        <v>13680</v>
      </c>
      <c r="C10793" s="416" t="s">
        <v>13632</v>
      </c>
      <c r="D10793" s="416">
        <v>341.04</v>
      </c>
    </row>
    <row r="10794" spans="2:4" x14ac:dyDescent="0.25">
      <c r="B10794" s="416" t="s">
        <v>13681</v>
      </c>
      <c r="C10794" s="416" t="s">
        <v>13632</v>
      </c>
      <c r="D10794" s="416">
        <v>341.04</v>
      </c>
    </row>
    <row r="10795" spans="2:4" x14ac:dyDescent="0.25">
      <c r="B10795" s="416" t="s">
        <v>13682</v>
      </c>
      <c r="C10795" s="416" t="s">
        <v>13632</v>
      </c>
      <c r="D10795" s="416">
        <v>341.04</v>
      </c>
    </row>
    <row r="10796" spans="2:4" x14ac:dyDescent="0.25">
      <c r="B10796" s="416" t="s">
        <v>13683</v>
      </c>
      <c r="C10796" s="416" t="s">
        <v>13632</v>
      </c>
      <c r="D10796" s="416">
        <v>341.04</v>
      </c>
    </row>
    <row r="10797" spans="2:4" x14ac:dyDescent="0.25">
      <c r="B10797" s="416" t="s">
        <v>13684</v>
      </c>
      <c r="C10797" s="416" t="s">
        <v>13632</v>
      </c>
      <c r="D10797" s="416">
        <v>341.04</v>
      </c>
    </row>
    <row r="10798" spans="2:4" x14ac:dyDescent="0.25">
      <c r="B10798" s="416" t="s">
        <v>13685</v>
      </c>
      <c r="C10798" s="416" t="s">
        <v>13632</v>
      </c>
      <c r="D10798" s="416">
        <v>341.04</v>
      </c>
    </row>
    <row r="10799" spans="2:4" x14ac:dyDescent="0.25">
      <c r="B10799" s="416" t="s">
        <v>13686</v>
      </c>
      <c r="C10799" s="416" t="s">
        <v>13632</v>
      </c>
      <c r="D10799" s="416">
        <v>341.04</v>
      </c>
    </row>
    <row r="10800" spans="2:4" x14ac:dyDescent="0.25">
      <c r="B10800" s="416" t="s">
        <v>13687</v>
      </c>
      <c r="C10800" s="416" t="s">
        <v>13632</v>
      </c>
      <c r="D10800" s="416">
        <v>341.04</v>
      </c>
    </row>
    <row r="10801" spans="2:4" x14ac:dyDescent="0.25">
      <c r="B10801" s="416" t="s">
        <v>13688</v>
      </c>
      <c r="C10801" s="416" t="s">
        <v>13632</v>
      </c>
      <c r="D10801" s="416">
        <v>341.04</v>
      </c>
    </row>
    <row r="10802" spans="2:4" x14ac:dyDescent="0.25">
      <c r="B10802" s="416" t="s">
        <v>13689</v>
      </c>
      <c r="C10802" s="416" t="s">
        <v>13632</v>
      </c>
      <c r="D10802" s="416">
        <v>341.04</v>
      </c>
    </row>
    <row r="10803" spans="2:4" x14ac:dyDescent="0.25">
      <c r="B10803" s="416" t="s">
        <v>13690</v>
      </c>
      <c r="C10803" s="416" t="s">
        <v>13632</v>
      </c>
      <c r="D10803" s="416">
        <v>341.04</v>
      </c>
    </row>
    <row r="10804" spans="2:4" x14ac:dyDescent="0.25">
      <c r="B10804" s="416" t="s">
        <v>13691</v>
      </c>
      <c r="C10804" s="416" t="s">
        <v>13632</v>
      </c>
      <c r="D10804" s="416">
        <v>341.04</v>
      </c>
    </row>
    <row r="10805" spans="2:4" x14ac:dyDescent="0.25">
      <c r="B10805" s="416" t="s">
        <v>13692</v>
      </c>
      <c r="C10805" s="416" t="s">
        <v>13632</v>
      </c>
      <c r="D10805" s="416">
        <v>341.04</v>
      </c>
    </row>
    <row r="10806" spans="2:4" x14ac:dyDescent="0.25">
      <c r="B10806" s="416" t="s">
        <v>13693</v>
      </c>
      <c r="C10806" s="416" t="s">
        <v>13632</v>
      </c>
      <c r="D10806" s="416">
        <v>341.04</v>
      </c>
    </row>
    <row r="10807" spans="2:4" x14ac:dyDescent="0.25">
      <c r="B10807" s="416" t="s">
        <v>13694</v>
      </c>
      <c r="C10807" s="416" t="s">
        <v>13632</v>
      </c>
      <c r="D10807" s="416">
        <v>341.04</v>
      </c>
    </row>
    <row r="10808" spans="2:4" x14ac:dyDescent="0.25">
      <c r="B10808" s="416" t="s">
        <v>13695</v>
      </c>
      <c r="C10808" s="416" t="s">
        <v>13632</v>
      </c>
      <c r="D10808" s="416">
        <v>341.04</v>
      </c>
    </row>
    <row r="10809" spans="2:4" x14ac:dyDescent="0.25">
      <c r="B10809" s="416" t="s">
        <v>13696</v>
      </c>
      <c r="C10809" s="416" t="s">
        <v>13632</v>
      </c>
      <c r="D10809" s="416">
        <v>341.04</v>
      </c>
    </row>
    <row r="10810" spans="2:4" x14ac:dyDescent="0.25">
      <c r="B10810" s="416" t="s">
        <v>13697</v>
      </c>
      <c r="C10810" s="416" t="s">
        <v>13632</v>
      </c>
      <c r="D10810" s="416">
        <v>341.04</v>
      </c>
    </row>
    <row r="10811" spans="2:4" x14ac:dyDescent="0.25">
      <c r="B10811" s="416" t="s">
        <v>13698</v>
      </c>
      <c r="C10811" s="416" t="s">
        <v>13632</v>
      </c>
      <c r="D10811" s="416">
        <v>341.04</v>
      </c>
    </row>
    <row r="10812" spans="2:4" x14ac:dyDescent="0.25">
      <c r="B10812" s="416" t="s">
        <v>13699</v>
      </c>
      <c r="C10812" s="416" t="s">
        <v>13632</v>
      </c>
      <c r="D10812" s="416">
        <v>341.04</v>
      </c>
    </row>
    <row r="10813" spans="2:4" x14ac:dyDescent="0.25">
      <c r="B10813" s="416" t="s">
        <v>13700</v>
      </c>
      <c r="C10813" s="416" t="s">
        <v>13632</v>
      </c>
      <c r="D10813" s="416">
        <v>341.04</v>
      </c>
    </row>
    <row r="10814" spans="2:4" x14ac:dyDescent="0.25">
      <c r="B10814" s="416" t="s">
        <v>13701</v>
      </c>
      <c r="C10814" s="416" t="s">
        <v>13632</v>
      </c>
      <c r="D10814" s="416">
        <v>341.04</v>
      </c>
    </row>
    <row r="10815" spans="2:4" x14ac:dyDescent="0.25">
      <c r="B10815" s="416" t="s">
        <v>13702</v>
      </c>
      <c r="C10815" s="416" t="s">
        <v>13632</v>
      </c>
      <c r="D10815" s="416">
        <v>341.04</v>
      </c>
    </row>
    <row r="10816" spans="2:4" x14ac:dyDescent="0.25">
      <c r="B10816" s="416" t="s">
        <v>13703</v>
      </c>
      <c r="C10816" s="416" t="s">
        <v>13632</v>
      </c>
      <c r="D10816" s="416">
        <v>341.04</v>
      </c>
    </row>
    <row r="10817" spans="2:4" x14ac:dyDescent="0.25">
      <c r="B10817" s="416" t="s">
        <v>13704</v>
      </c>
      <c r="C10817" s="416" t="s">
        <v>13632</v>
      </c>
      <c r="D10817" s="416">
        <v>341.04</v>
      </c>
    </row>
    <row r="10818" spans="2:4" x14ac:dyDescent="0.25">
      <c r="B10818" s="416" t="s">
        <v>13705</v>
      </c>
      <c r="C10818" s="416" t="s">
        <v>13632</v>
      </c>
      <c r="D10818" s="416">
        <v>341.04</v>
      </c>
    </row>
    <row r="10819" spans="2:4" x14ac:dyDescent="0.25">
      <c r="B10819" s="416" t="s">
        <v>13706</v>
      </c>
      <c r="C10819" s="416" t="s">
        <v>13632</v>
      </c>
      <c r="D10819" s="416">
        <v>341.04</v>
      </c>
    </row>
    <row r="10820" spans="2:4" x14ac:dyDescent="0.25">
      <c r="B10820" s="416" t="s">
        <v>13707</v>
      </c>
      <c r="C10820" s="416" t="s">
        <v>13632</v>
      </c>
      <c r="D10820" s="416">
        <v>341.04</v>
      </c>
    </row>
    <row r="10821" spans="2:4" x14ac:dyDescent="0.25">
      <c r="B10821" s="416" t="s">
        <v>13708</v>
      </c>
      <c r="C10821" s="416" t="s">
        <v>13632</v>
      </c>
      <c r="D10821" s="416">
        <v>341.04</v>
      </c>
    </row>
    <row r="10822" spans="2:4" x14ac:dyDescent="0.25">
      <c r="B10822" s="416" t="s">
        <v>13709</v>
      </c>
      <c r="C10822" s="416" t="s">
        <v>13632</v>
      </c>
      <c r="D10822" s="416">
        <v>341.04</v>
      </c>
    </row>
    <row r="10823" spans="2:4" x14ac:dyDescent="0.25">
      <c r="B10823" s="416" t="s">
        <v>13710</v>
      </c>
      <c r="C10823" s="416" t="s">
        <v>13632</v>
      </c>
      <c r="D10823" s="416">
        <v>341.04</v>
      </c>
    </row>
    <row r="10824" spans="2:4" x14ac:dyDescent="0.25">
      <c r="B10824" s="416" t="s">
        <v>13711</v>
      </c>
      <c r="C10824" s="416" t="s">
        <v>13632</v>
      </c>
      <c r="D10824" s="416">
        <v>341.04</v>
      </c>
    </row>
    <row r="10825" spans="2:4" x14ac:dyDescent="0.25">
      <c r="B10825" s="416" t="s">
        <v>13712</v>
      </c>
      <c r="C10825" s="416" t="s">
        <v>13632</v>
      </c>
      <c r="D10825" s="416">
        <v>341.04</v>
      </c>
    </row>
    <row r="10826" spans="2:4" x14ac:dyDescent="0.25">
      <c r="B10826" s="416" t="s">
        <v>13713</v>
      </c>
      <c r="C10826" s="416" t="s">
        <v>13632</v>
      </c>
      <c r="D10826" s="416">
        <v>341.04</v>
      </c>
    </row>
    <row r="10827" spans="2:4" x14ac:dyDescent="0.25">
      <c r="B10827" s="416" t="s">
        <v>13714</v>
      </c>
      <c r="C10827" s="416" t="s">
        <v>13632</v>
      </c>
      <c r="D10827" s="416">
        <v>341.04</v>
      </c>
    </row>
    <row r="10828" spans="2:4" x14ac:dyDescent="0.25">
      <c r="B10828" s="416" t="s">
        <v>13715</v>
      </c>
      <c r="C10828" s="416" t="s">
        <v>13632</v>
      </c>
      <c r="D10828" s="416">
        <v>341.04</v>
      </c>
    </row>
    <row r="10829" spans="2:4" x14ac:dyDescent="0.25">
      <c r="B10829" s="416" t="s">
        <v>13716</v>
      </c>
      <c r="C10829" s="416" t="s">
        <v>13632</v>
      </c>
      <c r="D10829" s="416">
        <v>341.04</v>
      </c>
    </row>
    <row r="10830" spans="2:4" x14ac:dyDescent="0.25">
      <c r="B10830" s="416" t="s">
        <v>13717</v>
      </c>
      <c r="C10830" s="416" t="s">
        <v>13632</v>
      </c>
      <c r="D10830" s="416">
        <v>341.04</v>
      </c>
    </row>
    <row r="10831" spans="2:4" x14ac:dyDescent="0.25">
      <c r="B10831" s="416" t="s">
        <v>13718</v>
      </c>
      <c r="C10831" s="416" t="s">
        <v>13632</v>
      </c>
      <c r="D10831" s="416">
        <v>341.04</v>
      </c>
    </row>
    <row r="10832" spans="2:4" x14ac:dyDescent="0.25">
      <c r="B10832" s="416" t="s">
        <v>13719</v>
      </c>
      <c r="C10832" s="416" t="s">
        <v>13632</v>
      </c>
      <c r="D10832" s="416">
        <v>341.04</v>
      </c>
    </row>
    <row r="10833" spans="2:4" x14ac:dyDescent="0.25">
      <c r="B10833" s="416" t="s">
        <v>13720</v>
      </c>
      <c r="C10833" s="416" t="s">
        <v>13632</v>
      </c>
      <c r="D10833" s="416">
        <v>341.04</v>
      </c>
    </row>
    <row r="10834" spans="2:4" x14ac:dyDescent="0.25">
      <c r="B10834" s="416" t="s">
        <v>13721</v>
      </c>
      <c r="C10834" s="416" t="s">
        <v>13632</v>
      </c>
      <c r="D10834" s="416">
        <v>341.04</v>
      </c>
    </row>
    <row r="10835" spans="2:4" x14ac:dyDescent="0.25">
      <c r="B10835" s="416" t="s">
        <v>13722</v>
      </c>
      <c r="C10835" s="416" t="s">
        <v>13632</v>
      </c>
      <c r="D10835" s="416">
        <v>341.04</v>
      </c>
    </row>
    <row r="10836" spans="2:4" x14ac:dyDescent="0.25">
      <c r="B10836" s="416" t="s">
        <v>13723</v>
      </c>
      <c r="C10836" s="416" t="s">
        <v>13632</v>
      </c>
      <c r="D10836" s="416">
        <v>341.04</v>
      </c>
    </row>
    <row r="10837" spans="2:4" x14ac:dyDescent="0.25">
      <c r="B10837" s="416" t="s">
        <v>13724</v>
      </c>
      <c r="C10837" s="416" t="s">
        <v>13632</v>
      </c>
      <c r="D10837" s="416">
        <v>341.04</v>
      </c>
    </row>
    <row r="10838" spans="2:4" x14ac:dyDescent="0.25">
      <c r="B10838" s="416" t="s">
        <v>13725</v>
      </c>
      <c r="C10838" s="416" t="s">
        <v>13632</v>
      </c>
      <c r="D10838" s="416">
        <v>341.04</v>
      </c>
    </row>
    <row r="10839" spans="2:4" x14ac:dyDescent="0.25">
      <c r="B10839" s="416" t="s">
        <v>13726</v>
      </c>
      <c r="C10839" s="416" t="s">
        <v>13632</v>
      </c>
      <c r="D10839" s="416">
        <v>341.04</v>
      </c>
    </row>
    <row r="10840" spans="2:4" x14ac:dyDescent="0.25">
      <c r="B10840" s="416" t="s">
        <v>13727</v>
      </c>
      <c r="C10840" s="416" t="s">
        <v>13632</v>
      </c>
      <c r="D10840" s="416">
        <v>341.04</v>
      </c>
    </row>
    <row r="10841" spans="2:4" x14ac:dyDescent="0.25">
      <c r="B10841" s="416" t="s">
        <v>13728</v>
      </c>
      <c r="C10841" s="416" t="s">
        <v>13632</v>
      </c>
      <c r="D10841" s="416">
        <v>341.04</v>
      </c>
    </row>
    <row r="10842" spans="2:4" x14ac:dyDescent="0.25">
      <c r="B10842" s="416" t="s">
        <v>13729</v>
      </c>
      <c r="C10842" s="416" t="s">
        <v>13632</v>
      </c>
      <c r="D10842" s="416">
        <v>341.04</v>
      </c>
    </row>
    <row r="10843" spans="2:4" x14ac:dyDescent="0.25">
      <c r="B10843" s="416" t="s">
        <v>13730</v>
      </c>
      <c r="C10843" s="416" t="s">
        <v>13632</v>
      </c>
      <c r="D10843" s="416">
        <v>341.04</v>
      </c>
    </row>
    <row r="10844" spans="2:4" x14ac:dyDescent="0.25">
      <c r="B10844" s="416" t="s">
        <v>13731</v>
      </c>
      <c r="C10844" s="416" t="s">
        <v>13632</v>
      </c>
      <c r="D10844" s="416">
        <v>341.04</v>
      </c>
    </row>
    <row r="10845" spans="2:4" x14ac:dyDescent="0.25">
      <c r="B10845" s="416" t="s">
        <v>13732</v>
      </c>
      <c r="C10845" s="416" t="s">
        <v>13632</v>
      </c>
      <c r="D10845" s="416">
        <v>341.04</v>
      </c>
    </row>
    <row r="10846" spans="2:4" x14ac:dyDescent="0.25">
      <c r="B10846" s="416" t="s">
        <v>13733</v>
      </c>
      <c r="C10846" s="416" t="s">
        <v>13632</v>
      </c>
      <c r="D10846" s="416">
        <v>341.04</v>
      </c>
    </row>
    <row r="10847" spans="2:4" x14ac:dyDescent="0.25">
      <c r="B10847" s="416" t="s">
        <v>13734</v>
      </c>
      <c r="C10847" s="416" t="s">
        <v>13632</v>
      </c>
      <c r="D10847" s="416">
        <v>341.04</v>
      </c>
    </row>
    <row r="10848" spans="2:4" x14ac:dyDescent="0.25">
      <c r="B10848" s="416" t="s">
        <v>13735</v>
      </c>
      <c r="C10848" s="416" t="s">
        <v>13632</v>
      </c>
      <c r="D10848" s="416">
        <v>341.04</v>
      </c>
    </row>
    <row r="10849" spans="2:4" x14ac:dyDescent="0.25">
      <c r="B10849" s="416" t="s">
        <v>13736</v>
      </c>
      <c r="C10849" s="416" t="s">
        <v>13632</v>
      </c>
      <c r="D10849" s="416">
        <v>341.04</v>
      </c>
    </row>
    <row r="10850" spans="2:4" x14ac:dyDescent="0.25">
      <c r="B10850" s="416" t="s">
        <v>13737</v>
      </c>
      <c r="C10850" s="416" t="s">
        <v>13632</v>
      </c>
      <c r="D10850" s="416">
        <v>341.04</v>
      </c>
    </row>
    <row r="10851" spans="2:4" x14ac:dyDescent="0.25">
      <c r="B10851" s="416" t="s">
        <v>13738</v>
      </c>
      <c r="C10851" s="416" t="s">
        <v>13632</v>
      </c>
      <c r="D10851" s="416">
        <v>341.04</v>
      </c>
    </row>
    <row r="10852" spans="2:4" x14ac:dyDescent="0.25">
      <c r="B10852" s="416" t="s">
        <v>13739</v>
      </c>
      <c r="C10852" s="416" t="s">
        <v>13632</v>
      </c>
      <c r="D10852" s="416">
        <v>341.04</v>
      </c>
    </row>
    <row r="10853" spans="2:4" x14ac:dyDescent="0.25">
      <c r="B10853" s="416" t="s">
        <v>13740</v>
      </c>
      <c r="C10853" s="416" t="s">
        <v>13632</v>
      </c>
      <c r="D10853" s="416">
        <v>341.04</v>
      </c>
    </row>
    <row r="10854" spans="2:4" x14ac:dyDescent="0.25">
      <c r="B10854" s="416" t="s">
        <v>13741</v>
      </c>
      <c r="C10854" s="416" t="s">
        <v>13632</v>
      </c>
      <c r="D10854" s="416">
        <v>341.04</v>
      </c>
    </row>
    <row r="10855" spans="2:4" x14ac:dyDescent="0.25">
      <c r="B10855" s="416" t="s">
        <v>13742</v>
      </c>
      <c r="C10855" s="416" t="s">
        <v>13632</v>
      </c>
      <c r="D10855" s="416">
        <v>341.04</v>
      </c>
    </row>
    <row r="10856" spans="2:4" x14ac:dyDescent="0.25">
      <c r="B10856" s="416" t="s">
        <v>13743</v>
      </c>
      <c r="C10856" s="416" t="s">
        <v>13632</v>
      </c>
      <c r="D10856" s="416">
        <v>341.04</v>
      </c>
    </row>
    <row r="10857" spans="2:4" x14ac:dyDescent="0.25">
      <c r="B10857" s="416" t="s">
        <v>13744</v>
      </c>
      <c r="C10857" s="416" t="s">
        <v>13632</v>
      </c>
      <c r="D10857" s="416">
        <v>341.04</v>
      </c>
    </row>
    <row r="10858" spans="2:4" x14ac:dyDescent="0.25">
      <c r="B10858" s="416" t="s">
        <v>13745</v>
      </c>
      <c r="C10858" s="416" t="s">
        <v>13632</v>
      </c>
      <c r="D10858" s="416">
        <v>341.04</v>
      </c>
    </row>
    <row r="10859" spans="2:4" x14ac:dyDescent="0.25">
      <c r="B10859" s="416" t="s">
        <v>13746</v>
      </c>
      <c r="C10859" s="416" t="s">
        <v>13632</v>
      </c>
      <c r="D10859" s="416">
        <v>341.04</v>
      </c>
    </row>
    <row r="10860" spans="2:4" x14ac:dyDescent="0.25">
      <c r="B10860" s="416" t="s">
        <v>13747</v>
      </c>
      <c r="C10860" s="416" t="s">
        <v>13632</v>
      </c>
      <c r="D10860" s="416">
        <v>341.04</v>
      </c>
    </row>
    <row r="10861" spans="2:4" x14ac:dyDescent="0.25">
      <c r="B10861" s="416" t="s">
        <v>13748</v>
      </c>
      <c r="C10861" s="416" t="s">
        <v>13632</v>
      </c>
      <c r="D10861" s="416">
        <v>341.04</v>
      </c>
    </row>
    <row r="10862" spans="2:4" x14ac:dyDescent="0.25">
      <c r="B10862" s="416" t="s">
        <v>13749</v>
      </c>
      <c r="C10862" s="416" t="s">
        <v>13632</v>
      </c>
      <c r="D10862" s="416">
        <v>341.04</v>
      </c>
    </row>
    <row r="10863" spans="2:4" x14ac:dyDescent="0.25">
      <c r="B10863" s="416" t="s">
        <v>13750</v>
      </c>
      <c r="C10863" s="416" t="s">
        <v>13632</v>
      </c>
      <c r="D10863" s="416">
        <v>341.04</v>
      </c>
    </row>
    <row r="10864" spans="2:4" x14ac:dyDescent="0.25">
      <c r="B10864" s="416" t="s">
        <v>13751</v>
      </c>
      <c r="C10864" s="416" t="s">
        <v>13632</v>
      </c>
      <c r="D10864" s="416">
        <v>341.04</v>
      </c>
    </row>
    <row r="10865" spans="2:4" x14ac:dyDescent="0.25">
      <c r="B10865" s="416" t="s">
        <v>13752</v>
      </c>
      <c r="C10865" s="416" t="s">
        <v>13632</v>
      </c>
      <c r="D10865" s="416">
        <v>341.04</v>
      </c>
    </row>
    <row r="10866" spans="2:4" x14ac:dyDescent="0.25">
      <c r="B10866" s="416" t="s">
        <v>13753</v>
      </c>
      <c r="C10866" s="416" t="s">
        <v>13632</v>
      </c>
      <c r="D10866" s="416">
        <v>341.04</v>
      </c>
    </row>
    <row r="10867" spans="2:4" x14ac:dyDescent="0.25">
      <c r="B10867" s="416" t="s">
        <v>13754</v>
      </c>
      <c r="C10867" s="416" t="s">
        <v>13632</v>
      </c>
      <c r="D10867" s="416">
        <v>341.04</v>
      </c>
    </row>
    <row r="10868" spans="2:4" x14ac:dyDescent="0.25">
      <c r="B10868" s="416" t="s">
        <v>13755</v>
      </c>
      <c r="C10868" s="416" t="s">
        <v>13632</v>
      </c>
      <c r="D10868" s="416">
        <v>341.04</v>
      </c>
    </row>
    <row r="10869" spans="2:4" x14ac:dyDescent="0.25">
      <c r="B10869" s="416" t="s">
        <v>13756</v>
      </c>
      <c r="C10869" s="416" t="s">
        <v>13632</v>
      </c>
      <c r="D10869" s="416">
        <v>341.04</v>
      </c>
    </row>
    <row r="10870" spans="2:4" x14ac:dyDescent="0.25">
      <c r="B10870" s="416" t="s">
        <v>13757</v>
      </c>
      <c r="C10870" s="416" t="s">
        <v>13632</v>
      </c>
      <c r="D10870" s="416">
        <v>341.04</v>
      </c>
    </row>
    <row r="10871" spans="2:4" x14ac:dyDescent="0.25">
      <c r="B10871" s="416" t="s">
        <v>13758</v>
      </c>
      <c r="C10871" s="416" t="s">
        <v>13632</v>
      </c>
      <c r="D10871" s="416">
        <v>341.04</v>
      </c>
    </row>
    <row r="10872" spans="2:4" x14ac:dyDescent="0.25">
      <c r="B10872" s="416" t="s">
        <v>13759</v>
      </c>
      <c r="C10872" s="416" t="s">
        <v>13632</v>
      </c>
      <c r="D10872" s="416">
        <v>341.04</v>
      </c>
    </row>
    <row r="10873" spans="2:4" x14ac:dyDescent="0.25">
      <c r="B10873" s="416" t="s">
        <v>13760</v>
      </c>
      <c r="C10873" s="416" t="s">
        <v>13632</v>
      </c>
      <c r="D10873" s="416">
        <v>341.04</v>
      </c>
    </row>
    <row r="10874" spans="2:4" x14ac:dyDescent="0.25">
      <c r="B10874" s="416" t="s">
        <v>13761</v>
      </c>
      <c r="C10874" s="416" t="s">
        <v>13632</v>
      </c>
      <c r="D10874" s="416">
        <v>341.04</v>
      </c>
    </row>
    <row r="10875" spans="2:4" x14ac:dyDescent="0.25">
      <c r="B10875" s="416" t="s">
        <v>13762</v>
      </c>
      <c r="C10875" s="416" t="s">
        <v>13632</v>
      </c>
      <c r="D10875" s="416">
        <v>341.04</v>
      </c>
    </row>
    <row r="10876" spans="2:4" x14ac:dyDescent="0.25">
      <c r="B10876" s="416" t="s">
        <v>13763</v>
      </c>
      <c r="C10876" s="416" t="s">
        <v>13632</v>
      </c>
      <c r="D10876" s="416">
        <v>341.04</v>
      </c>
    </row>
    <row r="10877" spans="2:4" x14ac:dyDescent="0.25">
      <c r="B10877" s="416" t="s">
        <v>13764</v>
      </c>
      <c r="C10877" s="416" t="s">
        <v>13632</v>
      </c>
      <c r="D10877" s="416">
        <v>341.04</v>
      </c>
    </row>
    <row r="10878" spans="2:4" x14ac:dyDescent="0.25">
      <c r="B10878" s="416" t="s">
        <v>13765</v>
      </c>
      <c r="C10878" s="416" t="s">
        <v>13632</v>
      </c>
      <c r="D10878" s="416">
        <v>341.04</v>
      </c>
    </row>
    <row r="10879" spans="2:4" x14ac:dyDescent="0.25">
      <c r="B10879" s="416" t="s">
        <v>13766</v>
      </c>
      <c r="C10879" s="416" t="s">
        <v>13767</v>
      </c>
      <c r="D10879" s="416">
        <v>336.95</v>
      </c>
    </row>
    <row r="10880" spans="2:4" x14ac:dyDescent="0.25">
      <c r="B10880" s="416" t="s">
        <v>13768</v>
      </c>
      <c r="C10880" s="416" t="s">
        <v>13767</v>
      </c>
      <c r="D10880" s="416">
        <v>336.95</v>
      </c>
    </row>
    <row r="10881" spans="2:4" x14ac:dyDescent="0.25">
      <c r="B10881" s="416" t="s">
        <v>13769</v>
      </c>
      <c r="C10881" s="416" t="s">
        <v>13767</v>
      </c>
      <c r="D10881" s="416">
        <v>336.95</v>
      </c>
    </row>
    <row r="10882" spans="2:4" x14ac:dyDescent="0.25">
      <c r="B10882" s="416" t="s">
        <v>13770</v>
      </c>
      <c r="C10882" s="416" t="s">
        <v>13767</v>
      </c>
      <c r="D10882" s="416">
        <v>336.95</v>
      </c>
    </row>
    <row r="10883" spans="2:4" x14ac:dyDescent="0.25">
      <c r="B10883" s="416" t="s">
        <v>13771</v>
      </c>
      <c r="C10883" s="416" t="s">
        <v>13767</v>
      </c>
      <c r="D10883" s="416">
        <v>336.95</v>
      </c>
    </row>
    <row r="10884" spans="2:4" x14ac:dyDescent="0.25">
      <c r="B10884" s="416" t="s">
        <v>13772</v>
      </c>
      <c r="C10884" s="416" t="s">
        <v>13767</v>
      </c>
      <c r="D10884" s="416">
        <v>336.95</v>
      </c>
    </row>
    <row r="10885" spans="2:4" x14ac:dyDescent="0.25">
      <c r="B10885" s="416" t="s">
        <v>13773</v>
      </c>
      <c r="C10885" s="416" t="s">
        <v>13767</v>
      </c>
      <c r="D10885" s="416">
        <v>336.95</v>
      </c>
    </row>
    <row r="10886" spans="2:4" x14ac:dyDescent="0.25">
      <c r="B10886" s="416" t="s">
        <v>13774</v>
      </c>
      <c r="C10886" s="416" t="s">
        <v>13767</v>
      </c>
      <c r="D10886" s="416">
        <v>336.95</v>
      </c>
    </row>
    <row r="10887" spans="2:4" x14ac:dyDescent="0.25">
      <c r="B10887" s="416" t="s">
        <v>13775</v>
      </c>
      <c r="C10887" s="416" t="s">
        <v>13767</v>
      </c>
      <c r="D10887" s="416">
        <v>336.95</v>
      </c>
    </row>
    <row r="10888" spans="2:4" x14ac:dyDescent="0.25">
      <c r="B10888" s="416" t="s">
        <v>13776</v>
      </c>
      <c r="C10888" s="416" t="s">
        <v>13767</v>
      </c>
      <c r="D10888" s="416">
        <v>336.95</v>
      </c>
    </row>
    <row r="10889" spans="2:4" x14ac:dyDescent="0.25">
      <c r="B10889" s="416" t="s">
        <v>13777</v>
      </c>
      <c r="C10889" s="416" t="s">
        <v>13767</v>
      </c>
      <c r="D10889" s="416">
        <v>336.95</v>
      </c>
    </row>
    <row r="10890" spans="2:4" x14ac:dyDescent="0.25">
      <c r="B10890" s="416" t="s">
        <v>13778</v>
      </c>
      <c r="C10890" s="416" t="s">
        <v>13767</v>
      </c>
      <c r="D10890" s="416">
        <v>336.95</v>
      </c>
    </row>
    <row r="10891" spans="2:4" x14ac:dyDescent="0.25">
      <c r="B10891" s="416" t="s">
        <v>13779</v>
      </c>
      <c r="C10891" s="416" t="s">
        <v>13767</v>
      </c>
      <c r="D10891" s="416">
        <v>336.95</v>
      </c>
    </row>
    <row r="10892" spans="2:4" x14ac:dyDescent="0.25">
      <c r="B10892" s="416" t="s">
        <v>13780</v>
      </c>
      <c r="C10892" s="416" t="s">
        <v>13767</v>
      </c>
      <c r="D10892" s="416">
        <v>336.95</v>
      </c>
    </row>
    <row r="10893" spans="2:4" x14ac:dyDescent="0.25">
      <c r="B10893" s="416" t="s">
        <v>13781</v>
      </c>
      <c r="C10893" s="416" t="s">
        <v>13767</v>
      </c>
      <c r="D10893" s="416">
        <v>336.95</v>
      </c>
    </row>
    <row r="10894" spans="2:4" x14ac:dyDescent="0.25">
      <c r="B10894" s="416" t="s">
        <v>13782</v>
      </c>
      <c r="C10894" s="416" t="s">
        <v>13767</v>
      </c>
      <c r="D10894" s="416">
        <v>336.95</v>
      </c>
    </row>
    <row r="10895" spans="2:4" x14ac:dyDescent="0.25">
      <c r="B10895" s="416" t="s">
        <v>13783</v>
      </c>
      <c r="C10895" s="416" t="s">
        <v>13767</v>
      </c>
      <c r="D10895" s="416">
        <v>336.95</v>
      </c>
    </row>
    <row r="10896" spans="2:4" x14ac:dyDescent="0.25">
      <c r="B10896" s="416" t="s">
        <v>13784</v>
      </c>
      <c r="C10896" s="416" t="s">
        <v>13767</v>
      </c>
      <c r="D10896" s="416">
        <v>336.95</v>
      </c>
    </row>
    <row r="10897" spans="2:4" x14ac:dyDescent="0.25">
      <c r="B10897" s="416" t="s">
        <v>13785</v>
      </c>
      <c r="C10897" s="416" t="s">
        <v>13767</v>
      </c>
      <c r="D10897" s="416">
        <v>336.95</v>
      </c>
    </row>
    <row r="10898" spans="2:4" x14ac:dyDescent="0.25">
      <c r="B10898" s="416" t="s">
        <v>13786</v>
      </c>
      <c r="C10898" s="416" t="s">
        <v>13767</v>
      </c>
      <c r="D10898" s="416">
        <v>336.95</v>
      </c>
    </row>
    <row r="10899" spans="2:4" x14ac:dyDescent="0.25">
      <c r="B10899" s="416" t="s">
        <v>13787</v>
      </c>
      <c r="C10899" s="416" t="s">
        <v>13767</v>
      </c>
      <c r="D10899" s="416">
        <v>336.95</v>
      </c>
    </row>
    <row r="10900" spans="2:4" x14ac:dyDescent="0.25">
      <c r="B10900" s="416" t="s">
        <v>13788</v>
      </c>
      <c r="C10900" s="416" t="s">
        <v>13767</v>
      </c>
      <c r="D10900" s="416">
        <v>336.95</v>
      </c>
    </row>
    <row r="10901" spans="2:4" x14ac:dyDescent="0.25">
      <c r="B10901" s="416" t="s">
        <v>13789</v>
      </c>
      <c r="C10901" s="416" t="s">
        <v>13767</v>
      </c>
      <c r="D10901" s="416">
        <v>336.95</v>
      </c>
    </row>
    <row r="10902" spans="2:4" x14ac:dyDescent="0.25">
      <c r="B10902" s="416" t="s">
        <v>13790</v>
      </c>
      <c r="C10902" s="416" t="s">
        <v>13767</v>
      </c>
      <c r="D10902" s="416">
        <v>336.95</v>
      </c>
    </row>
    <row r="10903" spans="2:4" x14ac:dyDescent="0.25">
      <c r="B10903" s="416" t="s">
        <v>13791</v>
      </c>
      <c r="C10903" s="416" t="s">
        <v>13767</v>
      </c>
      <c r="D10903" s="416">
        <v>336.95</v>
      </c>
    </row>
    <row r="10904" spans="2:4" x14ac:dyDescent="0.25">
      <c r="B10904" s="416" t="s">
        <v>13792</v>
      </c>
      <c r="C10904" s="416" t="s">
        <v>13767</v>
      </c>
      <c r="D10904" s="416">
        <v>336.95</v>
      </c>
    </row>
    <row r="10905" spans="2:4" x14ac:dyDescent="0.25">
      <c r="B10905" s="416" t="s">
        <v>13793</v>
      </c>
      <c r="C10905" s="416" t="s">
        <v>13767</v>
      </c>
      <c r="D10905" s="416">
        <v>336.95</v>
      </c>
    </row>
    <row r="10906" spans="2:4" x14ac:dyDescent="0.25">
      <c r="B10906" s="416" t="s">
        <v>13794</v>
      </c>
      <c r="C10906" s="416" t="s">
        <v>13767</v>
      </c>
      <c r="D10906" s="416">
        <v>336.95</v>
      </c>
    </row>
    <row r="10907" spans="2:4" x14ac:dyDescent="0.25">
      <c r="B10907" s="416" t="s">
        <v>13795</v>
      </c>
      <c r="C10907" s="416" t="s">
        <v>13767</v>
      </c>
      <c r="D10907" s="416">
        <v>336.95</v>
      </c>
    </row>
    <row r="10908" spans="2:4" x14ac:dyDescent="0.25">
      <c r="B10908" s="416" t="s">
        <v>13796</v>
      </c>
      <c r="C10908" s="416" t="s">
        <v>13767</v>
      </c>
      <c r="D10908" s="416">
        <v>336.95</v>
      </c>
    </row>
    <row r="10909" spans="2:4" x14ac:dyDescent="0.25">
      <c r="B10909" s="416" t="s">
        <v>13797</v>
      </c>
      <c r="C10909" s="416" t="s">
        <v>13767</v>
      </c>
      <c r="D10909" s="416">
        <v>336.95</v>
      </c>
    </row>
    <row r="10910" spans="2:4" x14ac:dyDescent="0.25">
      <c r="B10910" s="416" t="s">
        <v>13798</v>
      </c>
      <c r="C10910" s="416" t="s">
        <v>13767</v>
      </c>
      <c r="D10910" s="416">
        <v>336.95</v>
      </c>
    </row>
    <row r="10911" spans="2:4" x14ac:dyDescent="0.25">
      <c r="B10911" s="416" t="s">
        <v>13799</v>
      </c>
      <c r="C10911" s="416" t="s">
        <v>13767</v>
      </c>
      <c r="D10911" s="416">
        <v>336.95</v>
      </c>
    </row>
    <row r="10912" spans="2:4" x14ac:dyDescent="0.25">
      <c r="B10912" s="416" t="s">
        <v>13800</v>
      </c>
      <c r="C10912" s="416" t="s">
        <v>13767</v>
      </c>
      <c r="D10912" s="416">
        <v>336.95</v>
      </c>
    </row>
    <row r="10913" spans="2:4" x14ac:dyDescent="0.25">
      <c r="B10913" s="416" t="s">
        <v>13801</v>
      </c>
      <c r="C10913" s="416" t="s">
        <v>13767</v>
      </c>
      <c r="D10913" s="416">
        <v>336.95</v>
      </c>
    </row>
    <row r="10914" spans="2:4" x14ac:dyDescent="0.25">
      <c r="B10914" s="416" t="s">
        <v>13802</v>
      </c>
      <c r="C10914" s="416" t="s">
        <v>13767</v>
      </c>
      <c r="D10914" s="416">
        <v>336.95</v>
      </c>
    </row>
    <row r="10915" spans="2:4" x14ac:dyDescent="0.25">
      <c r="B10915" s="416" t="s">
        <v>13803</v>
      </c>
      <c r="C10915" s="416" t="s">
        <v>13767</v>
      </c>
      <c r="D10915" s="416">
        <v>336.95</v>
      </c>
    </row>
    <row r="10916" spans="2:4" x14ac:dyDescent="0.25">
      <c r="B10916" s="416" t="s">
        <v>13804</v>
      </c>
      <c r="C10916" s="416" t="s">
        <v>13767</v>
      </c>
      <c r="D10916" s="416">
        <v>336.95</v>
      </c>
    </row>
    <row r="10917" spans="2:4" x14ac:dyDescent="0.25">
      <c r="B10917" s="416" t="s">
        <v>13805</v>
      </c>
      <c r="C10917" s="416" t="s">
        <v>13767</v>
      </c>
      <c r="D10917" s="416">
        <v>336.95</v>
      </c>
    </row>
    <row r="10918" spans="2:4" x14ac:dyDescent="0.25">
      <c r="B10918" s="416" t="s">
        <v>13806</v>
      </c>
      <c r="C10918" s="416" t="s">
        <v>13767</v>
      </c>
      <c r="D10918" s="416">
        <v>336.95</v>
      </c>
    </row>
    <row r="10919" spans="2:4" x14ac:dyDescent="0.25">
      <c r="B10919" s="416" t="s">
        <v>13807</v>
      </c>
      <c r="C10919" s="416" t="s">
        <v>13808</v>
      </c>
      <c r="D10919" s="416">
        <v>339.25</v>
      </c>
    </row>
    <row r="10920" spans="2:4" x14ac:dyDescent="0.25">
      <c r="B10920" s="416" t="s">
        <v>13809</v>
      </c>
      <c r="C10920" s="416" t="s">
        <v>13808</v>
      </c>
      <c r="D10920" s="416">
        <v>339.25</v>
      </c>
    </row>
    <row r="10921" spans="2:4" x14ac:dyDescent="0.25">
      <c r="B10921" s="416" t="s">
        <v>13810</v>
      </c>
      <c r="C10921" s="416" t="s">
        <v>13811</v>
      </c>
      <c r="D10921" s="417">
        <v>1070.3599999999999</v>
      </c>
    </row>
    <row r="10922" spans="2:4" x14ac:dyDescent="0.25">
      <c r="B10922" s="416" t="s">
        <v>13812</v>
      </c>
      <c r="C10922" s="416" t="s">
        <v>13811</v>
      </c>
      <c r="D10922" s="417">
        <v>1070.3599999999999</v>
      </c>
    </row>
    <row r="10923" spans="2:4" x14ac:dyDescent="0.25">
      <c r="B10923" s="416" t="s">
        <v>13813</v>
      </c>
      <c r="C10923" s="416" t="s">
        <v>13811</v>
      </c>
      <c r="D10923" s="417">
        <v>1070.3599999999999</v>
      </c>
    </row>
    <row r="10924" spans="2:4" x14ac:dyDescent="0.25">
      <c r="B10924" s="416" t="s">
        <v>13814</v>
      </c>
      <c r="C10924" s="416" t="s">
        <v>13811</v>
      </c>
      <c r="D10924" s="417">
        <v>1070.3599999999999</v>
      </c>
    </row>
    <row r="10925" spans="2:4" x14ac:dyDescent="0.25">
      <c r="B10925" s="416" t="s">
        <v>13815</v>
      </c>
      <c r="C10925" s="416" t="s">
        <v>13811</v>
      </c>
      <c r="D10925" s="417">
        <v>1070.3599999999999</v>
      </c>
    </row>
    <row r="10926" spans="2:4" x14ac:dyDescent="0.25">
      <c r="B10926" s="416" t="s">
        <v>13816</v>
      </c>
      <c r="C10926" s="416" t="s">
        <v>13811</v>
      </c>
      <c r="D10926" s="417">
        <v>1070.3599999999999</v>
      </c>
    </row>
    <row r="10927" spans="2:4" x14ac:dyDescent="0.25">
      <c r="B10927" s="416" t="s">
        <v>13817</v>
      </c>
      <c r="C10927" s="416" t="s">
        <v>13811</v>
      </c>
      <c r="D10927" s="417">
        <v>1070.3599999999999</v>
      </c>
    </row>
    <row r="10928" spans="2:4" x14ac:dyDescent="0.25">
      <c r="B10928" s="416" t="s">
        <v>13818</v>
      </c>
      <c r="C10928" s="416" t="s">
        <v>13811</v>
      </c>
      <c r="D10928" s="417">
        <v>1070.3599999999999</v>
      </c>
    </row>
    <row r="10929" spans="2:4" x14ac:dyDescent="0.25">
      <c r="B10929" s="416" t="s">
        <v>13819</v>
      </c>
      <c r="C10929" s="416" t="s">
        <v>13811</v>
      </c>
      <c r="D10929" s="417">
        <v>1070.3599999999999</v>
      </c>
    </row>
    <row r="10930" spans="2:4" x14ac:dyDescent="0.25">
      <c r="B10930" s="416" t="s">
        <v>13820</v>
      </c>
      <c r="C10930" s="416" t="s">
        <v>13811</v>
      </c>
      <c r="D10930" s="417">
        <v>1070.3599999999999</v>
      </c>
    </row>
    <row r="10931" spans="2:4" x14ac:dyDescent="0.25">
      <c r="B10931" s="416" t="s">
        <v>13821</v>
      </c>
      <c r="C10931" s="416" t="s">
        <v>13811</v>
      </c>
      <c r="D10931" s="417">
        <v>1070.3599999999999</v>
      </c>
    </row>
    <row r="10932" spans="2:4" x14ac:dyDescent="0.25">
      <c r="B10932" s="416" t="s">
        <v>13822</v>
      </c>
      <c r="C10932" s="416" t="s">
        <v>13811</v>
      </c>
      <c r="D10932" s="417">
        <v>1070.3599999999999</v>
      </c>
    </row>
    <row r="10933" spans="2:4" x14ac:dyDescent="0.25">
      <c r="B10933" s="416" t="s">
        <v>13823</v>
      </c>
      <c r="C10933" s="416" t="s">
        <v>13811</v>
      </c>
      <c r="D10933" s="417">
        <v>1070.3599999999999</v>
      </c>
    </row>
    <row r="10934" spans="2:4" x14ac:dyDescent="0.25">
      <c r="B10934" s="416" t="s">
        <v>13824</v>
      </c>
      <c r="C10934" s="416" t="s">
        <v>13811</v>
      </c>
      <c r="D10934" s="417">
        <v>1070.3599999999999</v>
      </c>
    </row>
    <row r="10935" spans="2:4" x14ac:dyDescent="0.25">
      <c r="B10935" s="416" t="s">
        <v>13825</v>
      </c>
      <c r="C10935" s="416" t="s">
        <v>13811</v>
      </c>
      <c r="D10935" s="417">
        <v>1070.3599999999999</v>
      </c>
    </row>
    <row r="10936" spans="2:4" x14ac:dyDescent="0.25">
      <c r="B10936" s="416" t="s">
        <v>13826</v>
      </c>
      <c r="C10936" s="416" t="s">
        <v>13811</v>
      </c>
      <c r="D10936" s="417">
        <v>1070.3599999999999</v>
      </c>
    </row>
    <row r="10937" spans="2:4" x14ac:dyDescent="0.25">
      <c r="B10937" s="416" t="s">
        <v>13827</v>
      </c>
      <c r="C10937" s="416" t="s">
        <v>13811</v>
      </c>
      <c r="D10937" s="417">
        <v>1070.3599999999999</v>
      </c>
    </row>
    <row r="10938" spans="2:4" x14ac:dyDescent="0.25">
      <c r="B10938" s="416" t="s">
        <v>13828</v>
      </c>
      <c r="C10938" s="416" t="s">
        <v>13811</v>
      </c>
      <c r="D10938" s="417">
        <v>1070.3599999999999</v>
      </c>
    </row>
    <row r="10939" spans="2:4" x14ac:dyDescent="0.25">
      <c r="B10939" s="416" t="s">
        <v>13829</v>
      </c>
      <c r="C10939" s="416" t="s">
        <v>13811</v>
      </c>
      <c r="D10939" s="417">
        <v>1070.3599999999999</v>
      </c>
    </row>
    <row r="10940" spans="2:4" x14ac:dyDescent="0.25">
      <c r="B10940" s="416" t="s">
        <v>13830</v>
      </c>
      <c r="C10940" s="416" t="s">
        <v>13811</v>
      </c>
      <c r="D10940" s="417">
        <v>1070.3599999999999</v>
      </c>
    </row>
    <row r="10941" spans="2:4" x14ac:dyDescent="0.25">
      <c r="B10941" s="416" t="s">
        <v>13831</v>
      </c>
      <c r="C10941" s="416" t="s">
        <v>13811</v>
      </c>
      <c r="D10941" s="417">
        <v>1070.3599999999999</v>
      </c>
    </row>
    <row r="10942" spans="2:4" x14ac:dyDescent="0.25">
      <c r="B10942" s="416" t="s">
        <v>13832</v>
      </c>
      <c r="C10942" s="416" t="s">
        <v>13811</v>
      </c>
      <c r="D10942" s="417">
        <v>1070.3599999999999</v>
      </c>
    </row>
    <row r="10943" spans="2:4" x14ac:dyDescent="0.25">
      <c r="B10943" s="416" t="s">
        <v>13833</v>
      </c>
      <c r="C10943" s="416" t="s">
        <v>13811</v>
      </c>
      <c r="D10943" s="417">
        <v>1070.3599999999999</v>
      </c>
    </row>
    <row r="10944" spans="2:4" x14ac:dyDescent="0.25">
      <c r="B10944" s="416" t="s">
        <v>13834</v>
      </c>
      <c r="C10944" s="416" t="s">
        <v>13811</v>
      </c>
      <c r="D10944" s="417">
        <v>1070.3599999999999</v>
      </c>
    </row>
    <row r="10945" spans="2:4" x14ac:dyDescent="0.25">
      <c r="B10945" s="416" t="s">
        <v>13835</v>
      </c>
      <c r="C10945" s="416" t="s">
        <v>13811</v>
      </c>
      <c r="D10945" s="417">
        <v>1070.3599999999999</v>
      </c>
    </row>
    <row r="10946" spans="2:4" x14ac:dyDescent="0.25">
      <c r="B10946" s="416" t="s">
        <v>13836</v>
      </c>
      <c r="C10946" s="416" t="s">
        <v>13837</v>
      </c>
      <c r="D10946" s="416">
        <v>408.85</v>
      </c>
    </row>
    <row r="10947" spans="2:4" x14ac:dyDescent="0.25">
      <c r="B10947" s="416" t="s">
        <v>13838</v>
      </c>
      <c r="C10947" s="416" t="s">
        <v>13837</v>
      </c>
      <c r="D10947" s="416">
        <v>408.85</v>
      </c>
    </row>
    <row r="10948" spans="2:4" x14ac:dyDescent="0.25">
      <c r="B10948" s="416" t="s">
        <v>13839</v>
      </c>
      <c r="C10948" s="416" t="s">
        <v>13837</v>
      </c>
      <c r="D10948" s="416">
        <v>408.85</v>
      </c>
    </row>
    <row r="10949" spans="2:4" x14ac:dyDescent="0.25">
      <c r="B10949" s="416" t="s">
        <v>13840</v>
      </c>
      <c r="C10949" s="416" t="s">
        <v>13837</v>
      </c>
      <c r="D10949" s="416">
        <v>408.85</v>
      </c>
    </row>
    <row r="10950" spans="2:4" x14ac:dyDescent="0.25">
      <c r="B10950" s="416" t="s">
        <v>13841</v>
      </c>
      <c r="C10950" s="416" t="s">
        <v>13842</v>
      </c>
      <c r="D10950" s="416">
        <v>558.49</v>
      </c>
    </row>
    <row r="10951" spans="2:4" x14ac:dyDescent="0.25">
      <c r="B10951" s="416" t="s">
        <v>13843</v>
      </c>
      <c r="C10951" s="416" t="s">
        <v>13842</v>
      </c>
      <c r="D10951" s="416">
        <v>558.49</v>
      </c>
    </row>
    <row r="10952" spans="2:4" x14ac:dyDescent="0.25">
      <c r="B10952" s="416" t="s">
        <v>13844</v>
      </c>
      <c r="C10952" s="416" t="s">
        <v>13842</v>
      </c>
      <c r="D10952" s="416">
        <v>558.49</v>
      </c>
    </row>
    <row r="10953" spans="2:4" x14ac:dyDescent="0.25">
      <c r="B10953" s="416" t="s">
        <v>13845</v>
      </c>
      <c r="C10953" s="416" t="s">
        <v>13842</v>
      </c>
      <c r="D10953" s="416">
        <v>558.49</v>
      </c>
    </row>
    <row r="10954" spans="2:4" x14ac:dyDescent="0.25">
      <c r="B10954" s="416" t="s">
        <v>13846</v>
      </c>
      <c r="C10954" s="416" t="s">
        <v>13842</v>
      </c>
      <c r="D10954" s="416">
        <v>558.49</v>
      </c>
    </row>
    <row r="10955" spans="2:4" x14ac:dyDescent="0.25">
      <c r="B10955" s="416" t="s">
        <v>13847</v>
      </c>
      <c r="C10955" s="416" t="s">
        <v>13842</v>
      </c>
      <c r="D10955" s="416">
        <v>558.49</v>
      </c>
    </row>
    <row r="10956" spans="2:4" x14ac:dyDescent="0.25">
      <c r="B10956" s="416" t="s">
        <v>13848</v>
      </c>
      <c r="C10956" s="416" t="s">
        <v>13842</v>
      </c>
      <c r="D10956" s="416">
        <v>558.49</v>
      </c>
    </row>
    <row r="10957" spans="2:4" x14ac:dyDescent="0.25">
      <c r="B10957" s="416" t="s">
        <v>13849</v>
      </c>
      <c r="C10957" s="416" t="s">
        <v>13842</v>
      </c>
      <c r="D10957" s="416">
        <v>558.49</v>
      </c>
    </row>
    <row r="10958" spans="2:4" x14ac:dyDescent="0.25">
      <c r="B10958" s="416" t="s">
        <v>13850</v>
      </c>
      <c r="C10958" s="416" t="s">
        <v>13842</v>
      </c>
      <c r="D10958" s="416">
        <v>558.49</v>
      </c>
    </row>
    <row r="10959" spans="2:4" x14ac:dyDescent="0.25">
      <c r="B10959" s="416" t="s">
        <v>13851</v>
      </c>
      <c r="C10959" s="416" t="s">
        <v>13852</v>
      </c>
      <c r="D10959" s="416">
        <v>506</v>
      </c>
    </row>
    <row r="10960" spans="2:4" x14ac:dyDescent="0.25">
      <c r="B10960" s="416" t="s">
        <v>13853</v>
      </c>
      <c r="C10960" s="416" t="s">
        <v>13852</v>
      </c>
      <c r="D10960" s="416">
        <v>506</v>
      </c>
    </row>
    <row r="10961" spans="2:4" x14ac:dyDescent="0.25">
      <c r="B10961" s="416" t="s">
        <v>13854</v>
      </c>
      <c r="C10961" s="416" t="s">
        <v>13852</v>
      </c>
      <c r="D10961" s="416">
        <v>506</v>
      </c>
    </row>
    <row r="10962" spans="2:4" x14ac:dyDescent="0.25">
      <c r="B10962" s="416" t="s">
        <v>13855</v>
      </c>
      <c r="C10962" s="416" t="s">
        <v>13852</v>
      </c>
      <c r="D10962" s="416">
        <v>506</v>
      </c>
    </row>
    <row r="10963" spans="2:4" x14ac:dyDescent="0.25">
      <c r="B10963" s="416" t="s">
        <v>13856</v>
      </c>
      <c r="C10963" s="416" t="s">
        <v>13852</v>
      </c>
      <c r="D10963" s="416">
        <v>506</v>
      </c>
    </row>
    <row r="10964" spans="2:4" x14ac:dyDescent="0.25">
      <c r="B10964" s="416" t="s">
        <v>13857</v>
      </c>
      <c r="C10964" s="416" t="s">
        <v>13852</v>
      </c>
      <c r="D10964" s="416">
        <v>506</v>
      </c>
    </row>
    <row r="10965" spans="2:4" x14ac:dyDescent="0.25">
      <c r="B10965" s="416" t="s">
        <v>13858</v>
      </c>
      <c r="C10965" s="416" t="s">
        <v>13852</v>
      </c>
      <c r="D10965" s="416">
        <v>506</v>
      </c>
    </row>
    <row r="10966" spans="2:4" x14ac:dyDescent="0.25">
      <c r="B10966" s="416" t="s">
        <v>13859</v>
      </c>
      <c r="C10966" s="416" t="s">
        <v>13852</v>
      </c>
      <c r="D10966" s="416">
        <v>506</v>
      </c>
    </row>
    <row r="10967" spans="2:4" x14ac:dyDescent="0.25">
      <c r="B10967" s="416" t="s">
        <v>13860</v>
      </c>
      <c r="C10967" s="416" t="s">
        <v>13852</v>
      </c>
      <c r="D10967" s="416">
        <v>506</v>
      </c>
    </row>
    <row r="10968" spans="2:4" x14ac:dyDescent="0.25">
      <c r="B10968" s="416" t="s">
        <v>13861</v>
      </c>
      <c r="C10968" s="416" t="s">
        <v>13852</v>
      </c>
      <c r="D10968" s="416">
        <v>506</v>
      </c>
    </row>
    <row r="10969" spans="2:4" x14ac:dyDescent="0.25">
      <c r="B10969" s="416" t="s">
        <v>13862</v>
      </c>
      <c r="C10969" s="416" t="s">
        <v>13852</v>
      </c>
      <c r="D10969" s="416">
        <v>506</v>
      </c>
    </row>
    <row r="10970" spans="2:4" x14ac:dyDescent="0.25">
      <c r="B10970" s="416" t="s">
        <v>13863</v>
      </c>
      <c r="C10970" s="416" t="s">
        <v>13852</v>
      </c>
      <c r="D10970" s="416">
        <v>506</v>
      </c>
    </row>
    <row r="10971" spans="2:4" x14ac:dyDescent="0.25">
      <c r="B10971" s="416" t="s">
        <v>13864</v>
      </c>
      <c r="C10971" s="416" t="s">
        <v>13852</v>
      </c>
      <c r="D10971" s="416">
        <v>506</v>
      </c>
    </row>
    <row r="10972" spans="2:4" x14ac:dyDescent="0.25">
      <c r="B10972" s="416" t="s">
        <v>13865</v>
      </c>
      <c r="C10972" s="416" t="s">
        <v>13852</v>
      </c>
      <c r="D10972" s="416">
        <v>506</v>
      </c>
    </row>
    <row r="10973" spans="2:4" x14ac:dyDescent="0.25">
      <c r="B10973" s="416" t="s">
        <v>13866</v>
      </c>
      <c r="C10973" s="416" t="s">
        <v>13852</v>
      </c>
      <c r="D10973" s="416">
        <v>506</v>
      </c>
    </row>
    <row r="10974" spans="2:4" x14ac:dyDescent="0.25">
      <c r="B10974" s="416" t="s">
        <v>13867</v>
      </c>
      <c r="C10974" s="416" t="s">
        <v>13852</v>
      </c>
      <c r="D10974" s="416">
        <v>506</v>
      </c>
    </row>
    <row r="10975" spans="2:4" x14ac:dyDescent="0.25">
      <c r="B10975" s="416" t="s">
        <v>13868</v>
      </c>
      <c r="C10975" s="416" t="s">
        <v>13852</v>
      </c>
      <c r="D10975" s="416">
        <v>506</v>
      </c>
    </row>
    <row r="10976" spans="2:4" x14ac:dyDescent="0.25">
      <c r="B10976" s="416" t="s">
        <v>13869</v>
      </c>
      <c r="C10976" s="416" t="s">
        <v>13852</v>
      </c>
      <c r="D10976" s="416">
        <v>506</v>
      </c>
    </row>
    <row r="10977" spans="2:4" x14ac:dyDescent="0.25">
      <c r="B10977" s="416" t="s">
        <v>13870</v>
      </c>
      <c r="C10977" s="416" t="s">
        <v>13852</v>
      </c>
      <c r="D10977" s="416">
        <v>506</v>
      </c>
    </row>
    <row r="10978" spans="2:4" x14ac:dyDescent="0.25">
      <c r="B10978" s="416" t="s">
        <v>13871</v>
      </c>
      <c r="C10978" s="416" t="s">
        <v>13852</v>
      </c>
      <c r="D10978" s="416">
        <v>506</v>
      </c>
    </row>
    <row r="10979" spans="2:4" x14ac:dyDescent="0.25">
      <c r="B10979" s="416" t="s">
        <v>13872</v>
      </c>
      <c r="C10979" s="416" t="s">
        <v>13852</v>
      </c>
      <c r="D10979" s="416">
        <v>506</v>
      </c>
    </row>
    <row r="10980" spans="2:4" x14ac:dyDescent="0.25">
      <c r="B10980" s="416" t="s">
        <v>13873</v>
      </c>
      <c r="C10980" s="416" t="s">
        <v>13852</v>
      </c>
      <c r="D10980" s="416">
        <v>506</v>
      </c>
    </row>
    <row r="10981" spans="2:4" x14ac:dyDescent="0.25">
      <c r="B10981" s="416" t="s">
        <v>13874</v>
      </c>
      <c r="C10981" s="416" t="s">
        <v>13852</v>
      </c>
      <c r="D10981" s="416">
        <v>506</v>
      </c>
    </row>
    <row r="10982" spans="2:4" x14ac:dyDescent="0.25">
      <c r="B10982" s="416" t="s">
        <v>13875</v>
      </c>
      <c r="C10982" s="416" t="s">
        <v>13852</v>
      </c>
      <c r="D10982" s="416">
        <v>506</v>
      </c>
    </row>
    <row r="10983" spans="2:4" x14ac:dyDescent="0.25">
      <c r="B10983" s="416" t="s">
        <v>13876</v>
      </c>
      <c r="C10983" s="416" t="s">
        <v>13852</v>
      </c>
      <c r="D10983" s="416">
        <v>506</v>
      </c>
    </row>
    <row r="10984" spans="2:4" x14ac:dyDescent="0.25">
      <c r="B10984" s="416" t="s">
        <v>13877</v>
      </c>
      <c r="C10984" s="416" t="s">
        <v>13852</v>
      </c>
      <c r="D10984" s="416">
        <v>506</v>
      </c>
    </row>
    <row r="10985" spans="2:4" x14ac:dyDescent="0.25">
      <c r="B10985" s="416" t="s">
        <v>13878</v>
      </c>
      <c r="C10985" s="416" t="s">
        <v>13852</v>
      </c>
      <c r="D10985" s="416">
        <v>506</v>
      </c>
    </row>
    <row r="10986" spans="2:4" x14ac:dyDescent="0.25">
      <c r="B10986" s="416" t="s">
        <v>13879</v>
      </c>
      <c r="C10986" s="416" t="s">
        <v>13852</v>
      </c>
      <c r="D10986" s="416">
        <v>506</v>
      </c>
    </row>
    <row r="10987" spans="2:4" x14ac:dyDescent="0.25">
      <c r="B10987" s="416" t="s">
        <v>13880</v>
      </c>
      <c r="C10987" s="416" t="s">
        <v>13852</v>
      </c>
      <c r="D10987" s="416">
        <v>506</v>
      </c>
    </row>
    <row r="10988" spans="2:4" x14ac:dyDescent="0.25">
      <c r="B10988" s="416" t="s">
        <v>13881</v>
      </c>
      <c r="C10988" s="416" t="s">
        <v>13852</v>
      </c>
      <c r="D10988" s="416">
        <v>506</v>
      </c>
    </row>
    <row r="10989" spans="2:4" x14ac:dyDescent="0.25">
      <c r="B10989" s="416" t="s">
        <v>13882</v>
      </c>
      <c r="C10989" s="416" t="s">
        <v>13852</v>
      </c>
      <c r="D10989" s="416">
        <v>506</v>
      </c>
    </row>
    <row r="10990" spans="2:4" x14ac:dyDescent="0.25">
      <c r="B10990" s="416" t="s">
        <v>13883</v>
      </c>
      <c r="C10990" s="416" t="s">
        <v>13852</v>
      </c>
      <c r="D10990" s="416">
        <v>506</v>
      </c>
    </row>
    <row r="10991" spans="2:4" x14ac:dyDescent="0.25">
      <c r="B10991" s="416" t="s">
        <v>13884</v>
      </c>
      <c r="C10991" s="416" t="s">
        <v>13852</v>
      </c>
      <c r="D10991" s="416">
        <v>506</v>
      </c>
    </row>
    <row r="10992" spans="2:4" x14ac:dyDescent="0.25">
      <c r="B10992" s="416" t="s">
        <v>13885</v>
      </c>
      <c r="C10992" s="416" t="s">
        <v>13852</v>
      </c>
      <c r="D10992" s="416">
        <v>391</v>
      </c>
    </row>
    <row r="10993" spans="2:4" x14ac:dyDescent="0.25">
      <c r="B10993" s="416" t="s">
        <v>13886</v>
      </c>
      <c r="C10993" s="416" t="s">
        <v>13852</v>
      </c>
      <c r="D10993" s="416">
        <v>506</v>
      </c>
    </row>
    <row r="10994" spans="2:4" x14ac:dyDescent="0.25">
      <c r="B10994" s="416" t="s">
        <v>13887</v>
      </c>
      <c r="C10994" s="416" t="s">
        <v>13852</v>
      </c>
      <c r="D10994" s="416">
        <v>506</v>
      </c>
    </row>
    <row r="10995" spans="2:4" x14ac:dyDescent="0.25">
      <c r="B10995" s="416" t="s">
        <v>13888</v>
      </c>
      <c r="C10995" s="416" t="s">
        <v>13852</v>
      </c>
      <c r="D10995" s="416">
        <v>506</v>
      </c>
    </row>
    <row r="10996" spans="2:4" x14ac:dyDescent="0.25">
      <c r="B10996" s="416" t="s">
        <v>13889</v>
      </c>
      <c r="C10996" s="416" t="s">
        <v>13852</v>
      </c>
      <c r="D10996" s="416">
        <v>506</v>
      </c>
    </row>
    <row r="10997" spans="2:4" x14ac:dyDescent="0.25">
      <c r="B10997" s="416" t="s">
        <v>13890</v>
      </c>
      <c r="C10997" s="416" t="s">
        <v>13852</v>
      </c>
      <c r="D10997" s="416">
        <v>506</v>
      </c>
    </row>
    <row r="10998" spans="2:4" x14ac:dyDescent="0.25">
      <c r="B10998" s="416" t="s">
        <v>13891</v>
      </c>
      <c r="C10998" s="416" t="s">
        <v>13852</v>
      </c>
      <c r="D10998" s="416">
        <v>391</v>
      </c>
    </row>
    <row r="10999" spans="2:4" x14ac:dyDescent="0.25">
      <c r="B10999" s="416" t="s">
        <v>13892</v>
      </c>
      <c r="C10999" s="416" t="s">
        <v>13852</v>
      </c>
      <c r="D10999" s="416">
        <v>506</v>
      </c>
    </row>
    <row r="11000" spans="2:4" x14ac:dyDescent="0.25">
      <c r="B11000" s="416" t="s">
        <v>13893</v>
      </c>
      <c r="C11000" s="416" t="s">
        <v>13852</v>
      </c>
      <c r="D11000" s="416">
        <v>506</v>
      </c>
    </row>
    <row r="11001" spans="2:4" x14ac:dyDescent="0.25">
      <c r="B11001" s="416" t="s">
        <v>13894</v>
      </c>
      <c r="C11001" s="416" t="s">
        <v>13852</v>
      </c>
      <c r="D11001" s="416">
        <v>506</v>
      </c>
    </row>
    <row r="11002" spans="2:4" x14ac:dyDescent="0.25">
      <c r="B11002" s="416" t="s">
        <v>13895</v>
      </c>
      <c r="C11002" s="416" t="s">
        <v>13852</v>
      </c>
      <c r="D11002" s="416">
        <v>391</v>
      </c>
    </row>
    <row r="11003" spans="2:4" x14ac:dyDescent="0.25">
      <c r="B11003" s="416" t="s">
        <v>13896</v>
      </c>
      <c r="C11003" s="416" t="s">
        <v>13852</v>
      </c>
      <c r="D11003" s="416">
        <v>391</v>
      </c>
    </row>
    <row r="11004" spans="2:4" x14ac:dyDescent="0.25">
      <c r="B11004" s="416" t="s">
        <v>13897</v>
      </c>
      <c r="C11004" s="416" t="s">
        <v>13852</v>
      </c>
      <c r="D11004" s="416">
        <v>391</v>
      </c>
    </row>
    <row r="11005" spans="2:4" x14ac:dyDescent="0.25">
      <c r="B11005" s="416" t="s">
        <v>13898</v>
      </c>
      <c r="C11005" s="416" t="s">
        <v>13852</v>
      </c>
      <c r="D11005" s="416">
        <v>391</v>
      </c>
    </row>
    <row r="11006" spans="2:4" x14ac:dyDescent="0.25">
      <c r="B11006" s="416" t="s">
        <v>13899</v>
      </c>
      <c r="C11006" s="416" t="s">
        <v>13852</v>
      </c>
      <c r="D11006" s="416">
        <v>391</v>
      </c>
    </row>
    <row r="11007" spans="2:4" x14ac:dyDescent="0.25">
      <c r="B11007" s="416" t="s">
        <v>13900</v>
      </c>
      <c r="C11007" s="416" t="s">
        <v>13852</v>
      </c>
      <c r="D11007" s="416">
        <v>391</v>
      </c>
    </row>
    <row r="11008" spans="2:4" x14ac:dyDescent="0.25">
      <c r="B11008" s="416" t="s">
        <v>13901</v>
      </c>
      <c r="C11008" s="416" t="s">
        <v>13852</v>
      </c>
      <c r="D11008" s="416">
        <v>391</v>
      </c>
    </row>
    <row r="11009" spans="2:4" x14ac:dyDescent="0.25">
      <c r="B11009" s="416" t="s">
        <v>13902</v>
      </c>
      <c r="C11009" s="416" t="s">
        <v>13852</v>
      </c>
      <c r="D11009" s="416">
        <v>391</v>
      </c>
    </row>
    <row r="11010" spans="2:4" x14ac:dyDescent="0.25">
      <c r="B11010" s="416" t="s">
        <v>13903</v>
      </c>
      <c r="C11010" s="416" t="s">
        <v>13852</v>
      </c>
      <c r="D11010" s="416">
        <v>391</v>
      </c>
    </row>
    <row r="11011" spans="2:4" x14ac:dyDescent="0.25">
      <c r="B11011" s="416" t="s">
        <v>13904</v>
      </c>
      <c r="C11011" s="416" t="s">
        <v>13852</v>
      </c>
      <c r="D11011" s="416">
        <v>391</v>
      </c>
    </row>
    <row r="11012" spans="2:4" x14ac:dyDescent="0.25">
      <c r="B11012" s="416" t="s">
        <v>13905</v>
      </c>
      <c r="C11012" s="416" t="s">
        <v>13852</v>
      </c>
      <c r="D11012" s="416">
        <v>391</v>
      </c>
    </row>
    <row r="11013" spans="2:4" x14ac:dyDescent="0.25">
      <c r="B11013" s="416" t="s">
        <v>13906</v>
      </c>
      <c r="C11013" s="416" t="s">
        <v>13852</v>
      </c>
      <c r="D11013" s="416">
        <v>391</v>
      </c>
    </row>
    <row r="11014" spans="2:4" x14ac:dyDescent="0.25">
      <c r="B11014" s="416" t="s">
        <v>13907</v>
      </c>
      <c r="C11014" s="416" t="s">
        <v>13852</v>
      </c>
      <c r="D11014" s="416">
        <v>391</v>
      </c>
    </row>
    <row r="11015" spans="2:4" x14ac:dyDescent="0.25">
      <c r="B11015" s="416" t="s">
        <v>13908</v>
      </c>
      <c r="C11015" s="416" t="s">
        <v>13852</v>
      </c>
      <c r="D11015" s="416">
        <v>391</v>
      </c>
    </row>
    <row r="11016" spans="2:4" x14ac:dyDescent="0.25">
      <c r="B11016" s="416" t="s">
        <v>13909</v>
      </c>
      <c r="C11016" s="416" t="s">
        <v>13852</v>
      </c>
      <c r="D11016" s="416">
        <v>391</v>
      </c>
    </row>
    <row r="11017" spans="2:4" x14ac:dyDescent="0.25">
      <c r="B11017" s="416" t="s">
        <v>13910</v>
      </c>
      <c r="C11017" s="416" t="s">
        <v>13852</v>
      </c>
      <c r="D11017" s="416">
        <v>391</v>
      </c>
    </row>
    <row r="11018" spans="2:4" x14ac:dyDescent="0.25">
      <c r="B11018" s="416" t="s">
        <v>13911</v>
      </c>
      <c r="C11018" s="416" t="s">
        <v>13852</v>
      </c>
      <c r="D11018" s="416">
        <v>391</v>
      </c>
    </row>
    <row r="11019" spans="2:4" x14ac:dyDescent="0.25">
      <c r="B11019" s="416" t="s">
        <v>13912</v>
      </c>
      <c r="C11019" s="416" t="s">
        <v>13852</v>
      </c>
      <c r="D11019" s="416">
        <v>391</v>
      </c>
    </row>
    <row r="11020" spans="2:4" x14ac:dyDescent="0.25">
      <c r="B11020" s="416" t="s">
        <v>13913</v>
      </c>
      <c r="C11020" s="416" t="s">
        <v>13852</v>
      </c>
      <c r="D11020" s="416">
        <v>391</v>
      </c>
    </row>
    <row r="11021" spans="2:4" x14ac:dyDescent="0.25">
      <c r="B11021" s="416" t="s">
        <v>13914</v>
      </c>
      <c r="C11021" s="416" t="s">
        <v>13852</v>
      </c>
      <c r="D11021" s="416">
        <v>391</v>
      </c>
    </row>
    <row r="11022" spans="2:4" x14ac:dyDescent="0.25">
      <c r="B11022" s="416" t="s">
        <v>13915</v>
      </c>
      <c r="C11022" s="416" t="s">
        <v>13852</v>
      </c>
      <c r="D11022" s="416">
        <v>391</v>
      </c>
    </row>
    <row r="11023" spans="2:4" x14ac:dyDescent="0.25">
      <c r="B11023" s="416" t="s">
        <v>13916</v>
      </c>
      <c r="C11023" s="416" t="s">
        <v>13852</v>
      </c>
      <c r="D11023" s="416">
        <v>391</v>
      </c>
    </row>
    <row r="11024" spans="2:4" x14ac:dyDescent="0.25">
      <c r="B11024" s="416" t="s">
        <v>13917</v>
      </c>
      <c r="C11024" s="416" t="s">
        <v>13852</v>
      </c>
      <c r="D11024" s="416">
        <v>391</v>
      </c>
    </row>
    <row r="11025" spans="2:4" x14ac:dyDescent="0.25">
      <c r="B11025" s="416" t="s">
        <v>13918</v>
      </c>
      <c r="C11025" s="416" t="s">
        <v>13852</v>
      </c>
      <c r="D11025" s="416">
        <v>391</v>
      </c>
    </row>
    <row r="11026" spans="2:4" x14ac:dyDescent="0.25">
      <c r="B11026" s="416" t="s">
        <v>13919</v>
      </c>
      <c r="C11026" s="416" t="s">
        <v>13852</v>
      </c>
      <c r="D11026" s="416">
        <v>391</v>
      </c>
    </row>
    <row r="11027" spans="2:4" x14ac:dyDescent="0.25">
      <c r="B11027" s="416" t="s">
        <v>13920</v>
      </c>
      <c r="C11027" s="416" t="s">
        <v>13852</v>
      </c>
      <c r="D11027" s="416">
        <v>391</v>
      </c>
    </row>
    <row r="11028" spans="2:4" x14ac:dyDescent="0.25">
      <c r="B11028" s="416" t="s">
        <v>13921</v>
      </c>
      <c r="C11028" s="416" t="s">
        <v>13852</v>
      </c>
      <c r="D11028" s="416">
        <v>391</v>
      </c>
    </row>
    <row r="11029" spans="2:4" x14ac:dyDescent="0.25">
      <c r="B11029" s="416" t="s">
        <v>13922</v>
      </c>
      <c r="C11029" s="416" t="s">
        <v>13852</v>
      </c>
      <c r="D11029" s="416">
        <v>391</v>
      </c>
    </row>
    <row r="11030" spans="2:4" x14ac:dyDescent="0.25">
      <c r="B11030" s="416" t="s">
        <v>13923</v>
      </c>
      <c r="C11030" s="416" t="s">
        <v>13852</v>
      </c>
      <c r="D11030" s="416">
        <v>391</v>
      </c>
    </row>
    <row r="11031" spans="2:4" x14ac:dyDescent="0.25">
      <c r="B11031" s="416" t="s">
        <v>13924</v>
      </c>
      <c r="C11031" s="416" t="s">
        <v>13852</v>
      </c>
      <c r="D11031" s="416">
        <v>391</v>
      </c>
    </row>
    <row r="11032" spans="2:4" x14ac:dyDescent="0.25">
      <c r="B11032" s="416" t="s">
        <v>13925</v>
      </c>
      <c r="C11032" s="416" t="s">
        <v>13852</v>
      </c>
      <c r="D11032" s="416">
        <v>391</v>
      </c>
    </row>
    <row r="11033" spans="2:4" x14ac:dyDescent="0.25">
      <c r="B11033" s="416" t="s">
        <v>13926</v>
      </c>
      <c r="C11033" s="416" t="s">
        <v>13852</v>
      </c>
      <c r="D11033" s="416">
        <v>391</v>
      </c>
    </row>
    <row r="11034" spans="2:4" x14ac:dyDescent="0.25">
      <c r="B11034" s="416" t="s">
        <v>13927</v>
      </c>
      <c r="C11034" s="416" t="s">
        <v>13852</v>
      </c>
      <c r="D11034" s="416">
        <v>391</v>
      </c>
    </row>
    <row r="11035" spans="2:4" x14ac:dyDescent="0.25">
      <c r="B11035" s="416" t="s">
        <v>13928</v>
      </c>
      <c r="C11035" s="416" t="s">
        <v>13852</v>
      </c>
      <c r="D11035" s="416">
        <v>391</v>
      </c>
    </row>
    <row r="11036" spans="2:4" x14ac:dyDescent="0.25">
      <c r="B11036" s="416" t="s">
        <v>13929</v>
      </c>
      <c r="C11036" s="416" t="s">
        <v>13852</v>
      </c>
      <c r="D11036" s="416">
        <v>391</v>
      </c>
    </row>
    <row r="11037" spans="2:4" x14ac:dyDescent="0.25">
      <c r="B11037" s="416" t="s">
        <v>13930</v>
      </c>
      <c r="C11037" s="416" t="s">
        <v>13852</v>
      </c>
      <c r="D11037" s="416">
        <v>391</v>
      </c>
    </row>
    <row r="11038" spans="2:4" x14ac:dyDescent="0.25">
      <c r="B11038" s="416" t="s">
        <v>13931</v>
      </c>
      <c r="C11038" s="416" t="s">
        <v>13852</v>
      </c>
      <c r="D11038" s="416">
        <v>391</v>
      </c>
    </row>
    <row r="11039" spans="2:4" x14ac:dyDescent="0.25">
      <c r="B11039" s="416" t="s">
        <v>13932</v>
      </c>
      <c r="C11039" s="416" t="s">
        <v>13852</v>
      </c>
      <c r="D11039" s="416">
        <v>391</v>
      </c>
    </row>
    <row r="11040" spans="2:4" x14ac:dyDescent="0.25">
      <c r="B11040" s="416" t="s">
        <v>13933</v>
      </c>
      <c r="C11040" s="416" t="s">
        <v>13852</v>
      </c>
      <c r="D11040" s="416">
        <v>391</v>
      </c>
    </row>
    <row r="11041" spans="2:4" x14ac:dyDescent="0.25">
      <c r="B11041" s="416" t="s">
        <v>13934</v>
      </c>
      <c r="C11041" s="416" t="s">
        <v>13852</v>
      </c>
      <c r="D11041" s="416">
        <v>391</v>
      </c>
    </row>
    <row r="11042" spans="2:4" x14ac:dyDescent="0.25">
      <c r="B11042" s="416" t="s">
        <v>13935</v>
      </c>
      <c r="C11042" s="416" t="s">
        <v>13852</v>
      </c>
      <c r="D11042" s="416">
        <v>391</v>
      </c>
    </row>
    <row r="11043" spans="2:4" x14ac:dyDescent="0.25">
      <c r="B11043" s="416" t="s">
        <v>13936</v>
      </c>
      <c r="C11043" s="416" t="s">
        <v>13852</v>
      </c>
      <c r="D11043" s="416">
        <v>391</v>
      </c>
    </row>
    <row r="11044" spans="2:4" x14ac:dyDescent="0.25">
      <c r="B11044" s="416" t="s">
        <v>13937</v>
      </c>
      <c r="C11044" s="416" t="s">
        <v>13852</v>
      </c>
      <c r="D11044" s="416">
        <v>391</v>
      </c>
    </row>
    <row r="11045" spans="2:4" x14ac:dyDescent="0.25">
      <c r="B11045" s="416" t="s">
        <v>13938</v>
      </c>
      <c r="C11045" s="416" t="s">
        <v>13852</v>
      </c>
      <c r="D11045" s="416">
        <v>391</v>
      </c>
    </row>
    <row r="11046" spans="2:4" x14ac:dyDescent="0.25">
      <c r="B11046" s="416" t="s">
        <v>13939</v>
      </c>
      <c r="C11046" s="416" t="s">
        <v>13852</v>
      </c>
      <c r="D11046" s="416">
        <v>391</v>
      </c>
    </row>
    <row r="11047" spans="2:4" x14ac:dyDescent="0.25">
      <c r="B11047" s="416" t="s">
        <v>13940</v>
      </c>
      <c r="C11047" s="416" t="s">
        <v>13852</v>
      </c>
      <c r="D11047" s="416">
        <v>391</v>
      </c>
    </row>
    <row r="11048" spans="2:4" x14ac:dyDescent="0.25">
      <c r="B11048" s="416" t="s">
        <v>13941</v>
      </c>
      <c r="C11048" s="416" t="s">
        <v>13852</v>
      </c>
      <c r="D11048" s="416">
        <v>391</v>
      </c>
    </row>
    <row r="11049" spans="2:4" x14ac:dyDescent="0.25">
      <c r="B11049" s="416" t="s">
        <v>13942</v>
      </c>
      <c r="C11049" s="416" t="s">
        <v>13852</v>
      </c>
      <c r="D11049" s="416">
        <v>391</v>
      </c>
    </row>
    <row r="11050" spans="2:4" x14ac:dyDescent="0.25">
      <c r="B11050" s="416" t="s">
        <v>13943</v>
      </c>
      <c r="C11050" s="416" t="s">
        <v>13852</v>
      </c>
      <c r="D11050" s="416">
        <v>506</v>
      </c>
    </row>
    <row r="11051" spans="2:4" x14ac:dyDescent="0.25">
      <c r="B11051" s="416" t="s">
        <v>13944</v>
      </c>
      <c r="C11051" s="416" t="s">
        <v>13852</v>
      </c>
      <c r="D11051" s="416">
        <v>506</v>
      </c>
    </row>
    <row r="11052" spans="2:4" x14ac:dyDescent="0.25">
      <c r="B11052" s="416" t="s">
        <v>13945</v>
      </c>
      <c r="C11052" s="416" t="s">
        <v>13852</v>
      </c>
      <c r="D11052" s="416">
        <v>506</v>
      </c>
    </row>
    <row r="11053" spans="2:4" x14ac:dyDescent="0.25">
      <c r="B11053" s="416" t="s">
        <v>13946</v>
      </c>
      <c r="C11053" s="416" t="s">
        <v>13852</v>
      </c>
      <c r="D11053" s="416">
        <v>506</v>
      </c>
    </row>
    <row r="11054" spans="2:4" x14ac:dyDescent="0.25">
      <c r="B11054" s="416" t="s">
        <v>13947</v>
      </c>
      <c r="C11054" s="416" t="s">
        <v>13852</v>
      </c>
      <c r="D11054" s="416">
        <v>506</v>
      </c>
    </row>
    <row r="11055" spans="2:4" x14ac:dyDescent="0.25">
      <c r="B11055" s="416" t="s">
        <v>13948</v>
      </c>
      <c r="C11055" s="416" t="s">
        <v>13852</v>
      </c>
      <c r="D11055" s="416">
        <v>506</v>
      </c>
    </row>
    <row r="11056" spans="2:4" x14ac:dyDescent="0.25">
      <c r="B11056" s="416" t="s">
        <v>13949</v>
      </c>
      <c r="C11056" s="416" t="s">
        <v>13852</v>
      </c>
      <c r="D11056" s="416">
        <v>506</v>
      </c>
    </row>
    <row r="11057" spans="2:4" x14ac:dyDescent="0.25">
      <c r="B11057" s="416" t="s">
        <v>13950</v>
      </c>
      <c r="C11057" s="416" t="s">
        <v>13852</v>
      </c>
      <c r="D11057" s="416">
        <v>506</v>
      </c>
    </row>
    <row r="11058" spans="2:4" x14ac:dyDescent="0.25">
      <c r="B11058" s="416" t="s">
        <v>13951</v>
      </c>
      <c r="C11058" s="416" t="s">
        <v>13852</v>
      </c>
      <c r="D11058" s="416">
        <v>506</v>
      </c>
    </row>
    <row r="11059" spans="2:4" x14ac:dyDescent="0.25">
      <c r="B11059" s="416" t="s">
        <v>13952</v>
      </c>
      <c r="C11059" s="416" t="s">
        <v>13852</v>
      </c>
      <c r="D11059" s="416">
        <v>506</v>
      </c>
    </row>
    <row r="11060" spans="2:4" x14ac:dyDescent="0.25">
      <c r="B11060" s="416" t="s">
        <v>13953</v>
      </c>
      <c r="C11060" s="416" t="s">
        <v>13852</v>
      </c>
      <c r="D11060" s="416">
        <v>506</v>
      </c>
    </row>
    <row r="11061" spans="2:4" x14ac:dyDescent="0.25">
      <c r="B11061" s="416" t="s">
        <v>13954</v>
      </c>
      <c r="C11061" s="416" t="s">
        <v>13852</v>
      </c>
      <c r="D11061" s="416">
        <v>506</v>
      </c>
    </row>
    <row r="11062" spans="2:4" x14ac:dyDescent="0.25">
      <c r="B11062" s="416" t="s">
        <v>13955</v>
      </c>
      <c r="C11062" s="416" t="s">
        <v>13852</v>
      </c>
      <c r="D11062" s="416">
        <v>506</v>
      </c>
    </row>
    <row r="11063" spans="2:4" x14ac:dyDescent="0.25">
      <c r="B11063" s="416" t="s">
        <v>13956</v>
      </c>
      <c r="C11063" s="416" t="s">
        <v>13852</v>
      </c>
      <c r="D11063" s="416">
        <v>506</v>
      </c>
    </row>
    <row r="11064" spans="2:4" x14ac:dyDescent="0.25">
      <c r="B11064" s="416" t="s">
        <v>13957</v>
      </c>
      <c r="C11064" s="416" t="s">
        <v>13852</v>
      </c>
      <c r="D11064" s="416">
        <v>506</v>
      </c>
    </row>
    <row r="11065" spans="2:4" x14ac:dyDescent="0.25">
      <c r="B11065" s="416" t="s">
        <v>13958</v>
      </c>
      <c r="C11065" s="416" t="s">
        <v>13852</v>
      </c>
      <c r="D11065" s="416">
        <v>506</v>
      </c>
    </row>
    <row r="11066" spans="2:4" x14ac:dyDescent="0.25">
      <c r="B11066" s="416" t="s">
        <v>13959</v>
      </c>
      <c r="C11066" s="416" t="s">
        <v>13852</v>
      </c>
      <c r="D11066" s="416">
        <v>506</v>
      </c>
    </row>
    <row r="11067" spans="2:4" x14ac:dyDescent="0.25">
      <c r="B11067" s="416" t="s">
        <v>13960</v>
      </c>
      <c r="C11067" s="416" t="s">
        <v>13852</v>
      </c>
      <c r="D11067" s="416">
        <v>506</v>
      </c>
    </row>
    <row r="11068" spans="2:4" x14ac:dyDescent="0.25">
      <c r="B11068" s="416" t="s">
        <v>13961</v>
      </c>
      <c r="C11068" s="416" t="s">
        <v>13852</v>
      </c>
      <c r="D11068" s="416">
        <v>506</v>
      </c>
    </row>
    <row r="11069" spans="2:4" x14ac:dyDescent="0.25">
      <c r="B11069" s="416" t="s">
        <v>13962</v>
      </c>
      <c r="C11069" s="416" t="s">
        <v>13852</v>
      </c>
      <c r="D11069" s="416">
        <v>506</v>
      </c>
    </row>
    <row r="11070" spans="2:4" x14ac:dyDescent="0.25">
      <c r="B11070" s="416" t="s">
        <v>13963</v>
      </c>
      <c r="C11070" s="416" t="s">
        <v>13852</v>
      </c>
      <c r="D11070" s="416">
        <v>506</v>
      </c>
    </row>
    <row r="11071" spans="2:4" x14ac:dyDescent="0.25">
      <c r="B11071" s="416" t="s">
        <v>13964</v>
      </c>
      <c r="C11071" s="416" t="s">
        <v>13852</v>
      </c>
      <c r="D11071" s="416">
        <v>506</v>
      </c>
    </row>
    <row r="11072" spans="2:4" x14ac:dyDescent="0.25">
      <c r="B11072" s="416" t="s">
        <v>13965</v>
      </c>
      <c r="C11072" s="416" t="s">
        <v>13852</v>
      </c>
      <c r="D11072" s="416">
        <v>506</v>
      </c>
    </row>
    <row r="11073" spans="2:4" x14ac:dyDescent="0.25">
      <c r="B11073" s="416" t="s">
        <v>13966</v>
      </c>
      <c r="C11073" s="416" t="s">
        <v>13852</v>
      </c>
      <c r="D11073" s="416">
        <v>506</v>
      </c>
    </row>
    <row r="11074" spans="2:4" x14ac:dyDescent="0.25">
      <c r="B11074" s="416" t="s">
        <v>13967</v>
      </c>
      <c r="C11074" s="416" t="s">
        <v>13852</v>
      </c>
      <c r="D11074" s="416">
        <v>506</v>
      </c>
    </row>
    <row r="11075" spans="2:4" x14ac:dyDescent="0.25">
      <c r="B11075" s="416" t="s">
        <v>13968</v>
      </c>
      <c r="C11075" s="416" t="s">
        <v>13852</v>
      </c>
      <c r="D11075" s="416">
        <v>506</v>
      </c>
    </row>
    <row r="11076" spans="2:4" x14ac:dyDescent="0.25">
      <c r="B11076" s="416" t="s">
        <v>13969</v>
      </c>
      <c r="C11076" s="416" t="s">
        <v>13852</v>
      </c>
      <c r="D11076" s="416">
        <v>506</v>
      </c>
    </row>
    <row r="11077" spans="2:4" x14ac:dyDescent="0.25">
      <c r="B11077" s="416" t="s">
        <v>13970</v>
      </c>
      <c r="C11077" s="416" t="s">
        <v>13852</v>
      </c>
      <c r="D11077" s="416">
        <v>506</v>
      </c>
    </row>
    <row r="11078" spans="2:4" x14ac:dyDescent="0.25">
      <c r="B11078" s="416" t="s">
        <v>13971</v>
      </c>
      <c r="C11078" s="416" t="s">
        <v>13852</v>
      </c>
      <c r="D11078" s="416">
        <v>506</v>
      </c>
    </row>
    <row r="11079" spans="2:4" x14ac:dyDescent="0.25">
      <c r="B11079" s="416" t="s">
        <v>13972</v>
      </c>
      <c r="C11079" s="416" t="s">
        <v>13852</v>
      </c>
      <c r="D11079" s="416">
        <v>506</v>
      </c>
    </row>
    <row r="11080" spans="2:4" x14ac:dyDescent="0.25">
      <c r="B11080" s="416" t="s">
        <v>13973</v>
      </c>
      <c r="C11080" s="416" t="s">
        <v>13852</v>
      </c>
      <c r="D11080" s="416">
        <v>506</v>
      </c>
    </row>
    <row r="11081" spans="2:4" x14ac:dyDescent="0.25">
      <c r="B11081" s="416" t="s">
        <v>13974</v>
      </c>
      <c r="C11081" s="416" t="s">
        <v>13852</v>
      </c>
      <c r="D11081" s="416">
        <v>506</v>
      </c>
    </row>
    <row r="11082" spans="2:4" x14ac:dyDescent="0.25">
      <c r="B11082" s="416" t="s">
        <v>13975</v>
      </c>
      <c r="C11082" s="416" t="s">
        <v>13852</v>
      </c>
      <c r="D11082" s="416">
        <v>506</v>
      </c>
    </row>
    <row r="11083" spans="2:4" x14ac:dyDescent="0.25">
      <c r="B11083" s="416" t="s">
        <v>13976</v>
      </c>
      <c r="C11083" s="416" t="s">
        <v>13852</v>
      </c>
      <c r="D11083" s="416">
        <v>506</v>
      </c>
    </row>
    <row r="11084" spans="2:4" x14ac:dyDescent="0.25">
      <c r="B11084" s="416" t="s">
        <v>13977</v>
      </c>
      <c r="C11084" s="416" t="s">
        <v>13852</v>
      </c>
      <c r="D11084" s="416">
        <v>506</v>
      </c>
    </row>
    <row r="11085" spans="2:4" x14ac:dyDescent="0.25">
      <c r="B11085" s="416" t="s">
        <v>13978</v>
      </c>
      <c r="C11085" s="416" t="s">
        <v>13852</v>
      </c>
      <c r="D11085" s="416">
        <v>506</v>
      </c>
    </row>
    <row r="11086" spans="2:4" x14ac:dyDescent="0.25">
      <c r="B11086" s="416" t="s">
        <v>13979</v>
      </c>
      <c r="C11086" s="416" t="s">
        <v>13852</v>
      </c>
      <c r="D11086" s="416">
        <v>506</v>
      </c>
    </row>
    <row r="11087" spans="2:4" x14ac:dyDescent="0.25">
      <c r="B11087" s="416" t="s">
        <v>13980</v>
      </c>
      <c r="C11087" s="416" t="s">
        <v>13852</v>
      </c>
      <c r="D11087" s="416">
        <v>506</v>
      </c>
    </row>
    <row r="11088" spans="2:4" x14ac:dyDescent="0.25">
      <c r="B11088" s="416" t="s">
        <v>13981</v>
      </c>
      <c r="C11088" s="416" t="s">
        <v>13852</v>
      </c>
      <c r="D11088" s="416">
        <v>506</v>
      </c>
    </row>
    <row r="11089" spans="2:4" x14ac:dyDescent="0.25">
      <c r="B11089" s="416" t="s">
        <v>13982</v>
      </c>
      <c r="C11089" s="416" t="s">
        <v>13852</v>
      </c>
      <c r="D11089" s="416">
        <v>506</v>
      </c>
    </row>
    <row r="11090" spans="2:4" x14ac:dyDescent="0.25">
      <c r="B11090" s="416" t="s">
        <v>13983</v>
      </c>
      <c r="C11090" s="416" t="s">
        <v>13852</v>
      </c>
      <c r="D11090" s="416">
        <v>506</v>
      </c>
    </row>
    <row r="11091" spans="2:4" x14ac:dyDescent="0.25">
      <c r="B11091" s="416" t="s">
        <v>13984</v>
      </c>
      <c r="C11091" s="416" t="s">
        <v>13852</v>
      </c>
      <c r="D11091" s="416">
        <v>506</v>
      </c>
    </row>
    <row r="11092" spans="2:4" x14ac:dyDescent="0.25">
      <c r="B11092" s="416" t="s">
        <v>13985</v>
      </c>
      <c r="C11092" s="416" t="s">
        <v>13852</v>
      </c>
      <c r="D11092" s="416">
        <v>517.5</v>
      </c>
    </row>
    <row r="11093" spans="2:4" x14ac:dyDescent="0.25">
      <c r="B11093" s="416" t="s">
        <v>13986</v>
      </c>
      <c r="C11093" s="416" t="s">
        <v>13852</v>
      </c>
      <c r="D11093" s="416">
        <v>506</v>
      </c>
    </row>
    <row r="11094" spans="2:4" x14ac:dyDescent="0.25">
      <c r="B11094" s="416" t="s">
        <v>13987</v>
      </c>
      <c r="C11094" s="416" t="s">
        <v>13852</v>
      </c>
      <c r="D11094" s="416">
        <v>506</v>
      </c>
    </row>
    <row r="11095" spans="2:4" x14ac:dyDescent="0.25">
      <c r="B11095" s="416" t="s">
        <v>13988</v>
      </c>
      <c r="C11095" s="416" t="s">
        <v>13852</v>
      </c>
      <c r="D11095" s="416">
        <v>517.5</v>
      </c>
    </row>
    <row r="11096" spans="2:4" x14ac:dyDescent="0.25">
      <c r="B11096" s="416" t="s">
        <v>13989</v>
      </c>
      <c r="C11096" s="416" t="s">
        <v>13852</v>
      </c>
      <c r="D11096" s="416">
        <v>391</v>
      </c>
    </row>
    <row r="11097" spans="2:4" x14ac:dyDescent="0.25">
      <c r="B11097" s="416" t="s">
        <v>13990</v>
      </c>
      <c r="C11097" s="416" t="s">
        <v>13852</v>
      </c>
      <c r="D11097" s="416">
        <v>506</v>
      </c>
    </row>
    <row r="11098" spans="2:4" x14ac:dyDescent="0.25">
      <c r="B11098" s="416" t="s">
        <v>13991</v>
      </c>
      <c r="C11098" s="416" t="s">
        <v>13852</v>
      </c>
      <c r="D11098" s="416">
        <v>506</v>
      </c>
    </row>
    <row r="11099" spans="2:4" x14ac:dyDescent="0.25">
      <c r="B11099" s="416" t="s">
        <v>13992</v>
      </c>
      <c r="C11099" s="416" t="s">
        <v>13852</v>
      </c>
      <c r="D11099" s="416">
        <v>506</v>
      </c>
    </row>
    <row r="11100" spans="2:4" x14ac:dyDescent="0.25">
      <c r="B11100" s="416" t="s">
        <v>13993</v>
      </c>
      <c r="C11100" s="416" t="s">
        <v>13852</v>
      </c>
      <c r="D11100" s="416">
        <v>506</v>
      </c>
    </row>
    <row r="11101" spans="2:4" x14ac:dyDescent="0.25">
      <c r="B11101" s="416" t="s">
        <v>13994</v>
      </c>
      <c r="C11101" s="416" t="s">
        <v>13852</v>
      </c>
      <c r="D11101" s="416">
        <v>506</v>
      </c>
    </row>
    <row r="11102" spans="2:4" x14ac:dyDescent="0.25">
      <c r="B11102" s="416" t="s">
        <v>13995</v>
      </c>
      <c r="C11102" s="416" t="s">
        <v>13852</v>
      </c>
      <c r="D11102" s="416">
        <v>506</v>
      </c>
    </row>
    <row r="11103" spans="2:4" x14ac:dyDescent="0.25">
      <c r="B11103" s="416" t="s">
        <v>13996</v>
      </c>
      <c r="C11103" s="416" t="s">
        <v>13852</v>
      </c>
      <c r="D11103" s="416">
        <v>506</v>
      </c>
    </row>
    <row r="11104" spans="2:4" x14ac:dyDescent="0.25">
      <c r="B11104" s="416" t="s">
        <v>13997</v>
      </c>
      <c r="C11104" s="416" t="s">
        <v>13852</v>
      </c>
      <c r="D11104" s="416">
        <v>506</v>
      </c>
    </row>
    <row r="11105" spans="2:4" x14ac:dyDescent="0.25">
      <c r="B11105" s="416" t="s">
        <v>13998</v>
      </c>
      <c r="C11105" s="416" t="s">
        <v>13852</v>
      </c>
      <c r="D11105" s="416">
        <v>506</v>
      </c>
    </row>
    <row r="11106" spans="2:4" x14ac:dyDescent="0.25">
      <c r="B11106" s="416" t="s">
        <v>13999</v>
      </c>
      <c r="C11106" s="416" t="s">
        <v>13852</v>
      </c>
      <c r="D11106" s="416">
        <v>506</v>
      </c>
    </row>
    <row r="11107" spans="2:4" x14ac:dyDescent="0.25">
      <c r="B11107" s="416" t="s">
        <v>14000</v>
      </c>
      <c r="C11107" s="416" t="s">
        <v>13852</v>
      </c>
      <c r="D11107" s="416">
        <v>506</v>
      </c>
    </row>
    <row r="11108" spans="2:4" x14ac:dyDescent="0.25">
      <c r="B11108" s="416" t="s">
        <v>14001</v>
      </c>
      <c r="C11108" s="416" t="s">
        <v>13852</v>
      </c>
      <c r="D11108" s="416">
        <v>506</v>
      </c>
    </row>
    <row r="11109" spans="2:4" x14ac:dyDescent="0.25">
      <c r="B11109" s="416" t="s">
        <v>14002</v>
      </c>
      <c r="C11109" s="416" t="s">
        <v>13852</v>
      </c>
      <c r="D11109" s="416">
        <v>506</v>
      </c>
    </row>
    <row r="11110" spans="2:4" x14ac:dyDescent="0.25">
      <c r="B11110" s="416" t="s">
        <v>14003</v>
      </c>
      <c r="C11110" s="416" t="s">
        <v>13852</v>
      </c>
      <c r="D11110" s="416">
        <v>506</v>
      </c>
    </row>
    <row r="11111" spans="2:4" x14ac:dyDescent="0.25">
      <c r="B11111" s="416" t="s">
        <v>14004</v>
      </c>
      <c r="C11111" s="416" t="s">
        <v>13852</v>
      </c>
      <c r="D11111" s="416">
        <v>506</v>
      </c>
    </row>
    <row r="11112" spans="2:4" x14ac:dyDescent="0.25">
      <c r="B11112" s="416" t="s">
        <v>14005</v>
      </c>
      <c r="C11112" s="416" t="s">
        <v>13852</v>
      </c>
      <c r="D11112" s="416">
        <v>506</v>
      </c>
    </row>
    <row r="11113" spans="2:4" x14ac:dyDescent="0.25">
      <c r="B11113" s="416" t="s">
        <v>14006</v>
      </c>
      <c r="C11113" s="416" t="s">
        <v>13852</v>
      </c>
      <c r="D11113" s="416">
        <v>506</v>
      </c>
    </row>
    <row r="11114" spans="2:4" x14ac:dyDescent="0.25">
      <c r="B11114" s="416" t="s">
        <v>14007</v>
      </c>
      <c r="C11114" s="416" t="s">
        <v>13852</v>
      </c>
      <c r="D11114" s="416">
        <v>506</v>
      </c>
    </row>
    <row r="11115" spans="2:4" x14ac:dyDescent="0.25">
      <c r="B11115" s="416" t="s">
        <v>14008</v>
      </c>
      <c r="C11115" s="416" t="s">
        <v>13852</v>
      </c>
      <c r="D11115" s="416">
        <v>506</v>
      </c>
    </row>
    <row r="11116" spans="2:4" x14ac:dyDescent="0.25">
      <c r="B11116" s="416" t="s">
        <v>14009</v>
      </c>
      <c r="C11116" s="416" t="s">
        <v>13852</v>
      </c>
      <c r="D11116" s="416">
        <v>506</v>
      </c>
    </row>
    <row r="11117" spans="2:4" x14ac:dyDescent="0.25">
      <c r="B11117" s="416" t="s">
        <v>14010</v>
      </c>
      <c r="C11117" s="416" t="s">
        <v>13852</v>
      </c>
      <c r="D11117" s="416">
        <v>391</v>
      </c>
    </row>
    <row r="11118" spans="2:4" x14ac:dyDescent="0.25">
      <c r="B11118" s="416" t="s">
        <v>14011</v>
      </c>
      <c r="C11118" s="416" t="s">
        <v>13852</v>
      </c>
      <c r="D11118" s="416">
        <v>391</v>
      </c>
    </row>
    <row r="11119" spans="2:4" x14ac:dyDescent="0.25">
      <c r="B11119" s="416" t="s">
        <v>14012</v>
      </c>
      <c r="C11119" s="416" t="s">
        <v>13852</v>
      </c>
      <c r="D11119" s="416">
        <v>506</v>
      </c>
    </row>
    <row r="11120" spans="2:4" x14ac:dyDescent="0.25">
      <c r="B11120" s="416" t="s">
        <v>14013</v>
      </c>
      <c r="C11120" s="416" t="s">
        <v>14014</v>
      </c>
      <c r="D11120" s="416">
        <v>506</v>
      </c>
    </row>
    <row r="11121" spans="2:4" x14ac:dyDescent="0.25">
      <c r="B11121" s="416" t="s">
        <v>14015</v>
      </c>
      <c r="C11121" s="416" t="s">
        <v>14016</v>
      </c>
      <c r="D11121" s="416">
        <v>506</v>
      </c>
    </row>
    <row r="11122" spans="2:4" x14ac:dyDescent="0.25">
      <c r="B11122" s="416" t="s">
        <v>14017</v>
      </c>
      <c r="C11122" s="416" t="s">
        <v>14016</v>
      </c>
      <c r="D11122" s="416">
        <v>506</v>
      </c>
    </row>
    <row r="11123" spans="2:4" x14ac:dyDescent="0.25">
      <c r="B11123" s="416" t="s">
        <v>14018</v>
      </c>
      <c r="C11123" s="416" t="s">
        <v>14016</v>
      </c>
      <c r="D11123" s="416">
        <v>506</v>
      </c>
    </row>
    <row r="11124" spans="2:4" x14ac:dyDescent="0.25">
      <c r="B11124" s="416" t="s">
        <v>14019</v>
      </c>
      <c r="C11124" s="416" t="s">
        <v>14016</v>
      </c>
      <c r="D11124" s="416">
        <v>506</v>
      </c>
    </row>
    <row r="11125" spans="2:4" x14ac:dyDescent="0.25">
      <c r="B11125" s="416" t="s">
        <v>14020</v>
      </c>
      <c r="C11125" s="416" t="s">
        <v>14016</v>
      </c>
      <c r="D11125" s="416">
        <v>506</v>
      </c>
    </row>
    <row r="11126" spans="2:4" x14ac:dyDescent="0.25">
      <c r="B11126" s="416" t="s">
        <v>14021</v>
      </c>
      <c r="C11126" s="416" t="s">
        <v>14016</v>
      </c>
      <c r="D11126" s="416">
        <v>506</v>
      </c>
    </row>
    <row r="11127" spans="2:4" x14ac:dyDescent="0.25">
      <c r="B11127" s="416" t="s">
        <v>14022</v>
      </c>
      <c r="C11127" s="416" t="s">
        <v>14016</v>
      </c>
      <c r="D11127" s="416">
        <v>506</v>
      </c>
    </row>
    <row r="11128" spans="2:4" x14ac:dyDescent="0.25">
      <c r="B11128" s="416" t="s">
        <v>14023</v>
      </c>
      <c r="C11128" s="416" t="s">
        <v>14024</v>
      </c>
      <c r="D11128" s="416">
        <v>448.5</v>
      </c>
    </row>
    <row r="11129" spans="2:4" x14ac:dyDescent="0.25">
      <c r="B11129" s="416" t="s">
        <v>14025</v>
      </c>
      <c r="C11129" s="416" t="s">
        <v>14024</v>
      </c>
      <c r="D11129" s="416">
        <v>448.5</v>
      </c>
    </row>
    <row r="11130" spans="2:4" x14ac:dyDescent="0.25">
      <c r="B11130" s="416" t="s">
        <v>14026</v>
      </c>
      <c r="C11130" s="416" t="s">
        <v>14024</v>
      </c>
      <c r="D11130" s="416">
        <v>448.5</v>
      </c>
    </row>
    <row r="11131" spans="2:4" x14ac:dyDescent="0.25">
      <c r="B11131" s="416" t="s">
        <v>14027</v>
      </c>
      <c r="C11131" s="416" t="s">
        <v>14024</v>
      </c>
      <c r="D11131" s="416">
        <v>448.5</v>
      </c>
    </row>
    <row r="11132" spans="2:4" x14ac:dyDescent="0.25">
      <c r="B11132" s="416" t="s">
        <v>14028</v>
      </c>
      <c r="C11132" s="416" t="s">
        <v>14024</v>
      </c>
      <c r="D11132" s="416">
        <v>448.5</v>
      </c>
    </row>
    <row r="11133" spans="2:4" x14ac:dyDescent="0.25">
      <c r="B11133" s="416" t="s">
        <v>14029</v>
      </c>
      <c r="C11133" s="416" t="s">
        <v>14024</v>
      </c>
      <c r="D11133" s="416">
        <v>448.5</v>
      </c>
    </row>
    <row r="11134" spans="2:4" x14ac:dyDescent="0.25">
      <c r="B11134" s="416" t="s">
        <v>14030</v>
      </c>
      <c r="C11134" s="416" t="s">
        <v>14024</v>
      </c>
      <c r="D11134" s="416">
        <v>448.5</v>
      </c>
    </row>
    <row r="11135" spans="2:4" x14ac:dyDescent="0.25">
      <c r="B11135" s="416" t="s">
        <v>14031</v>
      </c>
      <c r="C11135" s="416" t="s">
        <v>14024</v>
      </c>
      <c r="D11135" s="416">
        <v>448.5</v>
      </c>
    </row>
    <row r="11136" spans="2:4" x14ac:dyDescent="0.25">
      <c r="B11136" s="416" t="s">
        <v>14032</v>
      </c>
      <c r="C11136" s="416" t="s">
        <v>14024</v>
      </c>
      <c r="D11136" s="416">
        <v>448.5</v>
      </c>
    </row>
    <row r="11137" spans="2:4" x14ac:dyDescent="0.25">
      <c r="B11137" s="416" t="s">
        <v>14033</v>
      </c>
      <c r="C11137" s="416" t="s">
        <v>14024</v>
      </c>
      <c r="D11137" s="416">
        <v>448.5</v>
      </c>
    </row>
    <row r="11138" spans="2:4" x14ac:dyDescent="0.25">
      <c r="B11138" s="416" t="s">
        <v>14034</v>
      </c>
      <c r="C11138" s="416" t="s">
        <v>14024</v>
      </c>
      <c r="D11138" s="416">
        <v>448.5</v>
      </c>
    </row>
    <row r="11139" spans="2:4" x14ac:dyDescent="0.25">
      <c r="B11139" s="416" t="s">
        <v>14035</v>
      </c>
      <c r="C11139" s="416" t="s">
        <v>14024</v>
      </c>
      <c r="D11139" s="416">
        <v>448.5</v>
      </c>
    </row>
    <row r="11140" spans="2:4" x14ac:dyDescent="0.25">
      <c r="B11140" s="416" t="s">
        <v>14036</v>
      </c>
      <c r="C11140" s="416" t="s">
        <v>14024</v>
      </c>
      <c r="D11140" s="416">
        <v>448.5</v>
      </c>
    </row>
    <row r="11141" spans="2:4" x14ac:dyDescent="0.25">
      <c r="B11141" s="416" t="s">
        <v>14037</v>
      </c>
      <c r="C11141" s="416" t="s">
        <v>14024</v>
      </c>
      <c r="D11141" s="416">
        <v>448.5</v>
      </c>
    </row>
    <row r="11142" spans="2:4" x14ac:dyDescent="0.25">
      <c r="B11142" s="416" t="s">
        <v>14038</v>
      </c>
      <c r="C11142" s="416" t="s">
        <v>14024</v>
      </c>
      <c r="D11142" s="416">
        <v>448.5</v>
      </c>
    </row>
    <row r="11143" spans="2:4" x14ac:dyDescent="0.25">
      <c r="B11143" s="416" t="s">
        <v>14039</v>
      </c>
      <c r="C11143" s="416" t="s">
        <v>14024</v>
      </c>
      <c r="D11143" s="416">
        <v>448.5</v>
      </c>
    </row>
    <row r="11144" spans="2:4" x14ac:dyDescent="0.25">
      <c r="B11144" s="416" t="s">
        <v>14040</v>
      </c>
      <c r="C11144" s="416" t="s">
        <v>14024</v>
      </c>
      <c r="D11144" s="416">
        <v>448.5</v>
      </c>
    </row>
    <row r="11145" spans="2:4" x14ac:dyDescent="0.25">
      <c r="B11145" s="416" t="s">
        <v>14041</v>
      </c>
      <c r="C11145" s="416" t="s">
        <v>14024</v>
      </c>
      <c r="D11145" s="416">
        <v>448.5</v>
      </c>
    </row>
    <row r="11146" spans="2:4" x14ac:dyDescent="0.25">
      <c r="B11146" s="416" t="s">
        <v>14042</v>
      </c>
      <c r="C11146" s="416" t="s">
        <v>14024</v>
      </c>
      <c r="D11146" s="416">
        <v>448.5</v>
      </c>
    </row>
    <row r="11147" spans="2:4" x14ac:dyDescent="0.25">
      <c r="B11147" s="416" t="s">
        <v>14043</v>
      </c>
      <c r="C11147" s="416" t="s">
        <v>14024</v>
      </c>
      <c r="D11147" s="416">
        <v>448.5</v>
      </c>
    </row>
    <row r="11148" spans="2:4" x14ac:dyDescent="0.25">
      <c r="B11148" s="416" t="s">
        <v>14044</v>
      </c>
      <c r="C11148" s="416" t="s">
        <v>14024</v>
      </c>
      <c r="D11148" s="416">
        <v>448.5</v>
      </c>
    </row>
    <row r="11149" spans="2:4" x14ac:dyDescent="0.25">
      <c r="B11149" s="416" t="s">
        <v>14045</v>
      </c>
      <c r="C11149" s="416" t="s">
        <v>14024</v>
      </c>
      <c r="D11149" s="416">
        <v>448.5</v>
      </c>
    </row>
    <row r="11150" spans="2:4" x14ac:dyDescent="0.25">
      <c r="B11150" s="416" t="s">
        <v>14046</v>
      </c>
      <c r="C11150" s="416" t="s">
        <v>14024</v>
      </c>
      <c r="D11150" s="416">
        <v>448.5</v>
      </c>
    </row>
    <row r="11151" spans="2:4" x14ac:dyDescent="0.25">
      <c r="B11151" s="416" t="s">
        <v>14047</v>
      </c>
      <c r="C11151" s="416" t="s">
        <v>14024</v>
      </c>
      <c r="D11151" s="416">
        <v>448.5</v>
      </c>
    </row>
    <row r="11152" spans="2:4" x14ac:dyDescent="0.25">
      <c r="B11152" s="416" t="s">
        <v>14048</v>
      </c>
      <c r="C11152" s="416" t="s">
        <v>14024</v>
      </c>
      <c r="D11152" s="416">
        <v>448.5</v>
      </c>
    </row>
    <row r="11153" spans="2:4" x14ac:dyDescent="0.25">
      <c r="B11153" s="416" t="s">
        <v>14049</v>
      </c>
      <c r="C11153" s="416" t="s">
        <v>14024</v>
      </c>
      <c r="D11153" s="416">
        <v>448.5</v>
      </c>
    </row>
    <row r="11154" spans="2:4" x14ac:dyDescent="0.25">
      <c r="B11154" s="416" t="s">
        <v>14050</v>
      </c>
      <c r="C11154" s="416" t="s">
        <v>14024</v>
      </c>
      <c r="D11154" s="416">
        <v>448.5</v>
      </c>
    </row>
    <row r="11155" spans="2:4" x14ac:dyDescent="0.25">
      <c r="B11155" s="416" t="s">
        <v>14051</v>
      </c>
      <c r="C11155" s="416" t="s">
        <v>14024</v>
      </c>
      <c r="D11155" s="416">
        <v>448.5</v>
      </c>
    </row>
    <row r="11156" spans="2:4" x14ac:dyDescent="0.25">
      <c r="B11156" s="416" t="s">
        <v>14052</v>
      </c>
      <c r="C11156" s="416" t="s">
        <v>14024</v>
      </c>
      <c r="D11156" s="416">
        <v>448.5</v>
      </c>
    </row>
    <row r="11157" spans="2:4" x14ac:dyDescent="0.25">
      <c r="B11157" s="416" t="s">
        <v>14053</v>
      </c>
      <c r="C11157" s="416" t="s">
        <v>14054</v>
      </c>
      <c r="D11157" s="416">
        <v>433.84</v>
      </c>
    </row>
    <row r="11158" spans="2:4" x14ac:dyDescent="0.25">
      <c r="B11158" s="416" t="s">
        <v>14055</v>
      </c>
      <c r="C11158" s="416" t="s">
        <v>14054</v>
      </c>
      <c r="D11158" s="416">
        <v>433.84</v>
      </c>
    </row>
    <row r="11159" spans="2:4" x14ac:dyDescent="0.25">
      <c r="B11159" s="416" t="s">
        <v>14056</v>
      </c>
      <c r="C11159" s="416" t="s">
        <v>14054</v>
      </c>
      <c r="D11159" s="416">
        <v>433.84</v>
      </c>
    </row>
    <row r="11160" spans="2:4" x14ac:dyDescent="0.25">
      <c r="B11160" s="416" t="s">
        <v>14057</v>
      </c>
      <c r="C11160" s="416" t="s">
        <v>14054</v>
      </c>
      <c r="D11160" s="416">
        <v>433.84</v>
      </c>
    </row>
    <row r="11161" spans="2:4" x14ac:dyDescent="0.25">
      <c r="B11161" s="416" t="s">
        <v>14058</v>
      </c>
      <c r="C11161" s="416" t="s">
        <v>14054</v>
      </c>
      <c r="D11161" s="416">
        <v>433.84</v>
      </c>
    </row>
    <row r="11162" spans="2:4" x14ac:dyDescent="0.25">
      <c r="B11162" s="416" t="s">
        <v>14059</v>
      </c>
      <c r="C11162" s="416" t="s">
        <v>14054</v>
      </c>
      <c r="D11162" s="416">
        <v>433.84</v>
      </c>
    </row>
    <row r="11163" spans="2:4" x14ac:dyDescent="0.25">
      <c r="B11163" s="416" t="s">
        <v>14060</v>
      </c>
      <c r="C11163" s="416" t="s">
        <v>14054</v>
      </c>
      <c r="D11163" s="416">
        <v>433.84</v>
      </c>
    </row>
    <row r="11164" spans="2:4" x14ac:dyDescent="0.25">
      <c r="B11164" s="416" t="s">
        <v>14061</v>
      </c>
      <c r="C11164" s="416" t="s">
        <v>14054</v>
      </c>
      <c r="D11164" s="416">
        <v>433.84</v>
      </c>
    </row>
    <row r="11165" spans="2:4" x14ac:dyDescent="0.25">
      <c r="B11165" s="416" t="s">
        <v>14062</v>
      </c>
      <c r="C11165" s="416" t="s">
        <v>14054</v>
      </c>
      <c r="D11165" s="416">
        <v>433.84</v>
      </c>
    </row>
    <row r="11166" spans="2:4" x14ac:dyDescent="0.25">
      <c r="B11166" s="416" t="s">
        <v>14063</v>
      </c>
      <c r="C11166" s="416" t="s">
        <v>14054</v>
      </c>
      <c r="D11166" s="416">
        <v>433.84</v>
      </c>
    </row>
    <row r="11167" spans="2:4" x14ac:dyDescent="0.25">
      <c r="B11167" s="416" t="s">
        <v>14064</v>
      </c>
      <c r="C11167" s="416" t="s">
        <v>14054</v>
      </c>
      <c r="D11167" s="416">
        <v>433.84</v>
      </c>
    </row>
    <row r="11168" spans="2:4" x14ac:dyDescent="0.25">
      <c r="B11168" s="416" t="s">
        <v>14065</v>
      </c>
      <c r="C11168" s="416" t="s">
        <v>14054</v>
      </c>
      <c r="D11168" s="416">
        <v>433.84</v>
      </c>
    </row>
    <row r="11169" spans="2:4" x14ac:dyDescent="0.25">
      <c r="B11169" s="416" t="s">
        <v>14066</v>
      </c>
      <c r="C11169" s="416" t="s">
        <v>14054</v>
      </c>
      <c r="D11169" s="416">
        <v>456.89</v>
      </c>
    </row>
    <row r="11170" spans="2:4" x14ac:dyDescent="0.25">
      <c r="B11170" s="416" t="s">
        <v>14067</v>
      </c>
      <c r="C11170" s="416" t="s">
        <v>14054</v>
      </c>
      <c r="D11170" s="416">
        <v>456.89</v>
      </c>
    </row>
    <row r="11171" spans="2:4" x14ac:dyDescent="0.25">
      <c r="B11171" s="416" t="s">
        <v>14068</v>
      </c>
      <c r="C11171" s="416" t="s">
        <v>14054</v>
      </c>
      <c r="D11171" s="416">
        <v>456.9</v>
      </c>
    </row>
    <row r="11172" spans="2:4" x14ac:dyDescent="0.25">
      <c r="B11172" s="416" t="s">
        <v>14069</v>
      </c>
      <c r="C11172" s="416" t="s">
        <v>14054</v>
      </c>
      <c r="D11172" s="416">
        <v>433.84</v>
      </c>
    </row>
    <row r="11173" spans="2:4" x14ac:dyDescent="0.25">
      <c r="B11173" s="416" t="s">
        <v>14070</v>
      </c>
      <c r="C11173" s="416" t="s">
        <v>14054</v>
      </c>
      <c r="D11173" s="416">
        <v>433.84</v>
      </c>
    </row>
    <row r="11174" spans="2:4" x14ac:dyDescent="0.25">
      <c r="B11174" s="416" t="s">
        <v>14071</v>
      </c>
      <c r="C11174" s="416" t="s">
        <v>14054</v>
      </c>
      <c r="D11174" s="416">
        <v>456.9</v>
      </c>
    </row>
    <row r="11175" spans="2:4" x14ac:dyDescent="0.25">
      <c r="B11175" s="416" t="s">
        <v>14072</v>
      </c>
      <c r="C11175" s="416" t="s">
        <v>14054</v>
      </c>
      <c r="D11175" s="416">
        <v>456.9</v>
      </c>
    </row>
    <row r="11176" spans="2:4" x14ac:dyDescent="0.25">
      <c r="B11176" s="416" t="s">
        <v>14073</v>
      </c>
      <c r="C11176" s="416" t="s">
        <v>14054</v>
      </c>
      <c r="D11176" s="416">
        <v>456.9</v>
      </c>
    </row>
    <row r="11177" spans="2:4" x14ac:dyDescent="0.25">
      <c r="B11177" s="416" t="s">
        <v>14074</v>
      </c>
      <c r="C11177" s="416" t="s">
        <v>14054</v>
      </c>
      <c r="D11177" s="416">
        <v>456.9</v>
      </c>
    </row>
    <row r="11178" spans="2:4" x14ac:dyDescent="0.25">
      <c r="B11178" s="416" t="s">
        <v>14075</v>
      </c>
      <c r="C11178" s="416" t="s">
        <v>14054</v>
      </c>
      <c r="D11178" s="416">
        <v>456.9</v>
      </c>
    </row>
    <row r="11179" spans="2:4" x14ac:dyDescent="0.25">
      <c r="B11179" s="416" t="s">
        <v>14076</v>
      </c>
      <c r="C11179" s="416" t="s">
        <v>14054</v>
      </c>
      <c r="D11179" s="416">
        <v>456.9</v>
      </c>
    </row>
    <row r="11180" spans="2:4" x14ac:dyDescent="0.25">
      <c r="B11180" s="416" t="s">
        <v>14077</v>
      </c>
      <c r="C11180" s="416" t="s">
        <v>14054</v>
      </c>
      <c r="D11180" s="416">
        <v>456.9</v>
      </c>
    </row>
    <row r="11181" spans="2:4" x14ac:dyDescent="0.25">
      <c r="B11181" s="416" t="s">
        <v>14078</v>
      </c>
      <c r="C11181" s="416" t="s">
        <v>14054</v>
      </c>
      <c r="D11181" s="416">
        <v>456.9</v>
      </c>
    </row>
    <row r="11182" spans="2:4" x14ac:dyDescent="0.25">
      <c r="B11182" s="416" t="s">
        <v>14079</v>
      </c>
      <c r="C11182" s="416" t="s">
        <v>14054</v>
      </c>
      <c r="D11182" s="416">
        <v>456.89</v>
      </c>
    </row>
    <row r="11183" spans="2:4" x14ac:dyDescent="0.25">
      <c r="B11183" s="416" t="s">
        <v>14080</v>
      </c>
      <c r="C11183" s="416" t="s">
        <v>14054</v>
      </c>
      <c r="D11183" s="416">
        <v>456.9</v>
      </c>
    </row>
    <row r="11184" spans="2:4" x14ac:dyDescent="0.25">
      <c r="B11184" s="416" t="s">
        <v>14081</v>
      </c>
      <c r="C11184" s="416" t="s">
        <v>14054</v>
      </c>
      <c r="D11184" s="416">
        <v>456.9</v>
      </c>
    </row>
    <row r="11185" spans="2:4" x14ac:dyDescent="0.25">
      <c r="B11185" s="416" t="s">
        <v>14082</v>
      </c>
      <c r="C11185" s="416" t="s">
        <v>14054</v>
      </c>
      <c r="D11185" s="416">
        <v>456.9</v>
      </c>
    </row>
    <row r="11186" spans="2:4" x14ac:dyDescent="0.25">
      <c r="B11186" s="416" t="s">
        <v>14083</v>
      </c>
      <c r="C11186" s="416" t="s">
        <v>14054</v>
      </c>
      <c r="D11186" s="416">
        <v>456.9</v>
      </c>
    </row>
    <row r="11187" spans="2:4" x14ac:dyDescent="0.25">
      <c r="B11187" s="416" t="s">
        <v>14084</v>
      </c>
      <c r="C11187" s="416" t="s">
        <v>14054</v>
      </c>
      <c r="D11187" s="416">
        <v>456.89</v>
      </c>
    </row>
    <row r="11188" spans="2:4" x14ac:dyDescent="0.25">
      <c r="B11188" s="416" t="s">
        <v>14085</v>
      </c>
      <c r="C11188" s="416" t="s">
        <v>14054</v>
      </c>
      <c r="D11188" s="416">
        <v>456.9</v>
      </c>
    </row>
    <row r="11189" spans="2:4" x14ac:dyDescent="0.25">
      <c r="B11189" s="416" t="s">
        <v>14086</v>
      </c>
      <c r="C11189" s="416" t="s">
        <v>14054</v>
      </c>
      <c r="D11189" s="416">
        <v>456.9</v>
      </c>
    </row>
    <row r="11190" spans="2:4" x14ac:dyDescent="0.25">
      <c r="B11190" s="416" t="s">
        <v>14087</v>
      </c>
      <c r="C11190" s="416" t="s">
        <v>14054</v>
      </c>
      <c r="D11190" s="416">
        <v>456.9</v>
      </c>
    </row>
    <row r="11191" spans="2:4" x14ac:dyDescent="0.25">
      <c r="B11191" s="416" t="s">
        <v>14088</v>
      </c>
      <c r="C11191" s="416" t="s">
        <v>14054</v>
      </c>
      <c r="D11191" s="416">
        <v>456.89</v>
      </c>
    </row>
    <row r="11192" spans="2:4" x14ac:dyDescent="0.25">
      <c r="B11192" s="416" t="s">
        <v>14089</v>
      </c>
      <c r="C11192" s="416" t="s">
        <v>14054</v>
      </c>
      <c r="D11192" s="416">
        <v>456.9</v>
      </c>
    </row>
    <row r="11193" spans="2:4" x14ac:dyDescent="0.25">
      <c r="B11193" s="416" t="s">
        <v>14090</v>
      </c>
      <c r="C11193" s="416" t="s">
        <v>14054</v>
      </c>
      <c r="D11193" s="416">
        <v>456.9</v>
      </c>
    </row>
    <row r="11194" spans="2:4" x14ac:dyDescent="0.25">
      <c r="B11194" s="416" t="s">
        <v>14091</v>
      </c>
      <c r="C11194" s="416" t="s">
        <v>14054</v>
      </c>
      <c r="D11194" s="416">
        <v>456.9</v>
      </c>
    </row>
    <row r="11195" spans="2:4" x14ac:dyDescent="0.25">
      <c r="B11195" s="416" t="s">
        <v>14092</v>
      </c>
      <c r="C11195" s="416" t="s">
        <v>14054</v>
      </c>
      <c r="D11195" s="416">
        <v>456.9</v>
      </c>
    </row>
    <row r="11196" spans="2:4" x14ac:dyDescent="0.25">
      <c r="B11196" s="416" t="s">
        <v>14093</v>
      </c>
      <c r="C11196" s="416" t="s">
        <v>14054</v>
      </c>
      <c r="D11196" s="416">
        <v>456.9</v>
      </c>
    </row>
    <row r="11197" spans="2:4" x14ac:dyDescent="0.25">
      <c r="B11197" s="416" t="s">
        <v>14094</v>
      </c>
      <c r="C11197" s="416" t="s">
        <v>14054</v>
      </c>
      <c r="D11197" s="416">
        <v>456.9</v>
      </c>
    </row>
    <row r="11198" spans="2:4" x14ac:dyDescent="0.25">
      <c r="B11198" s="416" t="s">
        <v>14095</v>
      </c>
      <c r="C11198" s="416" t="s">
        <v>14054</v>
      </c>
      <c r="D11198" s="416">
        <v>456.9</v>
      </c>
    </row>
    <row r="11199" spans="2:4" x14ac:dyDescent="0.25">
      <c r="B11199" s="416" t="s">
        <v>14096</v>
      </c>
      <c r="C11199" s="416" t="s">
        <v>14097</v>
      </c>
      <c r="D11199" s="416">
        <v>405.95</v>
      </c>
    </row>
    <row r="11200" spans="2:4" x14ac:dyDescent="0.25">
      <c r="B11200" s="416" t="s">
        <v>14098</v>
      </c>
      <c r="C11200" s="416" t="s">
        <v>14097</v>
      </c>
      <c r="D11200" s="416">
        <v>405.95</v>
      </c>
    </row>
    <row r="11201" spans="2:4" x14ac:dyDescent="0.25">
      <c r="B11201" s="416" t="s">
        <v>14099</v>
      </c>
      <c r="C11201" s="416" t="s">
        <v>14097</v>
      </c>
      <c r="D11201" s="416">
        <v>405.95</v>
      </c>
    </row>
    <row r="11202" spans="2:4" x14ac:dyDescent="0.25">
      <c r="B11202" s="416" t="s">
        <v>14100</v>
      </c>
      <c r="C11202" s="416" t="s">
        <v>14097</v>
      </c>
      <c r="D11202" s="416">
        <v>405.95</v>
      </c>
    </row>
    <row r="11203" spans="2:4" x14ac:dyDescent="0.25">
      <c r="B11203" s="416" t="s">
        <v>14101</v>
      </c>
      <c r="C11203" s="416" t="s">
        <v>14097</v>
      </c>
      <c r="D11203" s="416">
        <v>405.95</v>
      </c>
    </row>
    <row r="11204" spans="2:4" x14ac:dyDescent="0.25">
      <c r="B11204" s="416" t="s">
        <v>14102</v>
      </c>
      <c r="C11204" s="416" t="s">
        <v>14097</v>
      </c>
      <c r="D11204" s="416">
        <v>405.95</v>
      </c>
    </row>
    <row r="11205" spans="2:4" x14ac:dyDescent="0.25">
      <c r="B11205" s="416" t="s">
        <v>14103</v>
      </c>
      <c r="C11205" s="416" t="s">
        <v>14097</v>
      </c>
      <c r="D11205" s="416">
        <v>405.95</v>
      </c>
    </row>
    <row r="11206" spans="2:4" x14ac:dyDescent="0.25">
      <c r="B11206" s="416" t="s">
        <v>14104</v>
      </c>
      <c r="C11206" s="416" t="s">
        <v>14097</v>
      </c>
      <c r="D11206" s="416">
        <v>405.95</v>
      </c>
    </row>
    <row r="11207" spans="2:4" x14ac:dyDescent="0.25">
      <c r="B11207" s="416" t="s">
        <v>14105</v>
      </c>
      <c r="C11207" s="416" t="s">
        <v>14097</v>
      </c>
      <c r="D11207" s="416">
        <v>405.95</v>
      </c>
    </row>
    <row r="11208" spans="2:4" x14ac:dyDescent="0.25">
      <c r="B11208" s="416" t="s">
        <v>14106</v>
      </c>
      <c r="C11208" s="416" t="s">
        <v>14097</v>
      </c>
      <c r="D11208" s="416">
        <v>405.95</v>
      </c>
    </row>
    <row r="11209" spans="2:4" x14ac:dyDescent="0.25">
      <c r="B11209" s="416" t="s">
        <v>14107</v>
      </c>
      <c r="C11209" s="416" t="s">
        <v>14097</v>
      </c>
      <c r="D11209" s="416">
        <v>405.95</v>
      </c>
    </row>
    <row r="11210" spans="2:4" x14ac:dyDescent="0.25">
      <c r="B11210" s="416" t="s">
        <v>14108</v>
      </c>
      <c r="C11210" s="416" t="s">
        <v>14097</v>
      </c>
      <c r="D11210" s="416">
        <v>405.95</v>
      </c>
    </row>
    <row r="11211" spans="2:4" x14ac:dyDescent="0.25">
      <c r="B11211" s="416" t="s">
        <v>14109</v>
      </c>
      <c r="C11211" s="416" t="s">
        <v>14097</v>
      </c>
      <c r="D11211" s="416">
        <v>405.95</v>
      </c>
    </row>
    <row r="11212" spans="2:4" x14ac:dyDescent="0.25">
      <c r="B11212" s="416" t="s">
        <v>14110</v>
      </c>
      <c r="C11212" s="416" t="s">
        <v>14097</v>
      </c>
      <c r="D11212" s="416">
        <v>405.95</v>
      </c>
    </row>
    <row r="11213" spans="2:4" x14ac:dyDescent="0.25">
      <c r="B11213" s="416" t="s">
        <v>14111</v>
      </c>
      <c r="C11213" s="416" t="s">
        <v>14097</v>
      </c>
      <c r="D11213" s="416">
        <v>405.95</v>
      </c>
    </row>
    <row r="11214" spans="2:4" x14ac:dyDescent="0.25">
      <c r="B11214" s="416" t="s">
        <v>14112</v>
      </c>
      <c r="C11214" s="416" t="s">
        <v>14097</v>
      </c>
      <c r="D11214" s="416">
        <v>405.95</v>
      </c>
    </row>
    <row r="11215" spans="2:4" x14ac:dyDescent="0.25">
      <c r="B11215" s="416" t="s">
        <v>14113</v>
      </c>
      <c r="C11215" s="416" t="s">
        <v>14097</v>
      </c>
      <c r="D11215" s="416">
        <v>405.95</v>
      </c>
    </row>
    <row r="11216" spans="2:4" x14ac:dyDescent="0.25">
      <c r="B11216" s="416" t="s">
        <v>14114</v>
      </c>
      <c r="C11216" s="416" t="s">
        <v>14097</v>
      </c>
      <c r="D11216" s="416">
        <v>405.95</v>
      </c>
    </row>
    <row r="11217" spans="2:4" x14ac:dyDescent="0.25">
      <c r="B11217" s="416" t="s">
        <v>14115</v>
      </c>
      <c r="C11217" s="416" t="s">
        <v>14097</v>
      </c>
      <c r="D11217" s="416">
        <v>405.95</v>
      </c>
    </row>
    <row r="11218" spans="2:4" x14ac:dyDescent="0.25">
      <c r="B11218" s="416" t="s">
        <v>14116</v>
      </c>
      <c r="C11218" s="416" t="s">
        <v>14097</v>
      </c>
      <c r="D11218" s="416">
        <v>405.95</v>
      </c>
    </row>
    <row r="11219" spans="2:4" x14ac:dyDescent="0.25">
      <c r="B11219" s="416" t="s">
        <v>14117</v>
      </c>
      <c r="C11219" s="416" t="s">
        <v>14097</v>
      </c>
      <c r="D11219" s="416">
        <v>405.95</v>
      </c>
    </row>
    <row r="11220" spans="2:4" x14ac:dyDescent="0.25">
      <c r="B11220" s="416" t="s">
        <v>14118</v>
      </c>
      <c r="C11220" s="416" t="s">
        <v>14097</v>
      </c>
      <c r="D11220" s="416">
        <v>405.95</v>
      </c>
    </row>
    <row r="11221" spans="2:4" x14ac:dyDescent="0.25">
      <c r="B11221" s="416" t="s">
        <v>14119</v>
      </c>
      <c r="C11221" s="416" t="s">
        <v>14097</v>
      </c>
      <c r="D11221" s="416">
        <v>405.95</v>
      </c>
    </row>
    <row r="11222" spans="2:4" x14ac:dyDescent="0.25">
      <c r="B11222" s="416" t="s">
        <v>14120</v>
      </c>
      <c r="C11222" s="416" t="s">
        <v>14097</v>
      </c>
      <c r="D11222" s="416">
        <v>405.95</v>
      </c>
    </row>
    <row r="11223" spans="2:4" x14ac:dyDescent="0.25">
      <c r="B11223" s="416" t="s">
        <v>14121</v>
      </c>
      <c r="C11223" s="416" t="s">
        <v>14097</v>
      </c>
      <c r="D11223" s="416">
        <v>405.95</v>
      </c>
    </row>
    <row r="11224" spans="2:4" x14ac:dyDescent="0.25">
      <c r="B11224" s="416" t="s">
        <v>14122</v>
      </c>
      <c r="C11224" s="416" t="s">
        <v>14097</v>
      </c>
      <c r="D11224" s="416">
        <v>405.95</v>
      </c>
    </row>
    <row r="11225" spans="2:4" x14ac:dyDescent="0.25">
      <c r="B11225" s="416" t="s">
        <v>14123</v>
      </c>
      <c r="C11225" s="416" t="s">
        <v>14097</v>
      </c>
      <c r="D11225" s="416">
        <v>405.95</v>
      </c>
    </row>
    <row r="11226" spans="2:4" x14ac:dyDescent="0.25">
      <c r="B11226" s="416" t="s">
        <v>14124</v>
      </c>
      <c r="C11226" s="416" t="s">
        <v>14097</v>
      </c>
      <c r="D11226" s="416">
        <v>405.95</v>
      </c>
    </row>
    <row r="11227" spans="2:4" x14ac:dyDescent="0.25">
      <c r="B11227" s="416" t="s">
        <v>14125</v>
      </c>
      <c r="C11227" s="416" t="s">
        <v>14097</v>
      </c>
      <c r="D11227" s="416">
        <v>405.95</v>
      </c>
    </row>
    <row r="11228" spans="2:4" x14ac:dyDescent="0.25">
      <c r="B11228" s="416" t="s">
        <v>14126</v>
      </c>
      <c r="C11228" s="416" t="s">
        <v>14097</v>
      </c>
      <c r="D11228" s="416">
        <v>405.95</v>
      </c>
    </row>
    <row r="11229" spans="2:4" x14ac:dyDescent="0.25">
      <c r="B11229" s="416" t="s">
        <v>14127</v>
      </c>
      <c r="C11229" s="416" t="s">
        <v>14097</v>
      </c>
      <c r="D11229" s="416">
        <v>405.95</v>
      </c>
    </row>
    <row r="11230" spans="2:4" x14ac:dyDescent="0.25">
      <c r="B11230" s="416" t="s">
        <v>14128</v>
      </c>
      <c r="C11230" s="416" t="s">
        <v>14097</v>
      </c>
      <c r="D11230" s="416">
        <v>405.95</v>
      </c>
    </row>
    <row r="11231" spans="2:4" x14ac:dyDescent="0.25">
      <c r="B11231" s="416" t="s">
        <v>14129</v>
      </c>
      <c r="C11231" s="416" t="s">
        <v>14097</v>
      </c>
      <c r="D11231" s="416">
        <v>405.95</v>
      </c>
    </row>
    <row r="11232" spans="2:4" x14ac:dyDescent="0.25">
      <c r="B11232" s="416" t="s">
        <v>14130</v>
      </c>
      <c r="C11232" s="416" t="s">
        <v>14097</v>
      </c>
      <c r="D11232" s="416">
        <v>405.95</v>
      </c>
    </row>
    <row r="11233" spans="2:4" x14ac:dyDescent="0.25">
      <c r="B11233" s="416" t="s">
        <v>14131</v>
      </c>
      <c r="C11233" s="416" t="s">
        <v>14097</v>
      </c>
      <c r="D11233" s="416">
        <v>405.95</v>
      </c>
    </row>
    <row r="11234" spans="2:4" x14ac:dyDescent="0.25">
      <c r="B11234" s="416" t="s">
        <v>14132</v>
      </c>
      <c r="C11234" s="416" t="s">
        <v>14097</v>
      </c>
      <c r="D11234" s="416">
        <v>405.95</v>
      </c>
    </row>
    <row r="11235" spans="2:4" x14ac:dyDescent="0.25">
      <c r="B11235" s="416" t="s">
        <v>14133</v>
      </c>
      <c r="C11235" s="416" t="s">
        <v>14097</v>
      </c>
      <c r="D11235" s="416">
        <v>405.95</v>
      </c>
    </row>
    <row r="11236" spans="2:4" x14ac:dyDescent="0.25">
      <c r="B11236" s="416" t="s">
        <v>14134</v>
      </c>
      <c r="C11236" s="416" t="s">
        <v>14097</v>
      </c>
      <c r="D11236" s="416">
        <v>405.95</v>
      </c>
    </row>
    <row r="11237" spans="2:4" x14ac:dyDescent="0.25">
      <c r="B11237" s="416" t="s">
        <v>14135</v>
      </c>
      <c r="C11237" s="416" t="s">
        <v>14097</v>
      </c>
      <c r="D11237" s="416">
        <v>405.95</v>
      </c>
    </row>
    <row r="11238" spans="2:4" x14ac:dyDescent="0.25">
      <c r="B11238" s="416" t="s">
        <v>14136</v>
      </c>
      <c r="C11238" s="416" t="s">
        <v>14097</v>
      </c>
      <c r="D11238" s="416">
        <v>405.95</v>
      </c>
    </row>
    <row r="11239" spans="2:4" x14ac:dyDescent="0.25">
      <c r="B11239" s="416" t="s">
        <v>14137</v>
      </c>
      <c r="C11239" s="416" t="s">
        <v>14097</v>
      </c>
      <c r="D11239" s="416">
        <v>405.95</v>
      </c>
    </row>
    <row r="11240" spans="2:4" x14ac:dyDescent="0.25">
      <c r="B11240" s="416" t="s">
        <v>14138</v>
      </c>
      <c r="C11240" s="416" t="s">
        <v>14097</v>
      </c>
      <c r="D11240" s="416">
        <v>405.95</v>
      </c>
    </row>
    <row r="11241" spans="2:4" x14ac:dyDescent="0.25">
      <c r="B11241" s="416" t="s">
        <v>14139</v>
      </c>
      <c r="C11241" s="416" t="s">
        <v>14097</v>
      </c>
      <c r="D11241" s="416">
        <v>405.95</v>
      </c>
    </row>
    <row r="11242" spans="2:4" x14ac:dyDescent="0.25">
      <c r="B11242" s="416" t="s">
        <v>14140</v>
      </c>
      <c r="C11242" s="416" t="s">
        <v>14097</v>
      </c>
      <c r="D11242" s="416">
        <v>405.95</v>
      </c>
    </row>
    <row r="11243" spans="2:4" x14ac:dyDescent="0.25">
      <c r="B11243" s="416" t="s">
        <v>14141</v>
      </c>
      <c r="C11243" s="416" t="s">
        <v>14097</v>
      </c>
      <c r="D11243" s="416">
        <v>405.95</v>
      </c>
    </row>
    <row r="11244" spans="2:4" x14ac:dyDescent="0.25">
      <c r="B11244" s="416" t="s">
        <v>14142</v>
      </c>
      <c r="C11244" s="416" t="s">
        <v>14097</v>
      </c>
      <c r="D11244" s="416">
        <v>405.95</v>
      </c>
    </row>
    <row r="11245" spans="2:4" x14ac:dyDescent="0.25">
      <c r="B11245" s="416" t="s">
        <v>14143</v>
      </c>
      <c r="C11245" s="416" t="s">
        <v>14097</v>
      </c>
      <c r="D11245" s="416">
        <v>405.95</v>
      </c>
    </row>
    <row r="11246" spans="2:4" x14ac:dyDescent="0.25">
      <c r="B11246" s="416" t="s">
        <v>14144</v>
      </c>
      <c r="C11246" s="416" t="s">
        <v>14097</v>
      </c>
      <c r="D11246" s="416">
        <v>405.95</v>
      </c>
    </row>
    <row r="11247" spans="2:4" x14ac:dyDescent="0.25">
      <c r="B11247" s="416" t="s">
        <v>14145</v>
      </c>
      <c r="C11247" s="416" t="s">
        <v>14097</v>
      </c>
      <c r="D11247" s="416">
        <v>405.95</v>
      </c>
    </row>
    <row r="11248" spans="2:4" x14ac:dyDescent="0.25">
      <c r="B11248" s="416" t="s">
        <v>14146</v>
      </c>
      <c r="C11248" s="416" t="s">
        <v>14097</v>
      </c>
      <c r="D11248" s="416">
        <v>405.95</v>
      </c>
    </row>
    <row r="11249" spans="2:4" x14ac:dyDescent="0.25">
      <c r="B11249" s="416" t="s">
        <v>14147</v>
      </c>
      <c r="C11249" s="416" t="s">
        <v>14097</v>
      </c>
      <c r="D11249" s="416">
        <v>405.95</v>
      </c>
    </row>
    <row r="11250" spans="2:4" x14ac:dyDescent="0.25">
      <c r="B11250" s="416" t="s">
        <v>14148</v>
      </c>
      <c r="C11250" s="416" t="s">
        <v>14097</v>
      </c>
      <c r="D11250" s="416">
        <v>405.95</v>
      </c>
    </row>
    <row r="11251" spans="2:4" x14ac:dyDescent="0.25">
      <c r="B11251" s="416" t="s">
        <v>14149</v>
      </c>
      <c r="C11251" s="416" t="s">
        <v>14097</v>
      </c>
      <c r="D11251" s="416">
        <v>405.95</v>
      </c>
    </row>
    <row r="11252" spans="2:4" x14ac:dyDescent="0.25">
      <c r="B11252" s="416" t="s">
        <v>14150</v>
      </c>
      <c r="C11252" s="416" t="s">
        <v>14097</v>
      </c>
      <c r="D11252" s="416">
        <v>405.95</v>
      </c>
    </row>
    <row r="11253" spans="2:4" x14ac:dyDescent="0.25">
      <c r="B11253" s="416" t="s">
        <v>14151</v>
      </c>
      <c r="C11253" s="416" t="s">
        <v>14097</v>
      </c>
      <c r="D11253" s="416">
        <v>405.95</v>
      </c>
    </row>
    <row r="11254" spans="2:4" x14ac:dyDescent="0.25">
      <c r="B11254" s="416" t="s">
        <v>14152</v>
      </c>
      <c r="C11254" s="416" t="s">
        <v>14097</v>
      </c>
      <c r="D11254" s="416">
        <v>405.95</v>
      </c>
    </row>
    <row r="11255" spans="2:4" x14ac:dyDescent="0.25">
      <c r="B11255" s="416" t="s">
        <v>14153</v>
      </c>
      <c r="C11255" s="416" t="s">
        <v>14097</v>
      </c>
      <c r="D11255" s="416">
        <v>405.95</v>
      </c>
    </row>
    <row r="11256" spans="2:4" x14ac:dyDescent="0.25">
      <c r="B11256" s="416" t="s">
        <v>14154</v>
      </c>
      <c r="C11256" s="416" t="s">
        <v>14097</v>
      </c>
      <c r="D11256" s="416">
        <v>405.95</v>
      </c>
    </row>
    <row r="11257" spans="2:4" x14ac:dyDescent="0.25">
      <c r="B11257" s="416" t="s">
        <v>14155</v>
      </c>
      <c r="C11257" s="416" t="s">
        <v>14097</v>
      </c>
      <c r="D11257" s="416">
        <v>405.95</v>
      </c>
    </row>
    <row r="11258" spans="2:4" x14ac:dyDescent="0.25">
      <c r="B11258" s="416" t="s">
        <v>14156</v>
      </c>
      <c r="C11258" s="416" t="s">
        <v>14097</v>
      </c>
      <c r="D11258" s="416">
        <v>405.95</v>
      </c>
    </row>
    <row r="11259" spans="2:4" x14ac:dyDescent="0.25">
      <c r="B11259" s="416" t="s">
        <v>14157</v>
      </c>
      <c r="C11259" s="416" t="s">
        <v>14097</v>
      </c>
      <c r="D11259" s="416">
        <v>405.95</v>
      </c>
    </row>
    <row r="11260" spans="2:4" x14ac:dyDescent="0.25">
      <c r="B11260" s="416" t="s">
        <v>14158</v>
      </c>
      <c r="C11260" s="416" t="s">
        <v>14097</v>
      </c>
      <c r="D11260" s="416">
        <v>405.95</v>
      </c>
    </row>
    <row r="11261" spans="2:4" x14ac:dyDescent="0.25">
      <c r="B11261" s="416" t="s">
        <v>14159</v>
      </c>
      <c r="C11261" s="416" t="s">
        <v>14097</v>
      </c>
      <c r="D11261" s="416">
        <v>405.95</v>
      </c>
    </row>
    <row r="11262" spans="2:4" x14ac:dyDescent="0.25">
      <c r="B11262" s="416" t="s">
        <v>14160</v>
      </c>
      <c r="C11262" s="416" t="s">
        <v>14097</v>
      </c>
      <c r="D11262" s="416">
        <v>405.95</v>
      </c>
    </row>
    <row r="11263" spans="2:4" x14ac:dyDescent="0.25">
      <c r="B11263" s="416" t="s">
        <v>14161</v>
      </c>
      <c r="C11263" s="416" t="s">
        <v>14097</v>
      </c>
      <c r="D11263" s="416">
        <v>405.95</v>
      </c>
    </row>
    <row r="11264" spans="2:4" x14ac:dyDescent="0.25">
      <c r="B11264" s="416" t="s">
        <v>14162</v>
      </c>
      <c r="C11264" s="416" t="s">
        <v>14097</v>
      </c>
      <c r="D11264" s="416">
        <v>405.95</v>
      </c>
    </row>
    <row r="11265" spans="2:4" x14ac:dyDescent="0.25">
      <c r="B11265" s="416" t="s">
        <v>14163</v>
      </c>
      <c r="C11265" s="416" t="s">
        <v>14097</v>
      </c>
      <c r="D11265" s="416">
        <v>405.95</v>
      </c>
    </row>
    <row r="11266" spans="2:4" x14ac:dyDescent="0.25">
      <c r="B11266" s="416" t="s">
        <v>14164</v>
      </c>
      <c r="C11266" s="416" t="s">
        <v>14097</v>
      </c>
      <c r="D11266" s="416">
        <v>405.95</v>
      </c>
    </row>
    <row r="11267" spans="2:4" x14ac:dyDescent="0.25">
      <c r="B11267" s="416" t="s">
        <v>14165</v>
      </c>
      <c r="C11267" s="416" t="s">
        <v>14097</v>
      </c>
      <c r="D11267" s="416">
        <v>405.95</v>
      </c>
    </row>
    <row r="11268" spans="2:4" x14ac:dyDescent="0.25">
      <c r="B11268" s="416" t="s">
        <v>14166</v>
      </c>
      <c r="C11268" s="416" t="s">
        <v>14097</v>
      </c>
      <c r="D11268" s="416">
        <v>405.95</v>
      </c>
    </row>
    <row r="11269" spans="2:4" x14ac:dyDescent="0.25">
      <c r="B11269" s="416" t="s">
        <v>14167</v>
      </c>
      <c r="C11269" s="416" t="s">
        <v>14097</v>
      </c>
      <c r="D11269" s="416">
        <v>405.95</v>
      </c>
    </row>
    <row r="11270" spans="2:4" x14ac:dyDescent="0.25">
      <c r="B11270" s="416" t="s">
        <v>14168</v>
      </c>
      <c r="C11270" s="416" t="s">
        <v>14097</v>
      </c>
      <c r="D11270" s="416">
        <v>405.95</v>
      </c>
    </row>
    <row r="11271" spans="2:4" x14ac:dyDescent="0.25">
      <c r="B11271" s="416" t="s">
        <v>14169</v>
      </c>
      <c r="C11271" s="416" t="s">
        <v>14097</v>
      </c>
      <c r="D11271" s="416">
        <v>405.95</v>
      </c>
    </row>
    <row r="11272" spans="2:4" x14ac:dyDescent="0.25">
      <c r="B11272" s="416" t="s">
        <v>14170</v>
      </c>
      <c r="C11272" s="416" t="s">
        <v>14097</v>
      </c>
      <c r="D11272" s="416">
        <v>405.95</v>
      </c>
    </row>
    <row r="11273" spans="2:4" x14ac:dyDescent="0.25">
      <c r="B11273" s="416" t="s">
        <v>14171</v>
      </c>
      <c r="C11273" s="416" t="s">
        <v>14097</v>
      </c>
      <c r="D11273" s="416">
        <v>405.95</v>
      </c>
    </row>
    <row r="11274" spans="2:4" x14ac:dyDescent="0.25">
      <c r="B11274" s="416" t="s">
        <v>14172</v>
      </c>
      <c r="C11274" s="416" t="s">
        <v>14097</v>
      </c>
      <c r="D11274" s="416">
        <v>405.95</v>
      </c>
    </row>
    <row r="11275" spans="2:4" x14ac:dyDescent="0.25">
      <c r="B11275" s="416" t="s">
        <v>14173</v>
      </c>
      <c r="C11275" s="416" t="s">
        <v>14097</v>
      </c>
      <c r="D11275" s="416">
        <v>405.95</v>
      </c>
    </row>
    <row r="11276" spans="2:4" x14ac:dyDescent="0.25">
      <c r="B11276" s="416" t="s">
        <v>14174</v>
      </c>
      <c r="C11276" s="416" t="s">
        <v>14097</v>
      </c>
      <c r="D11276" s="416">
        <v>405.95</v>
      </c>
    </row>
    <row r="11277" spans="2:4" x14ac:dyDescent="0.25">
      <c r="B11277" s="416" t="s">
        <v>14175</v>
      </c>
      <c r="C11277" s="416" t="s">
        <v>14097</v>
      </c>
      <c r="D11277" s="416">
        <v>405.95</v>
      </c>
    </row>
    <row r="11278" spans="2:4" x14ac:dyDescent="0.25">
      <c r="B11278" s="416" t="s">
        <v>14176</v>
      </c>
      <c r="C11278" s="416" t="s">
        <v>14097</v>
      </c>
      <c r="D11278" s="416">
        <v>405.95</v>
      </c>
    </row>
    <row r="11279" spans="2:4" x14ac:dyDescent="0.25">
      <c r="B11279" s="416" t="s">
        <v>14177</v>
      </c>
      <c r="C11279" s="416" t="s">
        <v>14097</v>
      </c>
      <c r="D11279" s="416">
        <v>405.95</v>
      </c>
    </row>
    <row r="11280" spans="2:4" x14ac:dyDescent="0.25">
      <c r="B11280" s="416" t="s">
        <v>14178</v>
      </c>
      <c r="C11280" s="416" t="s">
        <v>14097</v>
      </c>
      <c r="D11280" s="416">
        <v>405.95</v>
      </c>
    </row>
    <row r="11281" spans="2:4" x14ac:dyDescent="0.25">
      <c r="B11281" s="416" t="s">
        <v>14179</v>
      </c>
      <c r="C11281" s="416" t="s">
        <v>14097</v>
      </c>
      <c r="D11281" s="416">
        <v>405.95</v>
      </c>
    </row>
    <row r="11282" spans="2:4" x14ac:dyDescent="0.25">
      <c r="B11282" s="416" t="s">
        <v>14180</v>
      </c>
      <c r="C11282" s="416" t="s">
        <v>14097</v>
      </c>
      <c r="D11282" s="416">
        <v>405.95</v>
      </c>
    </row>
    <row r="11283" spans="2:4" x14ac:dyDescent="0.25">
      <c r="B11283" s="416" t="s">
        <v>14181</v>
      </c>
      <c r="C11283" s="416" t="s">
        <v>14097</v>
      </c>
      <c r="D11283" s="416">
        <v>405.95</v>
      </c>
    </row>
    <row r="11284" spans="2:4" x14ac:dyDescent="0.25">
      <c r="B11284" s="416" t="s">
        <v>14182</v>
      </c>
      <c r="C11284" s="416" t="s">
        <v>14097</v>
      </c>
      <c r="D11284" s="416">
        <v>405.95</v>
      </c>
    </row>
    <row r="11285" spans="2:4" x14ac:dyDescent="0.25">
      <c r="B11285" s="416" t="s">
        <v>14183</v>
      </c>
      <c r="C11285" s="416" t="s">
        <v>14097</v>
      </c>
      <c r="D11285" s="416">
        <v>405.95</v>
      </c>
    </row>
    <row r="11286" spans="2:4" x14ac:dyDescent="0.25">
      <c r="B11286" s="416" t="s">
        <v>14184</v>
      </c>
      <c r="C11286" s="416" t="s">
        <v>14097</v>
      </c>
      <c r="D11286" s="416">
        <v>405.95</v>
      </c>
    </row>
    <row r="11287" spans="2:4" x14ac:dyDescent="0.25">
      <c r="B11287" s="416" t="s">
        <v>14185</v>
      </c>
      <c r="C11287" s="416" t="s">
        <v>14186</v>
      </c>
      <c r="D11287" s="416">
        <v>341.04</v>
      </c>
    </row>
    <row r="11288" spans="2:4" x14ac:dyDescent="0.25">
      <c r="B11288" s="416" t="s">
        <v>14187</v>
      </c>
      <c r="C11288" s="416" t="s">
        <v>14186</v>
      </c>
      <c r="D11288" s="416">
        <v>341.04</v>
      </c>
    </row>
    <row r="11289" spans="2:4" x14ac:dyDescent="0.25">
      <c r="B11289" s="416" t="s">
        <v>14188</v>
      </c>
      <c r="C11289" s="416" t="s">
        <v>14186</v>
      </c>
      <c r="D11289" s="416">
        <v>341.04</v>
      </c>
    </row>
    <row r="11290" spans="2:4" x14ac:dyDescent="0.25">
      <c r="B11290" s="416" t="s">
        <v>14189</v>
      </c>
      <c r="C11290" s="416" t="s">
        <v>14186</v>
      </c>
      <c r="D11290" s="416">
        <v>341.04</v>
      </c>
    </row>
    <row r="11291" spans="2:4" x14ac:dyDescent="0.25">
      <c r="B11291" s="416" t="s">
        <v>14190</v>
      </c>
      <c r="C11291" s="416" t="s">
        <v>14186</v>
      </c>
      <c r="D11291" s="416">
        <v>341.04</v>
      </c>
    </row>
    <row r="11292" spans="2:4" x14ac:dyDescent="0.25">
      <c r="B11292" s="416" t="s">
        <v>14191</v>
      </c>
      <c r="C11292" s="416" t="s">
        <v>14186</v>
      </c>
      <c r="D11292" s="416">
        <v>341.04</v>
      </c>
    </row>
    <row r="11293" spans="2:4" x14ac:dyDescent="0.25">
      <c r="B11293" s="416" t="s">
        <v>14192</v>
      </c>
      <c r="C11293" s="416" t="s">
        <v>14186</v>
      </c>
      <c r="D11293" s="416">
        <v>341.04</v>
      </c>
    </row>
    <row r="11294" spans="2:4" x14ac:dyDescent="0.25">
      <c r="B11294" s="416" t="s">
        <v>14193</v>
      </c>
      <c r="C11294" s="416" t="s">
        <v>14186</v>
      </c>
      <c r="D11294" s="416">
        <v>341.04</v>
      </c>
    </row>
    <row r="11295" spans="2:4" x14ac:dyDescent="0.25">
      <c r="B11295" s="416" t="s">
        <v>14194</v>
      </c>
      <c r="C11295" s="416" t="s">
        <v>14186</v>
      </c>
      <c r="D11295" s="416">
        <v>341.04</v>
      </c>
    </row>
    <row r="11296" spans="2:4" x14ac:dyDescent="0.25">
      <c r="B11296" s="416" t="s">
        <v>14195</v>
      </c>
      <c r="C11296" s="416" t="s">
        <v>14186</v>
      </c>
      <c r="D11296" s="416">
        <v>341.04</v>
      </c>
    </row>
    <row r="11297" spans="2:4" x14ac:dyDescent="0.25">
      <c r="B11297" s="416" t="s">
        <v>14196</v>
      </c>
      <c r="C11297" s="416" t="s">
        <v>14186</v>
      </c>
      <c r="D11297" s="416">
        <v>341.04</v>
      </c>
    </row>
    <row r="11298" spans="2:4" x14ac:dyDescent="0.25">
      <c r="B11298" s="416" t="s">
        <v>14197</v>
      </c>
      <c r="C11298" s="416" t="s">
        <v>14186</v>
      </c>
      <c r="D11298" s="416">
        <v>341.04</v>
      </c>
    </row>
    <row r="11299" spans="2:4" x14ac:dyDescent="0.25">
      <c r="B11299" s="416" t="s">
        <v>14198</v>
      </c>
      <c r="C11299" s="416" t="s">
        <v>14186</v>
      </c>
      <c r="D11299" s="416">
        <v>341.04</v>
      </c>
    </row>
    <row r="11300" spans="2:4" x14ac:dyDescent="0.25">
      <c r="B11300" s="416" t="s">
        <v>14199</v>
      </c>
      <c r="C11300" s="416" t="s">
        <v>14186</v>
      </c>
      <c r="D11300" s="416">
        <v>341.04</v>
      </c>
    </row>
    <row r="11301" spans="2:4" x14ac:dyDescent="0.25">
      <c r="B11301" s="416" t="s">
        <v>14200</v>
      </c>
      <c r="C11301" s="416" t="s">
        <v>14186</v>
      </c>
      <c r="D11301" s="416">
        <v>341.04</v>
      </c>
    </row>
    <row r="11302" spans="2:4" x14ac:dyDescent="0.25">
      <c r="B11302" s="416" t="s">
        <v>14201</v>
      </c>
      <c r="C11302" s="416" t="s">
        <v>14186</v>
      </c>
      <c r="D11302" s="416">
        <v>341.04</v>
      </c>
    </row>
    <row r="11303" spans="2:4" x14ac:dyDescent="0.25">
      <c r="B11303" s="416" t="s">
        <v>14202</v>
      </c>
      <c r="C11303" s="416" t="s">
        <v>14186</v>
      </c>
      <c r="D11303" s="416">
        <v>341.04</v>
      </c>
    </row>
    <row r="11304" spans="2:4" x14ac:dyDescent="0.25">
      <c r="B11304" s="416" t="s">
        <v>14203</v>
      </c>
      <c r="C11304" s="416" t="s">
        <v>14186</v>
      </c>
      <c r="D11304" s="416">
        <v>341.04</v>
      </c>
    </row>
    <row r="11305" spans="2:4" x14ac:dyDescent="0.25">
      <c r="B11305" s="416" t="s">
        <v>14204</v>
      </c>
      <c r="C11305" s="416" t="s">
        <v>14186</v>
      </c>
      <c r="D11305" s="416">
        <v>341.04</v>
      </c>
    </row>
    <row r="11306" spans="2:4" x14ac:dyDescent="0.25">
      <c r="B11306" s="416" t="s">
        <v>14205</v>
      </c>
      <c r="C11306" s="416" t="s">
        <v>14186</v>
      </c>
      <c r="D11306" s="416">
        <v>341.04</v>
      </c>
    </row>
    <row r="11307" spans="2:4" x14ac:dyDescent="0.25">
      <c r="B11307" s="416" t="s">
        <v>14206</v>
      </c>
      <c r="C11307" s="416" t="s">
        <v>14186</v>
      </c>
      <c r="D11307" s="416">
        <v>341.04</v>
      </c>
    </row>
    <row r="11308" spans="2:4" x14ac:dyDescent="0.25">
      <c r="B11308" s="416" t="s">
        <v>14207</v>
      </c>
      <c r="C11308" s="416" t="s">
        <v>14186</v>
      </c>
      <c r="D11308" s="416">
        <v>341.04</v>
      </c>
    </row>
    <row r="11309" spans="2:4" x14ac:dyDescent="0.25">
      <c r="B11309" s="416" t="s">
        <v>14208</v>
      </c>
      <c r="C11309" s="416" t="s">
        <v>14186</v>
      </c>
      <c r="D11309" s="416">
        <v>341.04</v>
      </c>
    </row>
    <row r="11310" spans="2:4" x14ac:dyDescent="0.25">
      <c r="B11310" s="416" t="s">
        <v>14209</v>
      </c>
      <c r="C11310" s="416" t="s">
        <v>14186</v>
      </c>
      <c r="D11310" s="416">
        <v>341.04</v>
      </c>
    </row>
    <row r="11311" spans="2:4" x14ac:dyDescent="0.25">
      <c r="B11311" s="416" t="s">
        <v>14210</v>
      </c>
      <c r="C11311" s="416" t="s">
        <v>14186</v>
      </c>
      <c r="D11311" s="416">
        <v>341.04</v>
      </c>
    </row>
    <row r="11312" spans="2:4" x14ac:dyDescent="0.25">
      <c r="B11312" s="416" t="s">
        <v>14211</v>
      </c>
      <c r="C11312" s="416" t="s">
        <v>14186</v>
      </c>
      <c r="D11312" s="416">
        <v>341.04</v>
      </c>
    </row>
    <row r="11313" spans="2:4" x14ac:dyDescent="0.25">
      <c r="B11313" s="416" t="s">
        <v>14212</v>
      </c>
      <c r="C11313" s="416" t="s">
        <v>14186</v>
      </c>
      <c r="D11313" s="416">
        <v>341.04</v>
      </c>
    </row>
    <row r="11314" spans="2:4" x14ac:dyDescent="0.25">
      <c r="B11314" s="416" t="s">
        <v>14213</v>
      </c>
      <c r="C11314" s="416" t="s">
        <v>14186</v>
      </c>
      <c r="D11314" s="416">
        <v>341.04</v>
      </c>
    </row>
    <row r="11315" spans="2:4" x14ac:dyDescent="0.25">
      <c r="B11315" s="416" t="s">
        <v>14214</v>
      </c>
      <c r="C11315" s="416" t="s">
        <v>14186</v>
      </c>
      <c r="D11315" s="416">
        <v>341.04</v>
      </c>
    </row>
    <row r="11316" spans="2:4" x14ac:dyDescent="0.25">
      <c r="B11316" s="416" t="s">
        <v>14215</v>
      </c>
      <c r="C11316" s="416" t="s">
        <v>14186</v>
      </c>
      <c r="D11316" s="416">
        <v>341.04</v>
      </c>
    </row>
    <row r="11317" spans="2:4" x14ac:dyDescent="0.25">
      <c r="B11317" s="416" t="s">
        <v>14216</v>
      </c>
      <c r="C11317" s="416" t="s">
        <v>14186</v>
      </c>
      <c r="D11317" s="416">
        <v>341.04</v>
      </c>
    </row>
    <row r="11318" spans="2:4" x14ac:dyDescent="0.25">
      <c r="B11318" s="416" t="s">
        <v>14217</v>
      </c>
      <c r="C11318" s="416" t="s">
        <v>14186</v>
      </c>
      <c r="D11318" s="416">
        <v>341.04</v>
      </c>
    </row>
    <row r="11319" spans="2:4" x14ac:dyDescent="0.25">
      <c r="B11319" s="416" t="s">
        <v>14218</v>
      </c>
      <c r="C11319" s="416" t="s">
        <v>14186</v>
      </c>
      <c r="D11319" s="416">
        <v>341.04</v>
      </c>
    </row>
    <row r="11320" spans="2:4" x14ac:dyDescent="0.25">
      <c r="B11320" s="416" t="s">
        <v>14219</v>
      </c>
      <c r="C11320" s="416" t="s">
        <v>14186</v>
      </c>
      <c r="D11320" s="416">
        <v>341.04</v>
      </c>
    </row>
    <row r="11321" spans="2:4" x14ac:dyDescent="0.25">
      <c r="B11321" s="416" t="s">
        <v>14220</v>
      </c>
      <c r="C11321" s="416" t="s">
        <v>14186</v>
      </c>
      <c r="D11321" s="416">
        <v>341.04</v>
      </c>
    </row>
    <row r="11322" spans="2:4" x14ac:dyDescent="0.25">
      <c r="B11322" s="416" t="s">
        <v>14221</v>
      </c>
      <c r="C11322" s="416" t="s">
        <v>14186</v>
      </c>
      <c r="D11322" s="416">
        <v>341.04</v>
      </c>
    </row>
    <row r="11323" spans="2:4" x14ac:dyDescent="0.25">
      <c r="B11323" s="416" t="s">
        <v>14222</v>
      </c>
      <c r="C11323" s="416" t="s">
        <v>14186</v>
      </c>
      <c r="D11323" s="416">
        <v>341.04</v>
      </c>
    </row>
    <row r="11324" spans="2:4" x14ac:dyDescent="0.25">
      <c r="B11324" s="416" t="s">
        <v>14223</v>
      </c>
      <c r="C11324" s="416" t="s">
        <v>14186</v>
      </c>
      <c r="D11324" s="416">
        <v>341.04</v>
      </c>
    </row>
    <row r="11325" spans="2:4" x14ac:dyDescent="0.25">
      <c r="B11325" s="416" t="s">
        <v>14224</v>
      </c>
      <c r="C11325" s="416" t="s">
        <v>14186</v>
      </c>
      <c r="D11325" s="416">
        <v>341.04</v>
      </c>
    </row>
    <row r="11326" spans="2:4" x14ac:dyDescent="0.25">
      <c r="B11326" s="416" t="s">
        <v>14225</v>
      </c>
      <c r="C11326" s="416" t="s">
        <v>14186</v>
      </c>
      <c r="D11326" s="416">
        <v>341.04</v>
      </c>
    </row>
    <row r="11327" spans="2:4" x14ac:dyDescent="0.25">
      <c r="B11327" s="416" t="s">
        <v>14226</v>
      </c>
      <c r="C11327" s="416" t="s">
        <v>14186</v>
      </c>
      <c r="D11327" s="416">
        <v>341.04</v>
      </c>
    </row>
    <row r="11328" spans="2:4" x14ac:dyDescent="0.25">
      <c r="B11328" s="416" t="s">
        <v>14227</v>
      </c>
      <c r="C11328" s="416" t="s">
        <v>14186</v>
      </c>
      <c r="D11328" s="416">
        <v>341.04</v>
      </c>
    </row>
    <row r="11329" spans="2:4" x14ac:dyDescent="0.25">
      <c r="B11329" s="416" t="s">
        <v>14228</v>
      </c>
      <c r="C11329" s="416" t="s">
        <v>14186</v>
      </c>
      <c r="D11329" s="416">
        <v>341.04</v>
      </c>
    </row>
    <row r="11330" spans="2:4" x14ac:dyDescent="0.25">
      <c r="B11330" s="416" t="s">
        <v>14229</v>
      </c>
      <c r="C11330" s="416" t="s">
        <v>14186</v>
      </c>
      <c r="D11330" s="416">
        <v>341.04</v>
      </c>
    </row>
    <row r="11331" spans="2:4" x14ac:dyDescent="0.25">
      <c r="B11331" s="416" t="s">
        <v>14230</v>
      </c>
      <c r="C11331" s="416" t="s">
        <v>14186</v>
      </c>
      <c r="D11331" s="416">
        <v>341.04</v>
      </c>
    </row>
    <row r="11332" spans="2:4" x14ac:dyDescent="0.25">
      <c r="B11332" s="416" t="s">
        <v>14231</v>
      </c>
      <c r="C11332" s="416" t="s">
        <v>14186</v>
      </c>
      <c r="D11332" s="416">
        <v>341.04</v>
      </c>
    </row>
    <row r="11333" spans="2:4" x14ac:dyDescent="0.25">
      <c r="B11333" s="416" t="s">
        <v>14232</v>
      </c>
      <c r="C11333" s="416" t="s">
        <v>14186</v>
      </c>
      <c r="D11333" s="416">
        <v>341.04</v>
      </c>
    </row>
    <row r="11334" spans="2:4" x14ac:dyDescent="0.25">
      <c r="B11334" s="416" t="s">
        <v>14233</v>
      </c>
      <c r="C11334" s="416" t="s">
        <v>14186</v>
      </c>
      <c r="D11334" s="416">
        <v>341.04</v>
      </c>
    </row>
    <row r="11335" spans="2:4" x14ac:dyDescent="0.25">
      <c r="B11335" s="416" t="s">
        <v>14234</v>
      </c>
      <c r="C11335" s="416" t="s">
        <v>14186</v>
      </c>
      <c r="D11335" s="416">
        <v>341.04</v>
      </c>
    </row>
    <row r="11336" spans="2:4" x14ac:dyDescent="0.25">
      <c r="B11336" s="416" t="s">
        <v>14235</v>
      </c>
      <c r="C11336" s="416" t="s">
        <v>14186</v>
      </c>
      <c r="D11336" s="416">
        <v>341.04</v>
      </c>
    </row>
    <row r="11337" spans="2:4" x14ac:dyDescent="0.25">
      <c r="B11337" s="416" t="s">
        <v>14236</v>
      </c>
      <c r="C11337" s="416" t="s">
        <v>14186</v>
      </c>
      <c r="D11337" s="416">
        <v>341.04</v>
      </c>
    </row>
    <row r="11338" spans="2:4" x14ac:dyDescent="0.25">
      <c r="B11338" s="416" t="s">
        <v>14237</v>
      </c>
      <c r="C11338" s="416" t="s">
        <v>14186</v>
      </c>
      <c r="D11338" s="416">
        <v>341.04</v>
      </c>
    </row>
    <row r="11339" spans="2:4" x14ac:dyDescent="0.25">
      <c r="B11339" s="416" t="s">
        <v>14238</v>
      </c>
      <c r="C11339" s="416" t="s">
        <v>14186</v>
      </c>
      <c r="D11339" s="416">
        <v>341.04</v>
      </c>
    </row>
    <row r="11340" spans="2:4" x14ac:dyDescent="0.25">
      <c r="B11340" s="416" t="s">
        <v>14239</v>
      </c>
      <c r="C11340" s="416" t="s">
        <v>14186</v>
      </c>
      <c r="D11340" s="416">
        <v>341.04</v>
      </c>
    </row>
    <row r="11341" spans="2:4" x14ac:dyDescent="0.25">
      <c r="B11341" s="416" t="s">
        <v>14240</v>
      </c>
      <c r="C11341" s="416" t="s">
        <v>14186</v>
      </c>
      <c r="D11341" s="416">
        <v>341.04</v>
      </c>
    </row>
    <row r="11342" spans="2:4" x14ac:dyDescent="0.25">
      <c r="B11342" s="416" t="s">
        <v>14241</v>
      </c>
      <c r="C11342" s="416" t="s">
        <v>14186</v>
      </c>
      <c r="D11342" s="416">
        <v>341.04</v>
      </c>
    </row>
    <row r="11343" spans="2:4" x14ac:dyDescent="0.25">
      <c r="B11343" s="416" t="s">
        <v>14242</v>
      </c>
      <c r="C11343" s="416" t="s">
        <v>14186</v>
      </c>
      <c r="D11343" s="416">
        <v>341.04</v>
      </c>
    </row>
    <row r="11344" spans="2:4" x14ac:dyDescent="0.25">
      <c r="B11344" s="416" t="s">
        <v>14243</v>
      </c>
      <c r="C11344" s="416" t="s">
        <v>14186</v>
      </c>
      <c r="D11344" s="416">
        <v>341.04</v>
      </c>
    </row>
    <row r="11345" spans="2:4" x14ac:dyDescent="0.25">
      <c r="B11345" s="416" t="s">
        <v>14244</v>
      </c>
      <c r="C11345" s="416" t="s">
        <v>14186</v>
      </c>
      <c r="D11345" s="416">
        <v>341.04</v>
      </c>
    </row>
    <row r="11346" spans="2:4" x14ac:dyDescent="0.25">
      <c r="B11346" s="416" t="s">
        <v>14245</v>
      </c>
      <c r="C11346" s="416" t="s">
        <v>14186</v>
      </c>
      <c r="D11346" s="416">
        <v>341.04</v>
      </c>
    </row>
    <row r="11347" spans="2:4" x14ac:dyDescent="0.25">
      <c r="B11347" s="416" t="s">
        <v>14246</v>
      </c>
      <c r="C11347" s="416" t="s">
        <v>14186</v>
      </c>
      <c r="D11347" s="416">
        <v>341.04</v>
      </c>
    </row>
    <row r="11348" spans="2:4" x14ac:dyDescent="0.25">
      <c r="B11348" s="416" t="s">
        <v>14247</v>
      </c>
      <c r="C11348" s="416" t="s">
        <v>14186</v>
      </c>
      <c r="D11348" s="416">
        <v>341.04</v>
      </c>
    </row>
    <row r="11349" spans="2:4" x14ac:dyDescent="0.25">
      <c r="B11349" s="416" t="s">
        <v>14248</v>
      </c>
      <c r="C11349" s="416" t="s">
        <v>14186</v>
      </c>
      <c r="D11349" s="416">
        <v>341.04</v>
      </c>
    </row>
    <row r="11350" spans="2:4" x14ac:dyDescent="0.25">
      <c r="B11350" s="416" t="s">
        <v>14249</v>
      </c>
      <c r="C11350" s="416" t="s">
        <v>14186</v>
      </c>
      <c r="D11350" s="416">
        <v>341.04</v>
      </c>
    </row>
    <row r="11351" spans="2:4" x14ac:dyDescent="0.25">
      <c r="B11351" s="416" t="s">
        <v>14250</v>
      </c>
      <c r="C11351" s="416" t="s">
        <v>14186</v>
      </c>
      <c r="D11351" s="416">
        <v>341.04</v>
      </c>
    </row>
    <row r="11352" spans="2:4" x14ac:dyDescent="0.25">
      <c r="B11352" s="416" t="s">
        <v>14251</v>
      </c>
      <c r="C11352" s="416" t="s">
        <v>14186</v>
      </c>
      <c r="D11352" s="416">
        <v>341.04</v>
      </c>
    </row>
    <row r="11353" spans="2:4" x14ac:dyDescent="0.25">
      <c r="B11353" s="416" t="s">
        <v>14252</v>
      </c>
      <c r="C11353" s="416" t="s">
        <v>14186</v>
      </c>
      <c r="D11353" s="416">
        <v>341.04</v>
      </c>
    </row>
    <row r="11354" spans="2:4" x14ac:dyDescent="0.25">
      <c r="B11354" s="416" t="s">
        <v>14253</v>
      </c>
      <c r="C11354" s="416" t="s">
        <v>14186</v>
      </c>
      <c r="D11354" s="416">
        <v>341.04</v>
      </c>
    </row>
    <row r="11355" spans="2:4" x14ac:dyDescent="0.25">
      <c r="B11355" s="416" t="s">
        <v>14254</v>
      </c>
      <c r="C11355" s="416" t="s">
        <v>14186</v>
      </c>
      <c r="D11355" s="416">
        <v>341.04</v>
      </c>
    </row>
    <row r="11356" spans="2:4" x14ac:dyDescent="0.25">
      <c r="B11356" s="416" t="s">
        <v>14255</v>
      </c>
      <c r="C11356" s="416" t="s">
        <v>14186</v>
      </c>
      <c r="D11356" s="416">
        <v>341.04</v>
      </c>
    </row>
    <row r="11357" spans="2:4" x14ac:dyDescent="0.25">
      <c r="B11357" s="416" t="s">
        <v>14256</v>
      </c>
      <c r="C11357" s="416" t="s">
        <v>14186</v>
      </c>
      <c r="D11357" s="416">
        <v>341.04</v>
      </c>
    </row>
    <row r="11358" spans="2:4" x14ac:dyDescent="0.25">
      <c r="B11358" s="416" t="s">
        <v>14257</v>
      </c>
      <c r="C11358" s="416" t="s">
        <v>14186</v>
      </c>
      <c r="D11358" s="416">
        <v>341.04</v>
      </c>
    </row>
    <row r="11359" spans="2:4" x14ac:dyDescent="0.25">
      <c r="B11359" s="416" t="s">
        <v>14258</v>
      </c>
      <c r="C11359" s="416" t="s">
        <v>14186</v>
      </c>
      <c r="D11359" s="416">
        <v>341.04</v>
      </c>
    </row>
    <row r="11360" spans="2:4" x14ac:dyDescent="0.25">
      <c r="B11360" s="416" t="s">
        <v>14259</v>
      </c>
      <c r="C11360" s="416" t="s">
        <v>14186</v>
      </c>
      <c r="D11360" s="416">
        <v>341.04</v>
      </c>
    </row>
    <row r="11361" spans="2:4" x14ac:dyDescent="0.25">
      <c r="B11361" s="416" t="s">
        <v>14260</v>
      </c>
      <c r="C11361" s="416" t="s">
        <v>14186</v>
      </c>
      <c r="D11361" s="416">
        <v>341.04</v>
      </c>
    </row>
    <row r="11362" spans="2:4" x14ac:dyDescent="0.25">
      <c r="B11362" s="416" t="s">
        <v>14261</v>
      </c>
      <c r="C11362" s="416" t="s">
        <v>14186</v>
      </c>
      <c r="D11362" s="416">
        <v>341.04</v>
      </c>
    </row>
    <row r="11363" spans="2:4" x14ac:dyDescent="0.25">
      <c r="B11363" s="416" t="s">
        <v>14262</v>
      </c>
      <c r="C11363" s="416" t="s">
        <v>14186</v>
      </c>
      <c r="D11363" s="416">
        <v>341.04</v>
      </c>
    </row>
    <row r="11364" spans="2:4" x14ac:dyDescent="0.25">
      <c r="B11364" s="416" t="s">
        <v>14263</v>
      </c>
      <c r="C11364" s="416" t="s">
        <v>14186</v>
      </c>
      <c r="D11364" s="416">
        <v>341.04</v>
      </c>
    </row>
    <row r="11365" spans="2:4" x14ac:dyDescent="0.25">
      <c r="B11365" s="416" t="s">
        <v>14264</v>
      </c>
      <c r="C11365" s="416" t="s">
        <v>14186</v>
      </c>
      <c r="D11365" s="416">
        <v>341.04</v>
      </c>
    </row>
    <row r="11366" spans="2:4" x14ac:dyDescent="0.25">
      <c r="B11366" s="416" t="s">
        <v>14265</v>
      </c>
      <c r="C11366" s="416" t="s">
        <v>14186</v>
      </c>
      <c r="D11366" s="416">
        <v>341.04</v>
      </c>
    </row>
    <row r="11367" spans="2:4" x14ac:dyDescent="0.25">
      <c r="B11367" s="416" t="s">
        <v>14266</v>
      </c>
      <c r="C11367" s="416" t="s">
        <v>14186</v>
      </c>
      <c r="D11367" s="416">
        <v>341.04</v>
      </c>
    </row>
    <row r="11368" spans="2:4" x14ac:dyDescent="0.25">
      <c r="B11368" s="416" t="s">
        <v>14267</v>
      </c>
      <c r="C11368" s="416" t="s">
        <v>14186</v>
      </c>
      <c r="D11368" s="416">
        <v>341.04</v>
      </c>
    </row>
    <row r="11369" spans="2:4" x14ac:dyDescent="0.25">
      <c r="B11369" s="416" t="s">
        <v>14268</v>
      </c>
      <c r="C11369" s="416" t="s">
        <v>14186</v>
      </c>
      <c r="D11369" s="416">
        <v>341.04</v>
      </c>
    </row>
    <row r="11370" spans="2:4" x14ac:dyDescent="0.25">
      <c r="B11370" s="416" t="s">
        <v>14269</v>
      </c>
      <c r="C11370" s="416" t="s">
        <v>14186</v>
      </c>
      <c r="D11370" s="416">
        <v>341.04</v>
      </c>
    </row>
    <row r="11371" spans="2:4" x14ac:dyDescent="0.25">
      <c r="B11371" s="416" t="s">
        <v>14270</v>
      </c>
      <c r="C11371" s="416" t="s">
        <v>14186</v>
      </c>
      <c r="D11371" s="416">
        <v>341.04</v>
      </c>
    </row>
    <row r="11372" spans="2:4" x14ac:dyDescent="0.25">
      <c r="B11372" s="416" t="s">
        <v>14271</v>
      </c>
      <c r="C11372" s="416" t="s">
        <v>14186</v>
      </c>
      <c r="D11372" s="416">
        <v>341.04</v>
      </c>
    </row>
    <row r="11373" spans="2:4" x14ac:dyDescent="0.25">
      <c r="B11373" s="416" t="s">
        <v>14272</v>
      </c>
      <c r="C11373" s="416" t="s">
        <v>14186</v>
      </c>
      <c r="D11373" s="416">
        <v>341.04</v>
      </c>
    </row>
    <row r="11374" spans="2:4" x14ac:dyDescent="0.25">
      <c r="B11374" s="416" t="s">
        <v>14273</v>
      </c>
      <c r="C11374" s="416" t="s">
        <v>14186</v>
      </c>
      <c r="D11374" s="416">
        <v>341.04</v>
      </c>
    </row>
    <row r="11375" spans="2:4" x14ac:dyDescent="0.25">
      <c r="B11375" s="416" t="s">
        <v>14274</v>
      </c>
      <c r="C11375" s="416" t="s">
        <v>14186</v>
      </c>
      <c r="D11375" s="416">
        <v>341.04</v>
      </c>
    </row>
    <row r="11376" spans="2:4" x14ac:dyDescent="0.25">
      <c r="B11376" s="416" t="s">
        <v>14275</v>
      </c>
      <c r="C11376" s="416" t="s">
        <v>14186</v>
      </c>
      <c r="D11376" s="416">
        <v>341.04</v>
      </c>
    </row>
    <row r="11377" spans="2:4" x14ac:dyDescent="0.25">
      <c r="B11377" s="416" t="s">
        <v>14276</v>
      </c>
      <c r="C11377" s="416" t="s">
        <v>14186</v>
      </c>
      <c r="D11377" s="416">
        <v>341.04</v>
      </c>
    </row>
    <row r="11378" spans="2:4" x14ac:dyDescent="0.25">
      <c r="B11378" s="416" t="s">
        <v>14277</v>
      </c>
      <c r="C11378" s="416" t="s">
        <v>14186</v>
      </c>
      <c r="D11378" s="416">
        <v>341.04</v>
      </c>
    </row>
    <row r="11379" spans="2:4" x14ac:dyDescent="0.25">
      <c r="B11379" s="416" t="s">
        <v>14278</v>
      </c>
      <c r="C11379" s="416" t="s">
        <v>14186</v>
      </c>
      <c r="D11379" s="416">
        <v>341.04</v>
      </c>
    </row>
    <row r="11380" spans="2:4" x14ac:dyDescent="0.25">
      <c r="B11380" s="416" t="s">
        <v>14279</v>
      </c>
      <c r="C11380" s="416" t="s">
        <v>14186</v>
      </c>
      <c r="D11380" s="416">
        <v>341.04</v>
      </c>
    </row>
    <row r="11381" spans="2:4" x14ac:dyDescent="0.25">
      <c r="B11381" s="416" t="s">
        <v>14280</v>
      </c>
      <c r="C11381" s="416" t="s">
        <v>14186</v>
      </c>
      <c r="D11381" s="416">
        <v>341.04</v>
      </c>
    </row>
    <row r="11382" spans="2:4" x14ac:dyDescent="0.25">
      <c r="B11382" s="416" t="s">
        <v>14281</v>
      </c>
      <c r="C11382" s="416" t="s">
        <v>14186</v>
      </c>
      <c r="D11382" s="416">
        <v>341.04</v>
      </c>
    </row>
    <row r="11383" spans="2:4" x14ac:dyDescent="0.25">
      <c r="B11383" s="416" t="s">
        <v>14282</v>
      </c>
      <c r="C11383" s="416" t="s">
        <v>14186</v>
      </c>
      <c r="D11383" s="416">
        <v>341.04</v>
      </c>
    </row>
    <row r="11384" spans="2:4" x14ac:dyDescent="0.25">
      <c r="B11384" s="416" t="s">
        <v>14283</v>
      </c>
      <c r="C11384" s="416" t="s">
        <v>14186</v>
      </c>
      <c r="D11384" s="416">
        <v>341.04</v>
      </c>
    </row>
    <row r="11385" spans="2:4" x14ac:dyDescent="0.25">
      <c r="B11385" s="416" t="s">
        <v>14284</v>
      </c>
      <c r="C11385" s="416" t="s">
        <v>14186</v>
      </c>
      <c r="D11385" s="416">
        <v>341.04</v>
      </c>
    </row>
    <row r="11386" spans="2:4" x14ac:dyDescent="0.25">
      <c r="B11386" s="416" t="s">
        <v>14285</v>
      </c>
      <c r="C11386" s="416" t="s">
        <v>14186</v>
      </c>
      <c r="D11386" s="416">
        <v>341.04</v>
      </c>
    </row>
    <row r="11387" spans="2:4" x14ac:dyDescent="0.25">
      <c r="B11387" s="416" t="s">
        <v>14286</v>
      </c>
      <c r="C11387" s="416" t="s">
        <v>14186</v>
      </c>
      <c r="D11387" s="416">
        <v>341.04</v>
      </c>
    </row>
    <row r="11388" spans="2:4" x14ac:dyDescent="0.25">
      <c r="B11388" s="416" t="s">
        <v>14287</v>
      </c>
      <c r="C11388" s="416" t="s">
        <v>14186</v>
      </c>
      <c r="D11388" s="416">
        <v>341.04</v>
      </c>
    </row>
    <row r="11389" spans="2:4" x14ac:dyDescent="0.25">
      <c r="B11389" s="416" t="s">
        <v>14288</v>
      </c>
      <c r="C11389" s="416" t="s">
        <v>14186</v>
      </c>
      <c r="D11389" s="416">
        <v>341.04</v>
      </c>
    </row>
    <row r="11390" spans="2:4" x14ac:dyDescent="0.25">
      <c r="B11390" s="416" t="s">
        <v>14289</v>
      </c>
      <c r="C11390" s="416" t="s">
        <v>14186</v>
      </c>
      <c r="D11390" s="416">
        <v>341.04</v>
      </c>
    </row>
    <row r="11391" spans="2:4" x14ac:dyDescent="0.25">
      <c r="B11391" s="416" t="s">
        <v>14290</v>
      </c>
      <c r="C11391" s="416" t="s">
        <v>14186</v>
      </c>
      <c r="D11391" s="416">
        <v>341.04</v>
      </c>
    </row>
    <row r="11392" spans="2:4" x14ac:dyDescent="0.25">
      <c r="B11392" s="416" t="s">
        <v>14291</v>
      </c>
      <c r="C11392" s="416" t="s">
        <v>14186</v>
      </c>
      <c r="D11392" s="416">
        <v>341.04</v>
      </c>
    </row>
    <row r="11393" spans="2:4" x14ac:dyDescent="0.25">
      <c r="B11393" s="416" t="s">
        <v>14292</v>
      </c>
      <c r="C11393" s="416" t="s">
        <v>14186</v>
      </c>
      <c r="D11393" s="416">
        <v>341.04</v>
      </c>
    </row>
    <row r="11394" spans="2:4" x14ac:dyDescent="0.25">
      <c r="B11394" s="416" t="s">
        <v>14293</v>
      </c>
      <c r="C11394" s="416" t="s">
        <v>14186</v>
      </c>
      <c r="D11394" s="416">
        <v>341.04</v>
      </c>
    </row>
    <row r="11395" spans="2:4" x14ac:dyDescent="0.25">
      <c r="B11395" s="416" t="s">
        <v>14294</v>
      </c>
      <c r="C11395" s="416" t="s">
        <v>14186</v>
      </c>
      <c r="D11395" s="416">
        <v>341.04</v>
      </c>
    </row>
    <row r="11396" spans="2:4" x14ac:dyDescent="0.25">
      <c r="B11396" s="416" t="s">
        <v>14295</v>
      </c>
      <c r="C11396" s="416" t="s">
        <v>14186</v>
      </c>
      <c r="D11396" s="416">
        <v>341.04</v>
      </c>
    </row>
    <row r="11397" spans="2:4" x14ac:dyDescent="0.25">
      <c r="B11397" s="416" t="s">
        <v>14296</v>
      </c>
      <c r="C11397" s="416" t="s">
        <v>14186</v>
      </c>
      <c r="D11397" s="416">
        <v>341.04</v>
      </c>
    </row>
    <row r="11398" spans="2:4" x14ac:dyDescent="0.25">
      <c r="B11398" s="416" t="s">
        <v>14297</v>
      </c>
      <c r="C11398" s="416" t="s">
        <v>14186</v>
      </c>
      <c r="D11398" s="416">
        <v>341.04</v>
      </c>
    </row>
    <row r="11399" spans="2:4" x14ac:dyDescent="0.25">
      <c r="B11399" s="416" t="s">
        <v>14298</v>
      </c>
      <c r="C11399" s="416" t="s">
        <v>14186</v>
      </c>
      <c r="D11399" s="416">
        <v>341.04</v>
      </c>
    </row>
    <row r="11400" spans="2:4" x14ac:dyDescent="0.25">
      <c r="B11400" s="416" t="s">
        <v>14299</v>
      </c>
      <c r="C11400" s="416" t="s">
        <v>14186</v>
      </c>
      <c r="D11400" s="416">
        <v>341.04</v>
      </c>
    </row>
    <row r="11401" spans="2:4" x14ac:dyDescent="0.25">
      <c r="B11401" s="416" t="s">
        <v>14300</v>
      </c>
      <c r="C11401" s="416" t="s">
        <v>14186</v>
      </c>
      <c r="D11401" s="416">
        <v>341.04</v>
      </c>
    </row>
    <row r="11402" spans="2:4" x14ac:dyDescent="0.25">
      <c r="B11402" s="416" t="s">
        <v>14301</v>
      </c>
      <c r="C11402" s="416" t="s">
        <v>14186</v>
      </c>
      <c r="D11402" s="416">
        <v>341.04</v>
      </c>
    </row>
    <row r="11403" spans="2:4" x14ac:dyDescent="0.25">
      <c r="B11403" s="416" t="s">
        <v>14302</v>
      </c>
      <c r="C11403" s="416" t="s">
        <v>14186</v>
      </c>
      <c r="D11403" s="416">
        <v>341.04</v>
      </c>
    </row>
    <row r="11404" spans="2:4" x14ac:dyDescent="0.25">
      <c r="B11404" s="416" t="s">
        <v>14303</v>
      </c>
      <c r="C11404" s="416" t="s">
        <v>14186</v>
      </c>
      <c r="D11404" s="416">
        <v>341.04</v>
      </c>
    </row>
    <row r="11405" spans="2:4" x14ac:dyDescent="0.25">
      <c r="B11405" s="416" t="s">
        <v>14304</v>
      </c>
      <c r="C11405" s="416" t="s">
        <v>14186</v>
      </c>
      <c r="D11405" s="416">
        <v>341.04</v>
      </c>
    </row>
    <row r="11406" spans="2:4" x14ac:dyDescent="0.25">
      <c r="B11406" s="416" t="s">
        <v>14305</v>
      </c>
      <c r="C11406" s="416" t="s">
        <v>14186</v>
      </c>
      <c r="D11406" s="416">
        <v>341.04</v>
      </c>
    </row>
    <row r="11407" spans="2:4" x14ac:dyDescent="0.25">
      <c r="B11407" s="416" t="s">
        <v>14306</v>
      </c>
      <c r="C11407" s="416" t="s">
        <v>14186</v>
      </c>
      <c r="D11407" s="416">
        <v>341.04</v>
      </c>
    </row>
    <row r="11408" spans="2:4" x14ac:dyDescent="0.25">
      <c r="B11408" s="416" t="s">
        <v>14307</v>
      </c>
      <c r="C11408" s="416" t="s">
        <v>14186</v>
      </c>
      <c r="D11408" s="416">
        <v>341.04</v>
      </c>
    </row>
    <row r="11409" spans="2:4" x14ac:dyDescent="0.25">
      <c r="B11409" s="416" t="s">
        <v>14308</v>
      </c>
      <c r="C11409" s="416" t="s">
        <v>14186</v>
      </c>
      <c r="D11409" s="416">
        <v>341.04</v>
      </c>
    </row>
    <row r="11410" spans="2:4" x14ac:dyDescent="0.25">
      <c r="B11410" s="416" t="s">
        <v>14309</v>
      </c>
      <c r="C11410" s="416" t="s">
        <v>14186</v>
      </c>
      <c r="D11410" s="416">
        <v>341.04</v>
      </c>
    </row>
    <row r="11411" spans="2:4" x14ac:dyDescent="0.25">
      <c r="B11411" s="416" t="s">
        <v>14310</v>
      </c>
      <c r="C11411" s="416" t="s">
        <v>14186</v>
      </c>
      <c r="D11411" s="416">
        <v>341.04</v>
      </c>
    </row>
    <row r="11412" spans="2:4" x14ac:dyDescent="0.25">
      <c r="B11412" s="416" t="s">
        <v>14311</v>
      </c>
      <c r="C11412" s="416" t="s">
        <v>14186</v>
      </c>
      <c r="D11412" s="416">
        <v>341.04</v>
      </c>
    </row>
    <row r="11413" spans="2:4" x14ac:dyDescent="0.25">
      <c r="B11413" s="416" t="s">
        <v>14312</v>
      </c>
      <c r="C11413" s="416" t="s">
        <v>14186</v>
      </c>
      <c r="D11413" s="416">
        <v>341.04</v>
      </c>
    </row>
    <row r="11414" spans="2:4" x14ac:dyDescent="0.25">
      <c r="B11414" s="416" t="s">
        <v>14313</v>
      </c>
      <c r="C11414" s="416" t="s">
        <v>14186</v>
      </c>
      <c r="D11414" s="416">
        <v>341.04</v>
      </c>
    </row>
    <row r="11415" spans="2:4" x14ac:dyDescent="0.25">
      <c r="B11415" s="416" t="s">
        <v>14314</v>
      </c>
      <c r="C11415" s="416" t="s">
        <v>14186</v>
      </c>
      <c r="D11415" s="416">
        <v>341.04</v>
      </c>
    </row>
    <row r="11416" spans="2:4" x14ac:dyDescent="0.25">
      <c r="B11416" s="416" t="s">
        <v>14315</v>
      </c>
      <c r="C11416" s="416" t="s">
        <v>14186</v>
      </c>
      <c r="D11416" s="416">
        <v>341.04</v>
      </c>
    </row>
    <row r="11417" spans="2:4" x14ac:dyDescent="0.25">
      <c r="B11417" s="416" t="s">
        <v>14316</v>
      </c>
      <c r="C11417" s="416" t="s">
        <v>14186</v>
      </c>
      <c r="D11417" s="416">
        <v>341.04</v>
      </c>
    </row>
    <row r="11418" spans="2:4" x14ac:dyDescent="0.25">
      <c r="B11418" s="416" t="s">
        <v>14317</v>
      </c>
      <c r="C11418" s="416" t="s">
        <v>14186</v>
      </c>
      <c r="D11418" s="416">
        <v>341.04</v>
      </c>
    </row>
    <row r="11419" spans="2:4" x14ac:dyDescent="0.25">
      <c r="B11419" s="416" t="s">
        <v>14318</v>
      </c>
      <c r="C11419" s="416" t="s">
        <v>14186</v>
      </c>
      <c r="D11419" s="416">
        <v>341.04</v>
      </c>
    </row>
    <row r="11420" spans="2:4" x14ac:dyDescent="0.25">
      <c r="B11420" s="416" t="s">
        <v>14319</v>
      </c>
      <c r="C11420" s="416" t="s">
        <v>14186</v>
      </c>
      <c r="D11420" s="416">
        <v>341.04</v>
      </c>
    </row>
    <row r="11421" spans="2:4" x14ac:dyDescent="0.25">
      <c r="B11421" s="416" t="s">
        <v>14320</v>
      </c>
      <c r="C11421" s="416" t="s">
        <v>14186</v>
      </c>
      <c r="D11421" s="416">
        <v>341.04</v>
      </c>
    </row>
    <row r="11422" spans="2:4" x14ac:dyDescent="0.25">
      <c r="B11422" s="416" t="s">
        <v>14321</v>
      </c>
      <c r="C11422" s="416" t="s">
        <v>14186</v>
      </c>
      <c r="D11422" s="416">
        <v>341.04</v>
      </c>
    </row>
    <row r="11423" spans="2:4" x14ac:dyDescent="0.25">
      <c r="B11423" s="416" t="s">
        <v>14322</v>
      </c>
      <c r="C11423" s="416" t="s">
        <v>14186</v>
      </c>
      <c r="D11423" s="416">
        <v>341.04</v>
      </c>
    </row>
    <row r="11424" spans="2:4" x14ac:dyDescent="0.25">
      <c r="B11424" s="416" t="s">
        <v>14323</v>
      </c>
      <c r="C11424" s="416" t="s">
        <v>14186</v>
      </c>
      <c r="D11424" s="416">
        <v>341.04</v>
      </c>
    </row>
    <row r="11425" spans="2:4" x14ac:dyDescent="0.25">
      <c r="B11425" s="416" t="s">
        <v>14324</v>
      </c>
      <c r="C11425" s="416" t="s">
        <v>14186</v>
      </c>
      <c r="D11425" s="416">
        <v>341.04</v>
      </c>
    </row>
    <row r="11426" spans="2:4" x14ac:dyDescent="0.25">
      <c r="B11426" s="416" t="s">
        <v>14325</v>
      </c>
      <c r="C11426" s="416" t="s">
        <v>14186</v>
      </c>
      <c r="D11426" s="416">
        <v>341.04</v>
      </c>
    </row>
    <row r="11427" spans="2:4" x14ac:dyDescent="0.25">
      <c r="B11427" s="416" t="s">
        <v>14326</v>
      </c>
      <c r="C11427" s="416" t="s">
        <v>14186</v>
      </c>
      <c r="D11427" s="416">
        <v>341.04</v>
      </c>
    </row>
    <row r="11428" spans="2:4" x14ac:dyDescent="0.25">
      <c r="B11428" s="416" t="s">
        <v>14327</v>
      </c>
      <c r="C11428" s="416" t="s">
        <v>14186</v>
      </c>
      <c r="D11428" s="416">
        <v>341.04</v>
      </c>
    </row>
    <row r="11429" spans="2:4" x14ac:dyDescent="0.25">
      <c r="B11429" s="416" t="s">
        <v>14328</v>
      </c>
      <c r="C11429" s="416" t="s">
        <v>14186</v>
      </c>
      <c r="D11429" s="416">
        <v>341.04</v>
      </c>
    </row>
    <row r="11430" spans="2:4" x14ac:dyDescent="0.25">
      <c r="B11430" s="416" t="s">
        <v>14329</v>
      </c>
      <c r="C11430" s="416" t="s">
        <v>14186</v>
      </c>
      <c r="D11430" s="416">
        <v>341.04</v>
      </c>
    </row>
    <row r="11431" spans="2:4" x14ac:dyDescent="0.25">
      <c r="B11431" s="416" t="s">
        <v>14330</v>
      </c>
      <c r="C11431" s="416" t="s">
        <v>14186</v>
      </c>
      <c r="D11431" s="416">
        <v>341.04</v>
      </c>
    </row>
    <row r="11432" spans="2:4" x14ac:dyDescent="0.25">
      <c r="B11432" s="416" t="s">
        <v>14331</v>
      </c>
      <c r="C11432" s="416" t="s">
        <v>14186</v>
      </c>
      <c r="D11432" s="416">
        <v>341.04</v>
      </c>
    </row>
    <row r="11433" spans="2:4" x14ac:dyDescent="0.25">
      <c r="B11433" s="416" t="s">
        <v>14332</v>
      </c>
      <c r="C11433" s="416" t="s">
        <v>14186</v>
      </c>
      <c r="D11433" s="416">
        <v>341.04</v>
      </c>
    </row>
    <row r="11434" spans="2:4" x14ac:dyDescent="0.25">
      <c r="B11434" s="416" t="s">
        <v>14333</v>
      </c>
      <c r="C11434" s="416" t="s">
        <v>14186</v>
      </c>
      <c r="D11434" s="416">
        <v>341.04</v>
      </c>
    </row>
    <row r="11435" spans="2:4" x14ac:dyDescent="0.25">
      <c r="B11435" s="416" t="s">
        <v>14334</v>
      </c>
      <c r="C11435" s="416" t="s">
        <v>14186</v>
      </c>
      <c r="D11435" s="416">
        <v>341.04</v>
      </c>
    </row>
    <row r="11436" spans="2:4" x14ac:dyDescent="0.25">
      <c r="B11436" s="416" t="s">
        <v>14335</v>
      </c>
      <c r="C11436" s="416" t="s">
        <v>14186</v>
      </c>
      <c r="D11436" s="416">
        <v>341.04</v>
      </c>
    </row>
    <row r="11437" spans="2:4" x14ac:dyDescent="0.25">
      <c r="B11437" s="416" t="s">
        <v>14336</v>
      </c>
      <c r="C11437" s="416" t="s">
        <v>14186</v>
      </c>
      <c r="D11437" s="416">
        <v>341.04</v>
      </c>
    </row>
    <row r="11438" spans="2:4" x14ac:dyDescent="0.25">
      <c r="B11438" s="416" t="s">
        <v>14337</v>
      </c>
      <c r="C11438" s="416" t="s">
        <v>14186</v>
      </c>
      <c r="D11438" s="416">
        <v>341.04</v>
      </c>
    </row>
    <row r="11439" spans="2:4" x14ac:dyDescent="0.25">
      <c r="B11439" s="416" t="s">
        <v>14338</v>
      </c>
      <c r="C11439" s="416" t="s">
        <v>14186</v>
      </c>
      <c r="D11439" s="416">
        <v>341.04</v>
      </c>
    </row>
    <row r="11440" spans="2:4" x14ac:dyDescent="0.25">
      <c r="B11440" s="416" t="s">
        <v>14339</v>
      </c>
      <c r="C11440" s="416" t="s">
        <v>14186</v>
      </c>
      <c r="D11440" s="416">
        <v>341.04</v>
      </c>
    </row>
    <row r="11441" spans="2:4" x14ac:dyDescent="0.25">
      <c r="B11441" s="416" t="s">
        <v>14340</v>
      </c>
      <c r="C11441" s="416" t="s">
        <v>14186</v>
      </c>
      <c r="D11441" s="416">
        <v>341.04</v>
      </c>
    </row>
    <row r="11442" spans="2:4" x14ac:dyDescent="0.25">
      <c r="B11442" s="416" t="s">
        <v>14341</v>
      </c>
      <c r="C11442" s="416" t="s">
        <v>14186</v>
      </c>
      <c r="D11442" s="416">
        <v>341.04</v>
      </c>
    </row>
    <row r="11443" spans="2:4" x14ac:dyDescent="0.25">
      <c r="B11443" s="416" t="s">
        <v>14342</v>
      </c>
      <c r="C11443" s="416" t="s">
        <v>14186</v>
      </c>
      <c r="D11443" s="416">
        <v>341.04</v>
      </c>
    </row>
    <row r="11444" spans="2:4" x14ac:dyDescent="0.25">
      <c r="B11444" s="416" t="s">
        <v>14343</v>
      </c>
      <c r="C11444" s="416" t="s">
        <v>14186</v>
      </c>
      <c r="D11444" s="416">
        <v>341.04</v>
      </c>
    </row>
    <row r="11445" spans="2:4" x14ac:dyDescent="0.25">
      <c r="B11445" s="416" t="s">
        <v>14344</v>
      </c>
      <c r="C11445" s="416" t="s">
        <v>14186</v>
      </c>
      <c r="D11445" s="416">
        <v>341.04</v>
      </c>
    </row>
    <row r="11446" spans="2:4" x14ac:dyDescent="0.25">
      <c r="B11446" s="416" t="s">
        <v>14345</v>
      </c>
      <c r="C11446" s="416" t="s">
        <v>14186</v>
      </c>
      <c r="D11446" s="416">
        <v>341.04</v>
      </c>
    </row>
    <row r="11447" spans="2:4" x14ac:dyDescent="0.25">
      <c r="B11447" s="416" t="s">
        <v>14346</v>
      </c>
      <c r="C11447" s="416" t="s">
        <v>14186</v>
      </c>
      <c r="D11447" s="416">
        <v>341.04</v>
      </c>
    </row>
    <row r="11448" spans="2:4" x14ac:dyDescent="0.25">
      <c r="B11448" s="416" t="s">
        <v>14347</v>
      </c>
      <c r="C11448" s="416" t="s">
        <v>14186</v>
      </c>
      <c r="D11448" s="416">
        <v>341.04</v>
      </c>
    </row>
    <row r="11449" spans="2:4" x14ac:dyDescent="0.25">
      <c r="B11449" s="416" t="s">
        <v>14348</v>
      </c>
      <c r="C11449" s="416" t="s">
        <v>14186</v>
      </c>
      <c r="D11449" s="416">
        <v>341.04</v>
      </c>
    </row>
    <row r="11450" spans="2:4" x14ac:dyDescent="0.25">
      <c r="B11450" s="416" t="s">
        <v>14349</v>
      </c>
      <c r="C11450" s="416" t="s">
        <v>14186</v>
      </c>
      <c r="D11450" s="416">
        <v>341.04</v>
      </c>
    </row>
    <row r="11451" spans="2:4" x14ac:dyDescent="0.25">
      <c r="B11451" s="416" t="s">
        <v>14350</v>
      </c>
      <c r="C11451" s="416" t="s">
        <v>14186</v>
      </c>
      <c r="D11451" s="416">
        <v>341.04</v>
      </c>
    </row>
    <row r="11452" spans="2:4" x14ac:dyDescent="0.25">
      <c r="B11452" s="416" t="s">
        <v>14351</v>
      </c>
      <c r="C11452" s="416" t="s">
        <v>14186</v>
      </c>
      <c r="D11452" s="416">
        <v>341.04</v>
      </c>
    </row>
    <row r="11453" spans="2:4" x14ac:dyDescent="0.25">
      <c r="B11453" s="416" t="s">
        <v>14352</v>
      </c>
      <c r="C11453" s="416" t="s">
        <v>14186</v>
      </c>
      <c r="D11453" s="416">
        <v>341.04</v>
      </c>
    </row>
    <row r="11454" spans="2:4" x14ac:dyDescent="0.25">
      <c r="B11454" s="416" t="s">
        <v>14353</v>
      </c>
      <c r="C11454" s="416" t="s">
        <v>14186</v>
      </c>
      <c r="D11454" s="416">
        <v>341.04</v>
      </c>
    </row>
    <row r="11455" spans="2:4" x14ac:dyDescent="0.25">
      <c r="B11455" s="416" t="s">
        <v>14354</v>
      </c>
      <c r="C11455" s="416" t="s">
        <v>14186</v>
      </c>
      <c r="D11455" s="416">
        <v>341.04</v>
      </c>
    </row>
    <row r="11456" spans="2:4" x14ac:dyDescent="0.25">
      <c r="B11456" s="416" t="s">
        <v>14355</v>
      </c>
      <c r="C11456" s="416" t="s">
        <v>14186</v>
      </c>
      <c r="D11456" s="416">
        <v>341.04</v>
      </c>
    </row>
    <row r="11457" spans="2:4" x14ac:dyDescent="0.25">
      <c r="B11457" s="416" t="s">
        <v>14356</v>
      </c>
      <c r="C11457" s="416" t="s">
        <v>14186</v>
      </c>
      <c r="D11457" s="416">
        <v>341.04</v>
      </c>
    </row>
    <row r="11458" spans="2:4" x14ac:dyDescent="0.25">
      <c r="B11458" s="416" t="s">
        <v>14357</v>
      </c>
      <c r="C11458" s="416" t="s">
        <v>14186</v>
      </c>
      <c r="D11458" s="416">
        <v>341.04</v>
      </c>
    </row>
    <row r="11459" spans="2:4" x14ac:dyDescent="0.25">
      <c r="B11459" s="416" t="s">
        <v>14358</v>
      </c>
      <c r="C11459" s="416" t="s">
        <v>14186</v>
      </c>
      <c r="D11459" s="416">
        <v>341.04</v>
      </c>
    </row>
    <row r="11460" spans="2:4" x14ac:dyDescent="0.25">
      <c r="B11460" s="416" t="s">
        <v>14359</v>
      </c>
      <c r="C11460" s="416" t="s">
        <v>14186</v>
      </c>
      <c r="D11460" s="416">
        <v>341.04</v>
      </c>
    </row>
    <row r="11461" spans="2:4" x14ac:dyDescent="0.25">
      <c r="B11461" s="416" t="s">
        <v>14360</v>
      </c>
      <c r="C11461" s="416" t="s">
        <v>14186</v>
      </c>
      <c r="D11461" s="416">
        <v>341.04</v>
      </c>
    </row>
    <row r="11462" spans="2:4" x14ac:dyDescent="0.25">
      <c r="B11462" s="416" t="s">
        <v>14361</v>
      </c>
      <c r="C11462" s="416" t="s">
        <v>14186</v>
      </c>
      <c r="D11462" s="416">
        <v>341.04</v>
      </c>
    </row>
    <row r="11463" spans="2:4" x14ac:dyDescent="0.25">
      <c r="B11463" s="416" t="s">
        <v>14362</v>
      </c>
      <c r="C11463" s="416" t="s">
        <v>14186</v>
      </c>
      <c r="D11463" s="416">
        <v>341.04</v>
      </c>
    </row>
    <row r="11464" spans="2:4" x14ac:dyDescent="0.25">
      <c r="B11464" s="416" t="s">
        <v>14363</v>
      </c>
      <c r="C11464" s="416" t="s">
        <v>14186</v>
      </c>
      <c r="D11464" s="416">
        <v>341.04</v>
      </c>
    </row>
    <row r="11465" spans="2:4" x14ac:dyDescent="0.25">
      <c r="B11465" s="416" t="s">
        <v>14364</v>
      </c>
      <c r="C11465" s="416" t="s">
        <v>14186</v>
      </c>
      <c r="D11465" s="416">
        <v>341.04</v>
      </c>
    </row>
    <row r="11466" spans="2:4" x14ac:dyDescent="0.25">
      <c r="B11466" s="416" t="s">
        <v>14365</v>
      </c>
      <c r="C11466" s="416" t="s">
        <v>14186</v>
      </c>
      <c r="D11466" s="416">
        <v>341.04</v>
      </c>
    </row>
    <row r="11467" spans="2:4" x14ac:dyDescent="0.25">
      <c r="B11467" s="416" t="s">
        <v>14366</v>
      </c>
      <c r="C11467" s="416" t="s">
        <v>14186</v>
      </c>
      <c r="D11467" s="416">
        <v>341.04</v>
      </c>
    </row>
    <row r="11468" spans="2:4" x14ac:dyDescent="0.25">
      <c r="B11468" s="416" t="s">
        <v>14367</v>
      </c>
      <c r="C11468" s="416" t="s">
        <v>14186</v>
      </c>
      <c r="D11468" s="416">
        <v>341.04</v>
      </c>
    </row>
    <row r="11469" spans="2:4" x14ac:dyDescent="0.25">
      <c r="B11469" s="416" t="s">
        <v>14368</v>
      </c>
      <c r="C11469" s="416" t="s">
        <v>14186</v>
      </c>
      <c r="D11469" s="416">
        <v>341.04</v>
      </c>
    </row>
    <row r="11470" spans="2:4" x14ac:dyDescent="0.25">
      <c r="B11470" s="416" t="s">
        <v>14369</v>
      </c>
      <c r="C11470" s="416" t="s">
        <v>14186</v>
      </c>
      <c r="D11470" s="416">
        <v>341.04</v>
      </c>
    </row>
    <row r="11471" spans="2:4" x14ac:dyDescent="0.25">
      <c r="B11471" s="416" t="s">
        <v>14370</v>
      </c>
      <c r="C11471" s="416" t="s">
        <v>14186</v>
      </c>
      <c r="D11471" s="416">
        <v>341.04</v>
      </c>
    </row>
    <row r="11472" spans="2:4" x14ac:dyDescent="0.25">
      <c r="B11472" s="416" t="s">
        <v>14371</v>
      </c>
      <c r="C11472" s="416" t="s">
        <v>14186</v>
      </c>
      <c r="D11472" s="416">
        <v>341.04</v>
      </c>
    </row>
    <row r="11473" spans="2:4" x14ac:dyDescent="0.25">
      <c r="B11473" s="416" t="s">
        <v>14372</v>
      </c>
      <c r="C11473" s="416" t="s">
        <v>14186</v>
      </c>
      <c r="D11473" s="416">
        <v>341.04</v>
      </c>
    </row>
    <row r="11474" spans="2:4" x14ac:dyDescent="0.25">
      <c r="B11474" s="416" t="s">
        <v>14373</v>
      </c>
      <c r="C11474" s="416" t="s">
        <v>14186</v>
      </c>
      <c r="D11474" s="416">
        <v>341.04</v>
      </c>
    </row>
    <row r="11475" spans="2:4" x14ac:dyDescent="0.25">
      <c r="B11475" s="416" t="s">
        <v>14374</v>
      </c>
      <c r="C11475" s="416" t="s">
        <v>14186</v>
      </c>
      <c r="D11475" s="416">
        <v>341.04</v>
      </c>
    </row>
    <row r="11476" spans="2:4" x14ac:dyDescent="0.25">
      <c r="B11476" s="416" t="s">
        <v>14375</v>
      </c>
      <c r="C11476" s="416" t="s">
        <v>14186</v>
      </c>
      <c r="D11476" s="416">
        <v>341.04</v>
      </c>
    </row>
    <row r="11477" spans="2:4" x14ac:dyDescent="0.25">
      <c r="B11477" s="416" t="s">
        <v>14376</v>
      </c>
      <c r="C11477" s="416" t="s">
        <v>14186</v>
      </c>
      <c r="D11477" s="416">
        <v>341.04</v>
      </c>
    </row>
    <row r="11478" spans="2:4" x14ac:dyDescent="0.25">
      <c r="B11478" s="416" t="s">
        <v>14377</v>
      </c>
      <c r="C11478" s="416" t="s">
        <v>14186</v>
      </c>
      <c r="D11478" s="416">
        <v>341.04</v>
      </c>
    </row>
    <row r="11479" spans="2:4" x14ac:dyDescent="0.25">
      <c r="B11479" s="416" t="s">
        <v>14378</v>
      </c>
      <c r="C11479" s="416" t="s">
        <v>14186</v>
      </c>
      <c r="D11479" s="416">
        <v>341.04</v>
      </c>
    </row>
    <row r="11480" spans="2:4" x14ac:dyDescent="0.25">
      <c r="B11480" s="416" t="s">
        <v>14379</v>
      </c>
      <c r="C11480" s="416" t="s">
        <v>14186</v>
      </c>
      <c r="D11480" s="416">
        <v>341.04</v>
      </c>
    </row>
    <row r="11481" spans="2:4" x14ac:dyDescent="0.25">
      <c r="B11481" s="416" t="s">
        <v>14380</v>
      </c>
      <c r="C11481" s="416" t="s">
        <v>14186</v>
      </c>
      <c r="D11481" s="416">
        <v>341.04</v>
      </c>
    </row>
    <row r="11482" spans="2:4" x14ac:dyDescent="0.25">
      <c r="B11482" s="416" t="s">
        <v>14381</v>
      </c>
      <c r="C11482" s="416" t="s">
        <v>14186</v>
      </c>
      <c r="D11482" s="416">
        <v>341.04</v>
      </c>
    </row>
    <row r="11483" spans="2:4" x14ac:dyDescent="0.25">
      <c r="B11483" s="416" t="s">
        <v>14382</v>
      </c>
      <c r="C11483" s="416" t="s">
        <v>14186</v>
      </c>
      <c r="D11483" s="416">
        <v>341.04</v>
      </c>
    </row>
    <row r="11484" spans="2:4" x14ac:dyDescent="0.25">
      <c r="B11484" s="416" t="s">
        <v>14383</v>
      </c>
      <c r="C11484" s="416" t="s">
        <v>14186</v>
      </c>
      <c r="D11484" s="416">
        <v>341.04</v>
      </c>
    </row>
    <row r="11485" spans="2:4" x14ac:dyDescent="0.25">
      <c r="B11485" s="416" t="s">
        <v>14384</v>
      </c>
      <c r="C11485" s="416" t="s">
        <v>14186</v>
      </c>
      <c r="D11485" s="416">
        <v>341.04</v>
      </c>
    </row>
    <row r="11486" spans="2:4" x14ac:dyDescent="0.25">
      <c r="B11486" s="416" t="s">
        <v>14385</v>
      </c>
      <c r="C11486" s="416" t="s">
        <v>14186</v>
      </c>
      <c r="D11486" s="416">
        <v>341.04</v>
      </c>
    </row>
    <row r="11487" spans="2:4" x14ac:dyDescent="0.25">
      <c r="B11487" s="416" t="s">
        <v>14386</v>
      </c>
      <c r="C11487" s="416" t="s">
        <v>14186</v>
      </c>
      <c r="D11487" s="416">
        <v>341.04</v>
      </c>
    </row>
    <row r="11488" spans="2:4" x14ac:dyDescent="0.25">
      <c r="B11488" s="416" t="s">
        <v>14387</v>
      </c>
      <c r="C11488" s="416" t="s">
        <v>14186</v>
      </c>
      <c r="D11488" s="416">
        <v>341.04</v>
      </c>
    </row>
    <row r="11489" spans="2:4" x14ac:dyDescent="0.25">
      <c r="B11489" s="416" t="s">
        <v>14388</v>
      </c>
      <c r="C11489" s="416" t="s">
        <v>14186</v>
      </c>
      <c r="D11489" s="416">
        <v>341.04</v>
      </c>
    </row>
    <row r="11490" spans="2:4" x14ac:dyDescent="0.25">
      <c r="B11490" s="416" t="s">
        <v>14389</v>
      </c>
      <c r="C11490" s="416" t="s">
        <v>14186</v>
      </c>
      <c r="D11490" s="416">
        <v>341.04</v>
      </c>
    </row>
    <row r="11491" spans="2:4" x14ac:dyDescent="0.25">
      <c r="B11491" s="416" t="s">
        <v>14390</v>
      </c>
      <c r="C11491" s="416" t="s">
        <v>14391</v>
      </c>
      <c r="D11491" s="416">
        <v>564.91999999999996</v>
      </c>
    </row>
    <row r="11492" spans="2:4" x14ac:dyDescent="0.25">
      <c r="B11492" s="416" t="s">
        <v>14392</v>
      </c>
      <c r="C11492" s="416" t="s">
        <v>14391</v>
      </c>
      <c r="D11492" s="416">
        <v>564.91999999999996</v>
      </c>
    </row>
    <row r="11493" spans="2:4" x14ac:dyDescent="0.25">
      <c r="B11493" s="416" t="s">
        <v>14393</v>
      </c>
      <c r="C11493" s="416" t="s">
        <v>14391</v>
      </c>
      <c r="D11493" s="416">
        <v>564.91999999999996</v>
      </c>
    </row>
    <row r="11494" spans="2:4" x14ac:dyDescent="0.25">
      <c r="B11494" s="416" t="s">
        <v>14394</v>
      </c>
      <c r="C11494" s="416" t="s">
        <v>14391</v>
      </c>
      <c r="D11494" s="416">
        <v>564.91999999999996</v>
      </c>
    </row>
    <row r="11495" spans="2:4" x14ac:dyDescent="0.25">
      <c r="B11495" s="416" t="s">
        <v>14395</v>
      </c>
      <c r="C11495" s="416" t="s">
        <v>14391</v>
      </c>
      <c r="D11495" s="416">
        <v>564.91999999999996</v>
      </c>
    </row>
    <row r="11496" spans="2:4" x14ac:dyDescent="0.25">
      <c r="B11496" s="416" t="s">
        <v>14396</v>
      </c>
      <c r="C11496" s="416" t="s">
        <v>14391</v>
      </c>
      <c r="D11496" s="416">
        <v>564.91999999999996</v>
      </c>
    </row>
    <row r="11497" spans="2:4" x14ac:dyDescent="0.25">
      <c r="B11497" s="416" t="s">
        <v>14397</v>
      </c>
      <c r="C11497" s="416" t="s">
        <v>14391</v>
      </c>
      <c r="D11497" s="416">
        <v>564.91999999999996</v>
      </c>
    </row>
    <row r="11498" spans="2:4" x14ac:dyDescent="0.25">
      <c r="B11498" s="416" t="s">
        <v>14398</v>
      </c>
      <c r="C11498" s="416" t="s">
        <v>14391</v>
      </c>
      <c r="D11498" s="416">
        <v>564.91999999999996</v>
      </c>
    </row>
    <row r="11499" spans="2:4" x14ac:dyDescent="0.25">
      <c r="B11499" s="416" t="s">
        <v>14399</v>
      </c>
      <c r="C11499" s="416" t="s">
        <v>14391</v>
      </c>
      <c r="D11499" s="416">
        <v>564.91999999999996</v>
      </c>
    </row>
    <row r="11500" spans="2:4" x14ac:dyDescent="0.25">
      <c r="B11500" s="416" t="s">
        <v>14400</v>
      </c>
      <c r="C11500" s="416" t="s">
        <v>14391</v>
      </c>
      <c r="D11500" s="416">
        <v>564.91999999999996</v>
      </c>
    </row>
    <row r="11501" spans="2:4" x14ac:dyDescent="0.25">
      <c r="B11501" s="416" t="s">
        <v>14401</v>
      </c>
      <c r="C11501" s="416" t="s">
        <v>14402</v>
      </c>
      <c r="D11501" s="417">
        <v>1449</v>
      </c>
    </row>
    <row r="11502" spans="2:4" x14ac:dyDescent="0.25">
      <c r="B11502" s="416" t="s">
        <v>14403</v>
      </c>
      <c r="C11502" s="416" t="s">
        <v>14404</v>
      </c>
      <c r="D11502" s="417">
        <v>1599</v>
      </c>
    </row>
    <row r="11503" spans="2:4" x14ac:dyDescent="0.25">
      <c r="B11503" s="416" t="s">
        <v>14405</v>
      </c>
      <c r="C11503" s="416" t="s">
        <v>14404</v>
      </c>
      <c r="D11503" s="417">
        <v>1599</v>
      </c>
    </row>
    <row r="11504" spans="2:4" x14ac:dyDescent="0.25">
      <c r="B11504" s="416" t="s">
        <v>14406</v>
      </c>
      <c r="C11504" s="416" t="s">
        <v>14407</v>
      </c>
      <c r="D11504" s="417">
        <v>1999</v>
      </c>
    </row>
    <row r="11505" spans="2:4" x14ac:dyDescent="0.25">
      <c r="B11505" s="416" t="s">
        <v>14408</v>
      </c>
      <c r="C11505" s="416" t="s">
        <v>14409</v>
      </c>
      <c r="D11505" s="416">
        <v>336.4</v>
      </c>
    </row>
    <row r="11506" spans="2:4" x14ac:dyDescent="0.25">
      <c r="B11506" s="416" t="s">
        <v>14410</v>
      </c>
      <c r="C11506" s="416" t="s">
        <v>14409</v>
      </c>
      <c r="D11506" s="416">
        <v>336.4</v>
      </c>
    </row>
    <row r="11507" spans="2:4" x14ac:dyDescent="0.25">
      <c r="B11507" s="416" t="s">
        <v>14411</v>
      </c>
      <c r="C11507" s="416" t="s">
        <v>14409</v>
      </c>
      <c r="D11507" s="416">
        <v>336.4</v>
      </c>
    </row>
    <row r="11508" spans="2:4" x14ac:dyDescent="0.25">
      <c r="B11508" s="416" t="s">
        <v>14412</v>
      </c>
      <c r="C11508" s="416" t="s">
        <v>14409</v>
      </c>
      <c r="D11508" s="416">
        <v>336.4</v>
      </c>
    </row>
    <row r="11509" spans="2:4" x14ac:dyDescent="0.25">
      <c r="B11509" s="416" t="s">
        <v>14413</v>
      </c>
      <c r="C11509" s="416" t="s">
        <v>14409</v>
      </c>
      <c r="D11509" s="416">
        <v>336.4</v>
      </c>
    </row>
    <row r="11510" spans="2:4" x14ac:dyDescent="0.25">
      <c r="B11510" s="416" t="s">
        <v>14414</v>
      </c>
      <c r="C11510" s="416" t="s">
        <v>14409</v>
      </c>
      <c r="D11510" s="416">
        <v>336.4</v>
      </c>
    </row>
    <row r="11511" spans="2:4" x14ac:dyDescent="0.25">
      <c r="B11511" s="416" t="s">
        <v>14415</v>
      </c>
      <c r="C11511" s="416" t="s">
        <v>14409</v>
      </c>
      <c r="D11511" s="416">
        <v>336.4</v>
      </c>
    </row>
    <row r="11512" spans="2:4" x14ac:dyDescent="0.25">
      <c r="B11512" s="416" t="s">
        <v>14416</v>
      </c>
      <c r="C11512" s="416" t="s">
        <v>14409</v>
      </c>
      <c r="D11512" s="416">
        <v>336.4</v>
      </c>
    </row>
    <row r="11513" spans="2:4" x14ac:dyDescent="0.25">
      <c r="B11513" s="416" t="s">
        <v>14417</v>
      </c>
      <c r="C11513" s="416" t="s">
        <v>14409</v>
      </c>
      <c r="D11513" s="416">
        <v>336.4</v>
      </c>
    </row>
    <row r="11514" spans="2:4" x14ac:dyDescent="0.25">
      <c r="B11514" s="416" t="s">
        <v>14418</v>
      </c>
      <c r="C11514" s="416" t="s">
        <v>14409</v>
      </c>
      <c r="D11514" s="416">
        <v>336.4</v>
      </c>
    </row>
    <row r="11515" spans="2:4" x14ac:dyDescent="0.25">
      <c r="B11515" s="416" t="s">
        <v>14419</v>
      </c>
      <c r="C11515" s="416" t="s">
        <v>14409</v>
      </c>
      <c r="D11515" s="416">
        <v>336.4</v>
      </c>
    </row>
    <row r="11516" spans="2:4" x14ac:dyDescent="0.25">
      <c r="B11516" s="416" t="s">
        <v>14420</v>
      </c>
      <c r="C11516" s="416" t="s">
        <v>14409</v>
      </c>
      <c r="D11516" s="416">
        <v>336.4</v>
      </c>
    </row>
    <row r="11517" spans="2:4" x14ac:dyDescent="0.25">
      <c r="B11517" s="416" t="s">
        <v>14421</v>
      </c>
      <c r="C11517" s="416" t="s">
        <v>14409</v>
      </c>
      <c r="D11517" s="416">
        <v>336.4</v>
      </c>
    </row>
    <row r="11518" spans="2:4" x14ac:dyDescent="0.25">
      <c r="B11518" s="416" t="s">
        <v>14422</v>
      </c>
      <c r="C11518" s="416" t="s">
        <v>14409</v>
      </c>
      <c r="D11518" s="416">
        <v>336.4</v>
      </c>
    </row>
    <row r="11519" spans="2:4" x14ac:dyDescent="0.25">
      <c r="B11519" s="416" t="s">
        <v>14423</v>
      </c>
      <c r="C11519" s="416" t="s">
        <v>14409</v>
      </c>
      <c r="D11519" s="416">
        <v>336.4</v>
      </c>
    </row>
    <row r="11520" spans="2:4" x14ac:dyDescent="0.25">
      <c r="B11520" s="416" t="s">
        <v>14424</v>
      </c>
      <c r="C11520" s="416" t="s">
        <v>14409</v>
      </c>
      <c r="D11520" s="416">
        <v>336.4</v>
      </c>
    </row>
    <row r="11521" spans="2:4" x14ac:dyDescent="0.25">
      <c r="B11521" s="416" t="s">
        <v>14425</v>
      </c>
      <c r="C11521" s="416" t="s">
        <v>14409</v>
      </c>
      <c r="D11521" s="416">
        <v>336.4</v>
      </c>
    </row>
    <row r="11522" spans="2:4" x14ac:dyDescent="0.25">
      <c r="B11522" s="416" t="s">
        <v>14426</v>
      </c>
      <c r="C11522" s="416" t="s">
        <v>14409</v>
      </c>
      <c r="D11522" s="416">
        <v>336.4</v>
      </c>
    </row>
    <row r="11523" spans="2:4" x14ac:dyDescent="0.25">
      <c r="B11523" s="416" t="s">
        <v>14427</v>
      </c>
      <c r="C11523" s="416" t="s">
        <v>14409</v>
      </c>
      <c r="D11523" s="416">
        <v>336.4</v>
      </c>
    </row>
    <row r="11524" spans="2:4" x14ac:dyDescent="0.25">
      <c r="B11524" s="416" t="s">
        <v>14428</v>
      </c>
      <c r="C11524" s="416" t="s">
        <v>14409</v>
      </c>
      <c r="D11524" s="416">
        <v>336.4</v>
      </c>
    </row>
    <row r="11525" spans="2:4" x14ac:dyDescent="0.25">
      <c r="B11525" s="416" t="s">
        <v>14429</v>
      </c>
      <c r="C11525" s="416" t="s">
        <v>14409</v>
      </c>
      <c r="D11525" s="416">
        <v>336.4</v>
      </c>
    </row>
    <row r="11526" spans="2:4" x14ac:dyDescent="0.25">
      <c r="B11526" s="416" t="s">
        <v>14430</v>
      </c>
      <c r="C11526" s="416" t="s">
        <v>14409</v>
      </c>
      <c r="D11526" s="416">
        <v>336.4</v>
      </c>
    </row>
    <row r="11527" spans="2:4" x14ac:dyDescent="0.25">
      <c r="B11527" s="416" t="s">
        <v>14431</v>
      </c>
      <c r="C11527" s="416" t="s">
        <v>14409</v>
      </c>
      <c r="D11527" s="416">
        <v>336.4</v>
      </c>
    </row>
    <row r="11528" spans="2:4" x14ac:dyDescent="0.25">
      <c r="B11528" s="416" t="s">
        <v>14432</v>
      </c>
      <c r="C11528" s="416" t="s">
        <v>14409</v>
      </c>
      <c r="D11528" s="416">
        <v>336.4</v>
      </c>
    </row>
    <row r="11529" spans="2:4" x14ac:dyDescent="0.25">
      <c r="B11529" s="416" t="s">
        <v>14433</v>
      </c>
      <c r="C11529" s="416" t="s">
        <v>14409</v>
      </c>
      <c r="D11529" s="416">
        <v>336.4</v>
      </c>
    </row>
    <row r="11530" spans="2:4" x14ac:dyDescent="0.25">
      <c r="B11530" s="416" t="s">
        <v>14434</v>
      </c>
      <c r="C11530" s="416" t="s">
        <v>14409</v>
      </c>
      <c r="D11530" s="416">
        <v>336.4</v>
      </c>
    </row>
    <row r="11531" spans="2:4" x14ac:dyDescent="0.25">
      <c r="B11531" s="416" t="s">
        <v>14435</v>
      </c>
      <c r="C11531" s="416" t="s">
        <v>14409</v>
      </c>
      <c r="D11531" s="416">
        <v>336.4</v>
      </c>
    </row>
    <row r="11532" spans="2:4" x14ac:dyDescent="0.25">
      <c r="B11532" s="416" t="s">
        <v>14436</v>
      </c>
      <c r="C11532" s="416" t="s">
        <v>14409</v>
      </c>
      <c r="D11532" s="416">
        <v>336.4</v>
      </c>
    </row>
    <row r="11533" spans="2:4" x14ac:dyDescent="0.25">
      <c r="B11533" s="416" t="s">
        <v>14437</v>
      </c>
      <c r="C11533" s="416" t="s">
        <v>14409</v>
      </c>
      <c r="D11533" s="416">
        <v>336.4</v>
      </c>
    </row>
    <row r="11534" spans="2:4" x14ac:dyDescent="0.25">
      <c r="B11534" s="416" t="s">
        <v>14438</v>
      </c>
      <c r="C11534" s="416" t="s">
        <v>14409</v>
      </c>
      <c r="D11534" s="416">
        <v>336.4</v>
      </c>
    </row>
    <row r="11535" spans="2:4" x14ac:dyDescent="0.25">
      <c r="B11535" s="416" t="s">
        <v>14439</v>
      </c>
      <c r="C11535" s="416" t="s">
        <v>14409</v>
      </c>
      <c r="D11535" s="416">
        <v>336.4</v>
      </c>
    </row>
    <row r="11536" spans="2:4" x14ac:dyDescent="0.25">
      <c r="B11536" s="416" t="s">
        <v>14440</v>
      </c>
      <c r="C11536" s="416" t="s">
        <v>14409</v>
      </c>
      <c r="D11536" s="416">
        <v>336.4</v>
      </c>
    </row>
    <row r="11537" spans="2:4" x14ac:dyDescent="0.25">
      <c r="B11537" s="416" t="s">
        <v>14441</v>
      </c>
      <c r="C11537" s="416" t="s">
        <v>14409</v>
      </c>
      <c r="D11537" s="416">
        <v>336.4</v>
      </c>
    </row>
    <row r="11538" spans="2:4" x14ac:dyDescent="0.25">
      <c r="B11538" s="416" t="s">
        <v>14442</v>
      </c>
      <c r="C11538" s="416" t="s">
        <v>14409</v>
      </c>
      <c r="D11538" s="416">
        <v>336.4</v>
      </c>
    </row>
    <row r="11539" spans="2:4" x14ac:dyDescent="0.25">
      <c r="B11539" s="416" t="s">
        <v>14443</v>
      </c>
      <c r="C11539" s="416" t="s">
        <v>14409</v>
      </c>
      <c r="D11539" s="416">
        <v>336.4</v>
      </c>
    </row>
    <row r="11540" spans="2:4" x14ac:dyDescent="0.25">
      <c r="B11540" s="416" t="s">
        <v>14444</v>
      </c>
      <c r="C11540" s="416" t="s">
        <v>14409</v>
      </c>
      <c r="D11540" s="416">
        <v>336.4</v>
      </c>
    </row>
    <row r="11541" spans="2:4" x14ac:dyDescent="0.25">
      <c r="B11541" s="416" t="s">
        <v>14445</v>
      </c>
      <c r="C11541" s="416" t="s">
        <v>14409</v>
      </c>
      <c r="D11541" s="416">
        <v>336.4</v>
      </c>
    </row>
    <row r="11542" spans="2:4" x14ac:dyDescent="0.25">
      <c r="B11542" s="416" t="s">
        <v>14446</v>
      </c>
      <c r="C11542" s="416" t="s">
        <v>14409</v>
      </c>
      <c r="D11542" s="416">
        <v>336.4</v>
      </c>
    </row>
    <row r="11543" spans="2:4" x14ac:dyDescent="0.25">
      <c r="B11543" s="416" t="s">
        <v>14447</v>
      </c>
      <c r="C11543" s="416" t="s">
        <v>14409</v>
      </c>
      <c r="D11543" s="416">
        <v>336.4</v>
      </c>
    </row>
    <row r="11544" spans="2:4" x14ac:dyDescent="0.25">
      <c r="B11544" s="416" t="s">
        <v>14448</v>
      </c>
      <c r="C11544" s="416" t="s">
        <v>14409</v>
      </c>
      <c r="D11544" s="416">
        <v>336.4</v>
      </c>
    </row>
    <row r="11545" spans="2:4" x14ac:dyDescent="0.25">
      <c r="B11545" s="416" t="s">
        <v>14449</v>
      </c>
      <c r="C11545" s="416" t="s">
        <v>14409</v>
      </c>
      <c r="D11545" s="416">
        <v>336.4</v>
      </c>
    </row>
    <row r="11546" spans="2:4" x14ac:dyDescent="0.25">
      <c r="B11546" s="416" t="s">
        <v>14450</v>
      </c>
      <c r="C11546" s="416" t="s">
        <v>14409</v>
      </c>
      <c r="D11546" s="416">
        <v>336.4</v>
      </c>
    </row>
    <row r="11547" spans="2:4" x14ac:dyDescent="0.25">
      <c r="B11547" s="416" t="s">
        <v>14451</v>
      </c>
      <c r="C11547" s="416" t="s">
        <v>14409</v>
      </c>
      <c r="D11547" s="416">
        <v>336.4</v>
      </c>
    </row>
    <row r="11548" spans="2:4" x14ac:dyDescent="0.25">
      <c r="B11548" s="416" t="s">
        <v>14452</v>
      </c>
      <c r="C11548" s="416" t="s">
        <v>14409</v>
      </c>
      <c r="D11548" s="416">
        <v>336.4</v>
      </c>
    </row>
    <row r="11549" spans="2:4" x14ac:dyDescent="0.25">
      <c r="B11549" s="416" t="s">
        <v>14453</v>
      </c>
      <c r="C11549" s="416" t="s">
        <v>14409</v>
      </c>
      <c r="D11549" s="416">
        <v>336.4</v>
      </c>
    </row>
    <row r="11550" spans="2:4" x14ac:dyDescent="0.25">
      <c r="B11550" s="416" t="s">
        <v>14454</v>
      </c>
      <c r="C11550" s="416" t="s">
        <v>14409</v>
      </c>
      <c r="D11550" s="416">
        <v>336.4</v>
      </c>
    </row>
    <row r="11551" spans="2:4" x14ac:dyDescent="0.25">
      <c r="B11551" s="416" t="s">
        <v>14455</v>
      </c>
      <c r="C11551" s="416" t="s">
        <v>14409</v>
      </c>
      <c r="D11551" s="416">
        <v>336.4</v>
      </c>
    </row>
    <row r="11552" spans="2:4" x14ac:dyDescent="0.25">
      <c r="B11552" s="416" t="s">
        <v>14456</v>
      </c>
      <c r="C11552" s="416" t="s">
        <v>14409</v>
      </c>
      <c r="D11552" s="416">
        <v>336.4</v>
      </c>
    </row>
    <row r="11553" spans="2:4" x14ac:dyDescent="0.25">
      <c r="B11553" s="416" t="s">
        <v>14457</v>
      </c>
      <c r="C11553" s="416" t="s">
        <v>14409</v>
      </c>
      <c r="D11553" s="416">
        <v>336.4</v>
      </c>
    </row>
    <row r="11554" spans="2:4" x14ac:dyDescent="0.25">
      <c r="B11554" s="416" t="s">
        <v>14458</v>
      </c>
      <c r="C11554" s="416" t="s">
        <v>14409</v>
      </c>
      <c r="D11554" s="416">
        <v>336.4</v>
      </c>
    </row>
    <row r="11555" spans="2:4" x14ac:dyDescent="0.25">
      <c r="B11555" s="416" t="s">
        <v>14459</v>
      </c>
      <c r="C11555" s="416" t="s">
        <v>14409</v>
      </c>
      <c r="D11555" s="416">
        <v>336.4</v>
      </c>
    </row>
    <row r="11556" spans="2:4" x14ac:dyDescent="0.25">
      <c r="B11556" s="416" t="s">
        <v>14460</v>
      </c>
      <c r="C11556" s="416" t="s">
        <v>14409</v>
      </c>
      <c r="D11556" s="416">
        <v>336.4</v>
      </c>
    </row>
    <row r="11557" spans="2:4" x14ac:dyDescent="0.25">
      <c r="B11557" s="416" t="s">
        <v>14461</v>
      </c>
      <c r="C11557" s="416" t="s">
        <v>14409</v>
      </c>
      <c r="D11557" s="416">
        <v>336.4</v>
      </c>
    </row>
    <row r="11558" spans="2:4" x14ac:dyDescent="0.25">
      <c r="B11558" s="416" t="s">
        <v>14462</v>
      </c>
      <c r="C11558" s="416" t="s">
        <v>14409</v>
      </c>
      <c r="D11558" s="416">
        <v>336.4</v>
      </c>
    </row>
    <row r="11559" spans="2:4" x14ac:dyDescent="0.25">
      <c r="B11559" s="416" t="s">
        <v>14463</v>
      </c>
      <c r="C11559" s="416" t="s">
        <v>14464</v>
      </c>
      <c r="D11559" s="416">
        <v>336.4</v>
      </c>
    </row>
    <row r="11560" spans="2:4" x14ac:dyDescent="0.25">
      <c r="B11560" s="416" t="s">
        <v>14465</v>
      </c>
      <c r="C11560" s="416" t="s">
        <v>14464</v>
      </c>
      <c r="D11560" s="416">
        <v>336.4</v>
      </c>
    </row>
    <row r="11561" spans="2:4" x14ac:dyDescent="0.25">
      <c r="B11561" s="416" t="s">
        <v>14466</v>
      </c>
      <c r="C11561" s="416" t="s">
        <v>14464</v>
      </c>
      <c r="D11561" s="416">
        <v>336.4</v>
      </c>
    </row>
    <row r="11562" spans="2:4" x14ac:dyDescent="0.25">
      <c r="B11562" s="416" t="s">
        <v>14467</v>
      </c>
      <c r="C11562" s="416" t="s">
        <v>14464</v>
      </c>
      <c r="D11562" s="416">
        <v>336.4</v>
      </c>
    </row>
    <row r="11563" spans="2:4" x14ac:dyDescent="0.25">
      <c r="B11563" s="416" t="s">
        <v>14468</v>
      </c>
      <c r="C11563" s="416" t="s">
        <v>14464</v>
      </c>
      <c r="D11563" s="416">
        <v>336.4</v>
      </c>
    </row>
    <row r="11564" spans="2:4" x14ac:dyDescent="0.25">
      <c r="B11564" s="416" t="s">
        <v>14469</v>
      </c>
      <c r="C11564" s="416" t="s">
        <v>14464</v>
      </c>
      <c r="D11564" s="416">
        <v>336.4</v>
      </c>
    </row>
    <row r="11565" spans="2:4" x14ac:dyDescent="0.25">
      <c r="B11565" s="416" t="s">
        <v>14470</v>
      </c>
      <c r="C11565" s="416" t="s">
        <v>14464</v>
      </c>
      <c r="D11565" s="416">
        <v>336.4</v>
      </c>
    </row>
    <row r="11566" spans="2:4" x14ac:dyDescent="0.25">
      <c r="B11566" s="416" t="s">
        <v>14471</v>
      </c>
      <c r="C11566" s="416" t="s">
        <v>14464</v>
      </c>
      <c r="D11566" s="416">
        <v>336.4</v>
      </c>
    </row>
    <row r="11567" spans="2:4" x14ac:dyDescent="0.25">
      <c r="B11567" s="416" t="s">
        <v>14472</v>
      </c>
      <c r="C11567" s="416" t="s">
        <v>14464</v>
      </c>
      <c r="D11567" s="416">
        <v>336.4</v>
      </c>
    </row>
    <row r="11568" spans="2:4" x14ac:dyDescent="0.25">
      <c r="B11568" s="416" t="s">
        <v>14473</v>
      </c>
      <c r="C11568" s="416" t="s">
        <v>14464</v>
      </c>
      <c r="D11568" s="416">
        <v>336.4</v>
      </c>
    </row>
    <row r="11569" spans="2:4" x14ac:dyDescent="0.25">
      <c r="B11569" s="416" t="s">
        <v>14474</v>
      </c>
      <c r="C11569" s="416" t="s">
        <v>14464</v>
      </c>
      <c r="D11569" s="416">
        <v>336.4</v>
      </c>
    </row>
    <row r="11570" spans="2:4" x14ac:dyDescent="0.25">
      <c r="B11570" s="416" t="s">
        <v>14475</v>
      </c>
      <c r="C11570" s="416" t="s">
        <v>14464</v>
      </c>
      <c r="D11570" s="416">
        <v>336.4</v>
      </c>
    </row>
    <row r="11571" spans="2:4" x14ac:dyDescent="0.25">
      <c r="B11571" s="416" t="s">
        <v>14476</v>
      </c>
      <c r="C11571" s="416" t="s">
        <v>14464</v>
      </c>
      <c r="D11571" s="416">
        <v>336.4</v>
      </c>
    </row>
    <row r="11572" spans="2:4" x14ac:dyDescent="0.25">
      <c r="B11572" s="416" t="s">
        <v>14477</v>
      </c>
      <c r="C11572" s="416" t="s">
        <v>14464</v>
      </c>
      <c r="D11572" s="416">
        <v>336.4</v>
      </c>
    </row>
    <row r="11573" spans="2:4" x14ac:dyDescent="0.25">
      <c r="B11573" s="416" t="s">
        <v>14478</v>
      </c>
      <c r="C11573" s="416" t="s">
        <v>14464</v>
      </c>
      <c r="D11573" s="416">
        <v>336.4</v>
      </c>
    </row>
    <row r="11574" spans="2:4" x14ac:dyDescent="0.25">
      <c r="B11574" s="416" t="s">
        <v>14479</v>
      </c>
      <c r="C11574" s="416" t="s">
        <v>14464</v>
      </c>
      <c r="D11574" s="416">
        <v>336.4</v>
      </c>
    </row>
    <row r="11575" spans="2:4" x14ac:dyDescent="0.25">
      <c r="B11575" s="416" t="s">
        <v>14480</v>
      </c>
      <c r="C11575" s="416" t="s">
        <v>14464</v>
      </c>
      <c r="D11575" s="416">
        <v>336.4</v>
      </c>
    </row>
    <row r="11576" spans="2:4" x14ac:dyDescent="0.25">
      <c r="B11576" s="416" t="s">
        <v>14481</v>
      </c>
      <c r="C11576" s="416" t="s">
        <v>14464</v>
      </c>
      <c r="D11576" s="416">
        <v>336.4</v>
      </c>
    </row>
    <row r="11577" spans="2:4" x14ac:dyDescent="0.25">
      <c r="B11577" s="416" t="s">
        <v>14482</v>
      </c>
      <c r="C11577" s="416" t="s">
        <v>14464</v>
      </c>
      <c r="D11577" s="416">
        <v>336.4</v>
      </c>
    </row>
    <row r="11578" spans="2:4" x14ac:dyDescent="0.25">
      <c r="B11578" s="416" t="s">
        <v>14483</v>
      </c>
      <c r="C11578" s="416" t="s">
        <v>14464</v>
      </c>
      <c r="D11578" s="416">
        <v>336.4</v>
      </c>
    </row>
    <row r="11579" spans="2:4" x14ac:dyDescent="0.25">
      <c r="B11579" s="416" t="s">
        <v>14484</v>
      </c>
      <c r="C11579" s="416" t="s">
        <v>14464</v>
      </c>
      <c r="D11579" s="416">
        <v>336.4</v>
      </c>
    </row>
    <row r="11580" spans="2:4" x14ac:dyDescent="0.25">
      <c r="B11580" s="416" t="s">
        <v>14485</v>
      </c>
      <c r="C11580" s="416" t="s">
        <v>14464</v>
      </c>
      <c r="D11580" s="416">
        <v>336.4</v>
      </c>
    </row>
    <row r="11581" spans="2:4" x14ac:dyDescent="0.25">
      <c r="B11581" s="416" t="s">
        <v>14486</v>
      </c>
      <c r="C11581" s="416" t="s">
        <v>14464</v>
      </c>
      <c r="D11581" s="416">
        <v>336.4</v>
      </c>
    </row>
    <row r="11582" spans="2:4" x14ac:dyDescent="0.25">
      <c r="B11582" s="416" t="s">
        <v>14487</v>
      </c>
      <c r="C11582" s="416" t="s">
        <v>14464</v>
      </c>
      <c r="D11582" s="416">
        <v>336.4</v>
      </c>
    </row>
    <row r="11583" spans="2:4" x14ac:dyDescent="0.25">
      <c r="B11583" s="416" t="s">
        <v>14488</v>
      </c>
      <c r="C11583" s="416" t="s">
        <v>14464</v>
      </c>
      <c r="D11583" s="416">
        <v>336.4</v>
      </c>
    </row>
    <row r="11584" spans="2:4" x14ac:dyDescent="0.25">
      <c r="B11584" s="416" t="s">
        <v>14489</v>
      </c>
      <c r="C11584" s="416" t="s">
        <v>14464</v>
      </c>
      <c r="D11584" s="416">
        <v>336.4</v>
      </c>
    </row>
    <row r="11585" spans="2:4" x14ac:dyDescent="0.25">
      <c r="B11585" s="416" t="s">
        <v>14490</v>
      </c>
      <c r="C11585" s="416" t="s">
        <v>14464</v>
      </c>
      <c r="D11585" s="416">
        <v>336.4</v>
      </c>
    </row>
    <row r="11586" spans="2:4" x14ac:dyDescent="0.25">
      <c r="B11586" s="416" t="s">
        <v>14491</v>
      </c>
      <c r="C11586" s="416" t="s">
        <v>14464</v>
      </c>
      <c r="D11586" s="416">
        <v>336.4</v>
      </c>
    </row>
    <row r="11587" spans="2:4" x14ac:dyDescent="0.25">
      <c r="B11587" s="416" t="s">
        <v>14492</v>
      </c>
      <c r="C11587" s="416" t="s">
        <v>14464</v>
      </c>
      <c r="D11587" s="416">
        <v>336.4</v>
      </c>
    </row>
    <row r="11588" spans="2:4" x14ac:dyDescent="0.25">
      <c r="B11588" s="416" t="s">
        <v>14493</v>
      </c>
      <c r="C11588" s="416" t="s">
        <v>14464</v>
      </c>
      <c r="D11588" s="416">
        <v>336.4</v>
      </c>
    </row>
    <row r="11589" spans="2:4" x14ac:dyDescent="0.25">
      <c r="B11589" s="416" t="s">
        <v>14494</v>
      </c>
      <c r="C11589" s="416" t="s">
        <v>14464</v>
      </c>
      <c r="D11589" s="416">
        <v>336.4</v>
      </c>
    </row>
    <row r="11590" spans="2:4" x14ac:dyDescent="0.25">
      <c r="B11590" s="416" t="s">
        <v>14495</v>
      </c>
      <c r="C11590" s="416" t="s">
        <v>14464</v>
      </c>
      <c r="D11590" s="416">
        <v>336.4</v>
      </c>
    </row>
    <row r="11591" spans="2:4" x14ac:dyDescent="0.25">
      <c r="B11591" s="416" t="s">
        <v>14496</v>
      </c>
      <c r="C11591" s="416" t="s">
        <v>14464</v>
      </c>
      <c r="D11591" s="416">
        <v>336.4</v>
      </c>
    </row>
    <row r="11592" spans="2:4" x14ac:dyDescent="0.25">
      <c r="B11592" s="416" t="s">
        <v>14497</v>
      </c>
      <c r="C11592" s="416" t="s">
        <v>14464</v>
      </c>
      <c r="D11592" s="416">
        <v>336.4</v>
      </c>
    </row>
    <row r="11593" spans="2:4" x14ac:dyDescent="0.25">
      <c r="B11593" s="416" t="s">
        <v>14498</v>
      </c>
      <c r="C11593" s="416" t="s">
        <v>14464</v>
      </c>
      <c r="D11593" s="416">
        <v>336.4</v>
      </c>
    </row>
    <row r="11594" spans="2:4" x14ac:dyDescent="0.25">
      <c r="B11594" s="416" t="s">
        <v>14499</v>
      </c>
      <c r="C11594" s="416" t="s">
        <v>14464</v>
      </c>
      <c r="D11594" s="416">
        <v>336.4</v>
      </c>
    </row>
    <row r="11595" spans="2:4" x14ac:dyDescent="0.25">
      <c r="B11595" s="416" t="s">
        <v>14500</v>
      </c>
      <c r="C11595" s="416" t="s">
        <v>14464</v>
      </c>
      <c r="D11595" s="416">
        <v>336.4</v>
      </c>
    </row>
    <row r="11596" spans="2:4" x14ac:dyDescent="0.25">
      <c r="B11596" s="416" t="s">
        <v>14501</v>
      </c>
      <c r="C11596" s="416" t="s">
        <v>14464</v>
      </c>
      <c r="D11596" s="416">
        <v>336.4</v>
      </c>
    </row>
    <row r="11597" spans="2:4" x14ac:dyDescent="0.25">
      <c r="B11597" s="416" t="s">
        <v>14502</v>
      </c>
      <c r="C11597" s="416" t="s">
        <v>14464</v>
      </c>
      <c r="D11597" s="416">
        <v>336.4</v>
      </c>
    </row>
    <row r="11598" spans="2:4" x14ac:dyDescent="0.25">
      <c r="B11598" s="416" t="s">
        <v>14503</v>
      </c>
      <c r="C11598" s="416" t="s">
        <v>14464</v>
      </c>
      <c r="D11598" s="416">
        <v>336.4</v>
      </c>
    </row>
    <row r="11599" spans="2:4" x14ac:dyDescent="0.25">
      <c r="B11599" s="416" t="s">
        <v>14504</v>
      </c>
      <c r="C11599" s="416" t="s">
        <v>14464</v>
      </c>
      <c r="D11599" s="416">
        <v>336.4</v>
      </c>
    </row>
    <row r="11600" spans="2:4" x14ac:dyDescent="0.25">
      <c r="B11600" s="416" t="s">
        <v>14505</v>
      </c>
      <c r="C11600" s="416" t="s">
        <v>14464</v>
      </c>
      <c r="D11600" s="416">
        <v>336.4</v>
      </c>
    </row>
    <row r="11601" spans="2:4" x14ac:dyDescent="0.25">
      <c r="B11601" s="416" t="s">
        <v>14506</v>
      </c>
      <c r="C11601" s="416" t="s">
        <v>14464</v>
      </c>
      <c r="D11601" s="416">
        <v>336.4</v>
      </c>
    </row>
    <row r="11602" spans="2:4" x14ac:dyDescent="0.25">
      <c r="B11602" s="416" t="s">
        <v>14507</v>
      </c>
      <c r="C11602" s="416" t="s">
        <v>14464</v>
      </c>
      <c r="D11602" s="416">
        <v>336.4</v>
      </c>
    </row>
    <row r="11603" spans="2:4" x14ac:dyDescent="0.25">
      <c r="B11603" s="416" t="s">
        <v>14508</v>
      </c>
      <c r="C11603" s="416" t="s">
        <v>14464</v>
      </c>
      <c r="D11603" s="416">
        <v>336.4</v>
      </c>
    </row>
    <row r="11604" spans="2:4" x14ac:dyDescent="0.25">
      <c r="B11604" s="416" t="s">
        <v>14509</v>
      </c>
      <c r="C11604" s="416" t="s">
        <v>14464</v>
      </c>
      <c r="D11604" s="416">
        <v>336.4</v>
      </c>
    </row>
    <row r="11605" spans="2:4" x14ac:dyDescent="0.25">
      <c r="B11605" s="416" t="s">
        <v>14510</v>
      </c>
      <c r="C11605" s="416" t="s">
        <v>14464</v>
      </c>
      <c r="D11605" s="416">
        <v>336.4</v>
      </c>
    </row>
    <row r="11606" spans="2:4" x14ac:dyDescent="0.25">
      <c r="B11606" s="416" t="s">
        <v>14511</v>
      </c>
      <c r="C11606" s="416" t="s">
        <v>14464</v>
      </c>
      <c r="D11606" s="416">
        <v>336.4</v>
      </c>
    </row>
    <row r="11607" spans="2:4" x14ac:dyDescent="0.25">
      <c r="B11607" s="416" t="s">
        <v>14512</v>
      </c>
      <c r="C11607" s="416" t="s">
        <v>14464</v>
      </c>
      <c r="D11607" s="416">
        <v>336.4</v>
      </c>
    </row>
    <row r="11608" spans="2:4" x14ac:dyDescent="0.25">
      <c r="B11608" s="416" t="s">
        <v>14513</v>
      </c>
      <c r="C11608" s="416" t="s">
        <v>14464</v>
      </c>
      <c r="D11608" s="416">
        <v>336.4</v>
      </c>
    </row>
    <row r="11609" spans="2:4" x14ac:dyDescent="0.25">
      <c r="B11609" s="416" t="s">
        <v>14514</v>
      </c>
      <c r="C11609" s="416" t="s">
        <v>14515</v>
      </c>
      <c r="D11609" s="416">
        <v>469.8</v>
      </c>
    </row>
    <row r="11610" spans="2:4" x14ac:dyDescent="0.25">
      <c r="B11610" s="416" t="s">
        <v>14516</v>
      </c>
      <c r="C11610" s="416" t="s">
        <v>14515</v>
      </c>
      <c r="D11610" s="416">
        <v>469.8</v>
      </c>
    </row>
    <row r="11611" spans="2:4" x14ac:dyDescent="0.25">
      <c r="B11611" s="416" t="s">
        <v>14517</v>
      </c>
      <c r="C11611" s="416" t="s">
        <v>14515</v>
      </c>
      <c r="D11611" s="416">
        <v>469.8</v>
      </c>
    </row>
    <row r="11612" spans="2:4" x14ac:dyDescent="0.25">
      <c r="B11612" s="416" t="s">
        <v>14518</v>
      </c>
      <c r="C11612" s="416" t="s">
        <v>14515</v>
      </c>
      <c r="D11612" s="416">
        <v>469.8</v>
      </c>
    </row>
    <row r="11613" spans="2:4" x14ac:dyDescent="0.25">
      <c r="B11613" s="416" t="s">
        <v>14519</v>
      </c>
      <c r="C11613" s="416" t="s">
        <v>14515</v>
      </c>
      <c r="D11613" s="416">
        <v>469.8</v>
      </c>
    </row>
    <row r="11614" spans="2:4" x14ac:dyDescent="0.25">
      <c r="B11614" s="416" t="s">
        <v>14520</v>
      </c>
      <c r="C11614" s="416" t="s">
        <v>14515</v>
      </c>
      <c r="D11614" s="416">
        <v>469.8</v>
      </c>
    </row>
    <row r="11615" spans="2:4" x14ac:dyDescent="0.25">
      <c r="B11615" s="416" t="s">
        <v>14521</v>
      </c>
      <c r="C11615" s="416" t="s">
        <v>14515</v>
      </c>
      <c r="D11615" s="416">
        <v>469.8</v>
      </c>
    </row>
    <row r="11616" spans="2:4" x14ac:dyDescent="0.25">
      <c r="B11616" s="416" t="s">
        <v>14522</v>
      </c>
      <c r="C11616" s="416" t="s">
        <v>14515</v>
      </c>
      <c r="D11616" s="416">
        <v>469.8</v>
      </c>
    </row>
    <row r="11617" spans="2:4" x14ac:dyDescent="0.25">
      <c r="B11617" s="416" t="s">
        <v>14523</v>
      </c>
      <c r="C11617" s="416" t="s">
        <v>14515</v>
      </c>
      <c r="D11617" s="416">
        <v>469.8</v>
      </c>
    </row>
    <row r="11618" spans="2:4" x14ac:dyDescent="0.25">
      <c r="B11618" s="416" t="s">
        <v>14524</v>
      </c>
      <c r="C11618" s="416" t="s">
        <v>14515</v>
      </c>
      <c r="D11618" s="416">
        <v>469.8</v>
      </c>
    </row>
    <row r="11619" spans="2:4" x14ac:dyDescent="0.25">
      <c r="B11619" s="416" t="s">
        <v>14525</v>
      </c>
      <c r="C11619" s="416" t="s">
        <v>14515</v>
      </c>
      <c r="D11619" s="416">
        <v>469.8</v>
      </c>
    </row>
    <row r="11620" spans="2:4" x14ac:dyDescent="0.25">
      <c r="B11620" s="416" t="s">
        <v>14526</v>
      </c>
      <c r="C11620" s="416" t="s">
        <v>14515</v>
      </c>
      <c r="D11620" s="416">
        <v>469.8</v>
      </c>
    </row>
    <row r="11621" spans="2:4" x14ac:dyDescent="0.25">
      <c r="B11621" s="416" t="s">
        <v>14527</v>
      </c>
      <c r="C11621" s="416" t="s">
        <v>14515</v>
      </c>
      <c r="D11621" s="416">
        <v>469.8</v>
      </c>
    </row>
    <row r="11622" spans="2:4" x14ac:dyDescent="0.25">
      <c r="B11622" s="416" t="s">
        <v>14528</v>
      </c>
      <c r="C11622" s="416" t="s">
        <v>14515</v>
      </c>
      <c r="D11622" s="416">
        <v>469.8</v>
      </c>
    </row>
    <row r="11623" spans="2:4" x14ac:dyDescent="0.25">
      <c r="B11623" s="416" t="s">
        <v>14529</v>
      </c>
      <c r="C11623" s="416" t="s">
        <v>14515</v>
      </c>
      <c r="D11623" s="416">
        <v>469.8</v>
      </c>
    </row>
    <row r="11624" spans="2:4" x14ac:dyDescent="0.25">
      <c r="B11624" s="416" t="s">
        <v>14530</v>
      </c>
      <c r="C11624" s="416" t="s">
        <v>14515</v>
      </c>
      <c r="D11624" s="416">
        <v>469.8</v>
      </c>
    </row>
    <row r="11625" spans="2:4" x14ac:dyDescent="0.25">
      <c r="B11625" s="416" t="s">
        <v>14531</v>
      </c>
      <c r="C11625" s="416" t="s">
        <v>14515</v>
      </c>
      <c r="D11625" s="416">
        <v>469.8</v>
      </c>
    </row>
    <row r="11626" spans="2:4" x14ac:dyDescent="0.25">
      <c r="B11626" s="416" t="s">
        <v>14532</v>
      </c>
      <c r="C11626" s="416" t="s">
        <v>14515</v>
      </c>
      <c r="D11626" s="416">
        <v>469.8</v>
      </c>
    </row>
    <row r="11627" spans="2:4" x14ac:dyDescent="0.25">
      <c r="B11627" s="416" t="s">
        <v>14533</v>
      </c>
      <c r="C11627" s="416" t="s">
        <v>14515</v>
      </c>
      <c r="D11627" s="416">
        <v>469.8</v>
      </c>
    </row>
    <row r="11628" spans="2:4" x14ac:dyDescent="0.25">
      <c r="B11628" s="416" t="s">
        <v>14534</v>
      </c>
      <c r="C11628" s="416" t="s">
        <v>14515</v>
      </c>
      <c r="D11628" s="416">
        <v>469.8</v>
      </c>
    </row>
    <row r="11629" spans="2:4" x14ac:dyDescent="0.25">
      <c r="B11629" s="416" t="s">
        <v>14535</v>
      </c>
      <c r="C11629" s="416" t="s">
        <v>14515</v>
      </c>
      <c r="D11629" s="416">
        <v>469.8</v>
      </c>
    </row>
    <row r="11630" spans="2:4" x14ac:dyDescent="0.25">
      <c r="B11630" s="416" t="s">
        <v>14536</v>
      </c>
      <c r="C11630" s="416" t="s">
        <v>14515</v>
      </c>
      <c r="D11630" s="416">
        <v>469.8</v>
      </c>
    </row>
    <row r="11631" spans="2:4" x14ac:dyDescent="0.25">
      <c r="B11631" s="416" t="s">
        <v>14537</v>
      </c>
      <c r="C11631" s="416" t="s">
        <v>14515</v>
      </c>
      <c r="D11631" s="416">
        <v>469.8</v>
      </c>
    </row>
    <row r="11632" spans="2:4" x14ac:dyDescent="0.25">
      <c r="B11632" s="416" t="s">
        <v>14538</v>
      </c>
      <c r="C11632" s="416" t="s">
        <v>14515</v>
      </c>
      <c r="D11632" s="416">
        <v>469.8</v>
      </c>
    </row>
    <row r="11633" spans="2:4" x14ac:dyDescent="0.25">
      <c r="B11633" s="416" t="s">
        <v>14539</v>
      </c>
      <c r="C11633" s="416" t="s">
        <v>14515</v>
      </c>
      <c r="D11633" s="416">
        <v>469.8</v>
      </c>
    </row>
    <row r="11634" spans="2:4" x14ac:dyDescent="0.25">
      <c r="B11634" s="416" t="s">
        <v>14540</v>
      </c>
      <c r="C11634" s="416" t="s">
        <v>14515</v>
      </c>
      <c r="D11634" s="416">
        <v>469.8</v>
      </c>
    </row>
    <row r="11635" spans="2:4" x14ac:dyDescent="0.25">
      <c r="B11635" s="416" t="s">
        <v>14541</v>
      </c>
      <c r="C11635" s="416" t="s">
        <v>14515</v>
      </c>
      <c r="D11635" s="416">
        <v>448.5</v>
      </c>
    </row>
    <row r="11636" spans="2:4" x14ac:dyDescent="0.25">
      <c r="B11636" s="416" t="s">
        <v>14542</v>
      </c>
      <c r="C11636" s="416" t="s">
        <v>14515</v>
      </c>
      <c r="D11636" s="416">
        <v>448.5</v>
      </c>
    </row>
    <row r="11637" spans="2:4" x14ac:dyDescent="0.25">
      <c r="B11637" s="416" t="s">
        <v>14543</v>
      </c>
      <c r="C11637" s="416" t="s">
        <v>14515</v>
      </c>
      <c r="D11637" s="416">
        <v>448.5</v>
      </c>
    </row>
    <row r="11638" spans="2:4" x14ac:dyDescent="0.25">
      <c r="B11638" s="416" t="s">
        <v>14544</v>
      </c>
      <c r="C11638" s="416" t="s">
        <v>14515</v>
      </c>
      <c r="D11638" s="416">
        <v>448.5</v>
      </c>
    </row>
    <row r="11639" spans="2:4" x14ac:dyDescent="0.25">
      <c r="B11639" s="416" t="s">
        <v>14545</v>
      </c>
      <c r="C11639" s="416" t="s">
        <v>14515</v>
      </c>
      <c r="D11639" s="416">
        <v>469.8</v>
      </c>
    </row>
    <row r="11640" spans="2:4" x14ac:dyDescent="0.25">
      <c r="B11640" s="416" t="s">
        <v>14546</v>
      </c>
      <c r="C11640" s="416" t="s">
        <v>14515</v>
      </c>
      <c r="D11640" s="416">
        <v>469.8</v>
      </c>
    </row>
    <row r="11641" spans="2:4" x14ac:dyDescent="0.25">
      <c r="B11641" s="416" t="s">
        <v>14547</v>
      </c>
      <c r="C11641" s="416" t="s">
        <v>14515</v>
      </c>
      <c r="D11641" s="416">
        <v>469.8</v>
      </c>
    </row>
    <row r="11642" spans="2:4" x14ac:dyDescent="0.25">
      <c r="B11642" s="416" t="s">
        <v>14548</v>
      </c>
      <c r="C11642" s="416" t="s">
        <v>14515</v>
      </c>
      <c r="D11642" s="416">
        <v>469.8</v>
      </c>
    </row>
    <row r="11643" spans="2:4" x14ac:dyDescent="0.25">
      <c r="B11643" s="416" t="s">
        <v>14549</v>
      </c>
      <c r="C11643" s="416" t="s">
        <v>14515</v>
      </c>
      <c r="D11643" s="416">
        <v>469.8</v>
      </c>
    </row>
    <row r="11644" spans="2:4" x14ac:dyDescent="0.25">
      <c r="B11644" s="416" t="s">
        <v>14550</v>
      </c>
      <c r="C11644" s="416" t="s">
        <v>14515</v>
      </c>
      <c r="D11644" s="416">
        <v>469.8</v>
      </c>
    </row>
    <row r="11645" spans="2:4" x14ac:dyDescent="0.25">
      <c r="B11645" s="416" t="s">
        <v>14551</v>
      </c>
      <c r="C11645" s="416" t="s">
        <v>14515</v>
      </c>
      <c r="D11645" s="416">
        <v>469.8</v>
      </c>
    </row>
    <row r="11646" spans="2:4" x14ac:dyDescent="0.25">
      <c r="B11646" s="416" t="s">
        <v>14552</v>
      </c>
      <c r="C11646" s="416" t="s">
        <v>14515</v>
      </c>
      <c r="D11646" s="416">
        <v>448.5</v>
      </c>
    </row>
    <row r="11647" spans="2:4" x14ac:dyDescent="0.25">
      <c r="B11647" s="416" t="s">
        <v>14553</v>
      </c>
      <c r="C11647" s="416" t="s">
        <v>14515</v>
      </c>
      <c r="D11647" s="416">
        <v>448.5</v>
      </c>
    </row>
    <row r="11648" spans="2:4" x14ac:dyDescent="0.25">
      <c r="B11648" s="416" t="s">
        <v>14554</v>
      </c>
      <c r="C11648" s="416" t="s">
        <v>14515</v>
      </c>
      <c r="D11648" s="416">
        <v>448.5</v>
      </c>
    </row>
    <row r="11649" spans="2:4" x14ac:dyDescent="0.25">
      <c r="B11649" s="416" t="s">
        <v>14555</v>
      </c>
      <c r="C11649" s="416" t="s">
        <v>14515</v>
      </c>
      <c r="D11649" s="416">
        <v>448.5</v>
      </c>
    </row>
    <row r="11650" spans="2:4" x14ac:dyDescent="0.25">
      <c r="B11650" s="416" t="s">
        <v>14556</v>
      </c>
      <c r="C11650" s="416" t="s">
        <v>14515</v>
      </c>
      <c r="D11650" s="416">
        <v>448.5</v>
      </c>
    </row>
    <row r="11651" spans="2:4" x14ac:dyDescent="0.25">
      <c r="B11651" s="416" t="s">
        <v>14557</v>
      </c>
      <c r="C11651" s="416" t="s">
        <v>14515</v>
      </c>
      <c r="D11651" s="416">
        <v>448.5</v>
      </c>
    </row>
    <row r="11652" spans="2:4" x14ac:dyDescent="0.25">
      <c r="B11652" s="416" t="s">
        <v>14558</v>
      </c>
      <c r="C11652" s="416" t="s">
        <v>14515</v>
      </c>
      <c r="D11652" s="416">
        <v>448.5</v>
      </c>
    </row>
    <row r="11653" spans="2:4" x14ac:dyDescent="0.25">
      <c r="B11653" s="416" t="s">
        <v>14559</v>
      </c>
      <c r="C11653" s="416" t="s">
        <v>14515</v>
      </c>
      <c r="D11653" s="416">
        <v>448.5</v>
      </c>
    </row>
    <row r="11654" spans="2:4" x14ac:dyDescent="0.25">
      <c r="B11654" s="416" t="s">
        <v>14560</v>
      </c>
      <c r="C11654" s="416" t="s">
        <v>14515</v>
      </c>
      <c r="D11654" s="416">
        <v>448.5</v>
      </c>
    </row>
    <row r="11655" spans="2:4" x14ac:dyDescent="0.25">
      <c r="B11655" s="416" t="s">
        <v>14561</v>
      </c>
      <c r="C11655" s="416" t="s">
        <v>14515</v>
      </c>
      <c r="D11655" s="416">
        <v>448.5</v>
      </c>
    </row>
    <row r="11656" spans="2:4" x14ac:dyDescent="0.25">
      <c r="B11656" s="416" t="s">
        <v>14562</v>
      </c>
      <c r="C11656" s="416" t="s">
        <v>14515</v>
      </c>
      <c r="D11656" s="416">
        <v>448.5</v>
      </c>
    </row>
    <row r="11657" spans="2:4" x14ac:dyDescent="0.25">
      <c r="B11657" s="416" t="s">
        <v>14563</v>
      </c>
      <c r="C11657" s="416" t="s">
        <v>14515</v>
      </c>
      <c r="D11657" s="416">
        <v>448.5</v>
      </c>
    </row>
    <row r="11658" spans="2:4" x14ac:dyDescent="0.25">
      <c r="B11658" s="416" t="s">
        <v>14564</v>
      </c>
      <c r="C11658" s="416" t="s">
        <v>14515</v>
      </c>
      <c r="D11658" s="416">
        <v>448.5</v>
      </c>
    </row>
    <row r="11659" spans="2:4" x14ac:dyDescent="0.25">
      <c r="B11659" s="416" t="s">
        <v>14565</v>
      </c>
      <c r="C11659" s="416" t="s">
        <v>14515</v>
      </c>
      <c r="D11659" s="416">
        <v>448.5</v>
      </c>
    </row>
    <row r="11660" spans="2:4" x14ac:dyDescent="0.25">
      <c r="B11660" s="416" t="s">
        <v>14566</v>
      </c>
      <c r="C11660" s="416" t="s">
        <v>14515</v>
      </c>
      <c r="D11660" s="416">
        <v>448.5</v>
      </c>
    </row>
    <row r="11661" spans="2:4" x14ac:dyDescent="0.25">
      <c r="B11661" s="416" t="s">
        <v>14567</v>
      </c>
      <c r="C11661" s="416" t="s">
        <v>14515</v>
      </c>
      <c r="D11661" s="416">
        <v>448.5</v>
      </c>
    </row>
    <row r="11662" spans="2:4" x14ac:dyDescent="0.25">
      <c r="B11662" s="416" t="s">
        <v>14568</v>
      </c>
      <c r="C11662" s="416" t="s">
        <v>14515</v>
      </c>
      <c r="D11662" s="416">
        <v>448.5</v>
      </c>
    </row>
    <row r="11663" spans="2:4" x14ac:dyDescent="0.25">
      <c r="B11663" s="416" t="s">
        <v>14569</v>
      </c>
      <c r="C11663" s="416" t="s">
        <v>14515</v>
      </c>
      <c r="D11663" s="416">
        <v>448.5</v>
      </c>
    </row>
    <row r="11664" spans="2:4" x14ac:dyDescent="0.25">
      <c r="B11664" s="416" t="s">
        <v>14570</v>
      </c>
      <c r="C11664" s="416" t="s">
        <v>14515</v>
      </c>
      <c r="D11664" s="416">
        <v>448.5</v>
      </c>
    </row>
    <row r="11665" spans="2:4" x14ac:dyDescent="0.25">
      <c r="B11665" s="416" t="s">
        <v>14571</v>
      </c>
      <c r="C11665" s="416" t="s">
        <v>14515</v>
      </c>
      <c r="D11665" s="416">
        <v>448.5</v>
      </c>
    </row>
    <row r="11666" spans="2:4" x14ac:dyDescent="0.25">
      <c r="B11666" s="416" t="s">
        <v>14572</v>
      </c>
      <c r="C11666" s="416" t="s">
        <v>14515</v>
      </c>
      <c r="D11666" s="416">
        <v>448.5</v>
      </c>
    </row>
    <row r="11667" spans="2:4" x14ac:dyDescent="0.25">
      <c r="B11667" s="416" t="s">
        <v>14573</v>
      </c>
      <c r="C11667" s="416" t="s">
        <v>14574</v>
      </c>
      <c r="D11667" s="416">
        <v>448.5</v>
      </c>
    </row>
    <row r="11668" spans="2:4" x14ac:dyDescent="0.25">
      <c r="B11668" s="416" t="s">
        <v>14575</v>
      </c>
      <c r="C11668" s="416" t="s">
        <v>14574</v>
      </c>
      <c r="D11668" s="416">
        <v>448.5</v>
      </c>
    </row>
    <row r="11669" spans="2:4" x14ac:dyDescent="0.25">
      <c r="B11669" s="416" t="s">
        <v>14576</v>
      </c>
      <c r="C11669" s="416" t="s">
        <v>14574</v>
      </c>
      <c r="D11669" s="416">
        <v>448.5</v>
      </c>
    </row>
    <row r="11670" spans="2:4" x14ac:dyDescent="0.25">
      <c r="B11670" s="416" t="s">
        <v>14577</v>
      </c>
      <c r="C11670" s="416" t="s">
        <v>14574</v>
      </c>
      <c r="D11670" s="416">
        <v>448.5</v>
      </c>
    </row>
    <row r="11671" spans="2:4" x14ac:dyDescent="0.25">
      <c r="B11671" s="416" t="s">
        <v>14578</v>
      </c>
      <c r="C11671" s="416" t="s">
        <v>14574</v>
      </c>
      <c r="D11671" s="416">
        <v>448.5</v>
      </c>
    </row>
    <row r="11672" spans="2:4" x14ac:dyDescent="0.25">
      <c r="B11672" s="416" t="s">
        <v>14579</v>
      </c>
      <c r="C11672" s="416" t="s">
        <v>14574</v>
      </c>
      <c r="D11672" s="416">
        <v>448.5</v>
      </c>
    </row>
    <row r="11673" spans="2:4" x14ac:dyDescent="0.25">
      <c r="B11673" s="416" t="s">
        <v>14580</v>
      </c>
      <c r="C11673" s="416" t="s">
        <v>14574</v>
      </c>
      <c r="D11673" s="416">
        <v>448.5</v>
      </c>
    </row>
    <row r="11674" spans="2:4" x14ac:dyDescent="0.25">
      <c r="B11674" s="416" t="s">
        <v>14581</v>
      </c>
      <c r="C11674" s="416" t="s">
        <v>14574</v>
      </c>
      <c r="D11674" s="416">
        <v>448.5</v>
      </c>
    </row>
    <row r="11675" spans="2:4" x14ac:dyDescent="0.25">
      <c r="B11675" s="416" t="s">
        <v>14582</v>
      </c>
      <c r="C11675" s="416" t="s">
        <v>14574</v>
      </c>
      <c r="D11675" s="416">
        <v>448.5</v>
      </c>
    </row>
    <row r="11676" spans="2:4" x14ac:dyDescent="0.25">
      <c r="B11676" s="416" t="s">
        <v>14583</v>
      </c>
      <c r="C11676" s="416" t="s">
        <v>14574</v>
      </c>
      <c r="D11676" s="416">
        <v>448.5</v>
      </c>
    </row>
    <row r="11677" spans="2:4" x14ac:dyDescent="0.25">
      <c r="B11677" s="416" t="s">
        <v>14584</v>
      </c>
      <c r="C11677" s="416" t="s">
        <v>14574</v>
      </c>
      <c r="D11677" s="416">
        <v>448.5</v>
      </c>
    </row>
    <row r="11678" spans="2:4" x14ac:dyDescent="0.25">
      <c r="B11678" s="416" t="s">
        <v>14585</v>
      </c>
      <c r="C11678" s="416" t="s">
        <v>14574</v>
      </c>
      <c r="D11678" s="416">
        <v>448.5</v>
      </c>
    </row>
    <row r="11679" spans="2:4" x14ac:dyDescent="0.25">
      <c r="B11679" s="416" t="s">
        <v>14586</v>
      </c>
      <c r="C11679" s="416" t="s">
        <v>14574</v>
      </c>
      <c r="D11679" s="416">
        <v>448.5</v>
      </c>
    </row>
    <row r="11680" spans="2:4" x14ac:dyDescent="0.25">
      <c r="B11680" s="416" t="s">
        <v>14587</v>
      </c>
      <c r="C11680" s="416" t="s">
        <v>14574</v>
      </c>
      <c r="D11680" s="416">
        <v>448.5</v>
      </c>
    </row>
    <row r="11681" spans="2:4" x14ac:dyDescent="0.25">
      <c r="B11681" s="416" t="s">
        <v>14588</v>
      </c>
      <c r="C11681" s="416" t="s">
        <v>14574</v>
      </c>
      <c r="D11681" s="416">
        <v>448.5</v>
      </c>
    </row>
    <row r="11682" spans="2:4" x14ac:dyDescent="0.25">
      <c r="B11682" s="416" t="s">
        <v>14589</v>
      </c>
      <c r="C11682" s="416" t="s">
        <v>14574</v>
      </c>
      <c r="D11682" s="416">
        <v>448.5</v>
      </c>
    </row>
    <row r="11683" spans="2:4" x14ac:dyDescent="0.25">
      <c r="B11683" s="416" t="s">
        <v>14590</v>
      </c>
      <c r="C11683" s="416" t="s">
        <v>14574</v>
      </c>
      <c r="D11683" s="416">
        <v>448.5</v>
      </c>
    </row>
    <row r="11684" spans="2:4" x14ac:dyDescent="0.25">
      <c r="B11684" s="416" t="s">
        <v>14591</v>
      </c>
      <c r="C11684" s="416" t="s">
        <v>14574</v>
      </c>
      <c r="D11684" s="416">
        <v>448.5</v>
      </c>
    </row>
    <row r="11685" spans="2:4" x14ac:dyDescent="0.25">
      <c r="B11685" s="416" t="s">
        <v>14592</v>
      </c>
      <c r="C11685" s="416" t="s">
        <v>14574</v>
      </c>
      <c r="D11685" s="416">
        <v>448.5</v>
      </c>
    </row>
    <row r="11686" spans="2:4" x14ac:dyDescent="0.25">
      <c r="B11686" s="416" t="s">
        <v>14593</v>
      </c>
      <c r="C11686" s="416" t="s">
        <v>14574</v>
      </c>
      <c r="D11686" s="416">
        <v>448.5</v>
      </c>
    </row>
    <row r="11687" spans="2:4" x14ac:dyDescent="0.25">
      <c r="B11687" s="416" t="s">
        <v>14594</v>
      </c>
      <c r="C11687" s="416" t="s">
        <v>14574</v>
      </c>
      <c r="D11687" s="416">
        <v>448.5</v>
      </c>
    </row>
    <row r="11688" spans="2:4" x14ac:dyDescent="0.25">
      <c r="B11688" s="416" t="s">
        <v>14595</v>
      </c>
      <c r="C11688" s="416" t="s">
        <v>14574</v>
      </c>
      <c r="D11688" s="416">
        <v>448.5</v>
      </c>
    </row>
    <row r="11689" spans="2:4" x14ac:dyDescent="0.25">
      <c r="B11689" s="416" t="s">
        <v>14596</v>
      </c>
      <c r="C11689" s="416" t="s">
        <v>14574</v>
      </c>
      <c r="D11689" s="416">
        <v>448.5</v>
      </c>
    </row>
    <row r="11690" spans="2:4" x14ac:dyDescent="0.25">
      <c r="B11690" s="416" t="s">
        <v>14597</v>
      </c>
      <c r="C11690" s="416" t="s">
        <v>14574</v>
      </c>
      <c r="D11690" s="416">
        <v>448.5</v>
      </c>
    </row>
    <row r="11691" spans="2:4" x14ac:dyDescent="0.25">
      <c r="B11691" s="416" t="s">
        <v>14598</v>
      </c>
      <c r="C11691" s="416" t="s">
        <v>14574</v>
      </c>
      <c r="D11691" s="416">
        <v>448.5</v>
      </c>
    </row>
    <row r="11692" spans="2:4" x14ac:dyDescent="0.25">
      <c r="B11692" s="416" t="s">
        <v>14599</v>
      </c>
      <c r="C11692" s="416" t="s">
        <v>14574</v>
      </c>
      <c r="D11692" s="416">
        <v>448.5</v>
      </c>
    </row>
    <row r="11693" spans="2:4" x14ac:dyDescent="0.25">
      <c r="B11693" s="416" t="s">
        <v>14600</v>
      </c>
      <c r="C11693" s="416" t="s">
        <v>14574</v>
      </c>
      <c r="D11693" s="416">
        <v>448.5</v>
      </c>
    </row>
    <row r="11694" spans="2:4" x14ac:dyDescent="0.25">
      <c r="B11694" s="416" t="s">
        <v>14601</v>
      </c>
      <c r="C11694" s="416" t="s">
        <v>14574</v>
      </c>
      <c r="D11694" s="416">
        <v>448.5</v>
      </c>
    </row>
    <row r="11695" spans="2:4" x14ac:dyDescent="0.25">
      <c r="B11695" s="416" t="s">
        <v>14602</v>
      </c>
      <c r="C11695" s="416" t="s">
        <v>14574</v>
      </c>
      <c r="D11695" s="416">
        <v>448.5</v>
      </c>
    </row>
    <row r="11696" spans="2:4" x14ac:dyDescent="0.25">
      <c r="B11696" s="416" t="s">
        <v>14603</v>
      </c>
      <c r="C11696" s="416" t="s">
        <v>14574</v>
      </c>
      <c r="D11696" s="416">
        <v>448.5</v>
      </c>
    </row>
    <row r="11697" spans="2:4" x14ac:dyDescent="0.25">
      <c r="B11697" s="416" t="s">
        <v>14604</v>
      </c>
      <c r="C11697" s="416" t="s">
        <v>14574</v>
      </c>
      <c r="D11697" s="416">
        <v>448.5</v>
      </c>
    </row>
    <row r="11698" spans="2:4" x14ac:dyDescent="0.25">
      <c r="B11698" s="416" t="s">
        <v>14605</v>
      </c>
      <c r="C11698" s="416" t="s">
        <v>14574</v>
      </c>
      <c r="D11698" s="416">
        <v>448.5</v>
      </c>
    </row>
    <row r="11699" spans="2:4" x14ac:dyDescent="0.25">
      <c r="B11699" s="416" t="s">
        <v>14606</v>
      </c>
      <c r="C11699" s="416" t="s">
        <v>14574</v>
      </c>
      <c r="D11699" s="416">
        <v>448.5</v>
      </c>
    </row>
    <row r="11700" spans="2:4" x14ac:dyDescent="0.25">
      <c r="B11700" s="416" t="s">
        <v>14607</v>
      </c>
      <c r="C11700" s="416" t="s">
        <v>14574</v>
      </c>
      <c r="D11700" s="416">
        <v>448.5</v>
      </c>
    </row>
    <row r="11701" spans="2:4" x14ac:dyDescent="0.25">
      <c r="B11701" s="416" t="s">
        <v>14608</v>
      </c>
      <c r="C11701" s="416" t="s">
        <v>14574</v>
      </c>
      <c r="D11701" s="416">
        <v>448.5</v>
      </c>
    </row>
    <row r="11702" spans="2:4" x14ac:dyDescent="0.25">
      <c r="B11702" s="416" t="s">
        <v>14609</v>
      </c>
      <c r="C11702" s="416" t="s">
        <v>14574</v>
      </c>
      <c r="D11702" s="416">
        <v>448.5</v>
      </c>
    </row>
    <row r="11703" spans="2:4" x14ac:dyDescent="0.25">
      <c r="B11703" s="416" t="s">
        <v>14610</v>
      </c>
      <c r="C11703" s="416" t="s">
        <v>14574</v>
      </c>
      <c r="D11703" s="416">
        <v>448.5</v>
      </c>
    </row>
    <row r="11704" spans="2:4" x14ac:dyDescent="0.25">
      <c r="B11704" s="416" t="s">
        <v>14611</v>
      </c>
      <c r="C11704" s="416" t="s">
        <v>14574</v>
      </c>
      <c r="D11704" s="416">
        <v>448.5</v>
      </c>
    </row>
    <row r="11705" spans="2:4" x14ac:dyDescent="0.25">
      <c r="B11705" s="416" t="s">
        <v>14612</v>
      </c>
      <c r="C11705" s="416" t="s">
        <v>14574</v>
      </c>
      <c r="D11705" s="416">
        <v>448.5</v>
      </c>
    </row>
    <row r="11706" spans="2:4" x14ac:dyDescent="0.25">
      <c r="B11706" s="416" t="s">
        <v>14613</v>
      </c>
      <c r="C11706" s="416" t="s">
        <v>14574</v>
      </c>
      <c r="D11706" s="416">
        <v>448.5</v>
      </c>
    </row>
    <row r="11707" spans="2:4" x14ac:dyDescent="0.25">
      <c r="B11707" s="416" t="s">
        <v>14614</v>
      </c>
      <c r="C11707" s="416" t="s">
        <v>14574</v>
      </c>
      <c r="D11707" s="416">
        <v>448.5</v>
      </c>
    </row>
    <row r="11708" spans="2:4" x14ac:dyDescent="0.25">
      <c r="B11708" s="416" t="s">
        <v>14615</v>
      </c>
      <c r="C11708" s="416" t="s">
        <v>14574</v>
      </c>
      <c r="D11708" s="416">
        <v>448.5</v>
      </c>
    </row>
    <row r="11709" spans="2:4" x14ac:dyDescent="0.25">
      <c r="B11709" s="416" t="s">
        <v>14616</v>
      </c>
      <c r="C11709" s="416" t="s">
        <v>14574</v>
      </c>
      <c r="D11709" s="416">
        <v>448.5</v>
      </c>
    </row>
    <row r="11710" spans="2:4" x14ac:dyDescent="0.25">
      <c r="B11710" s="416" t="s">
        <v>14617</v>
      </c>
      <c r="C11710" s="416" t="s">
        <v>14574</v>
      </c>
      <c r="D11710" s="416">
        <v>448.5</v>
      </c>
    </row>
    <row r="11711" spans="2:4" x14ac:dyDescent="0.25">
      <c r="B11711" s="416" t="s">
        <v>14618</v>
      </c>
      <c r="C11711" s="416" t="s">
        <v>14574</v>
      </c>
      <c r="D11711" s="416">
        <v>448.5</v>
      </c>
    </row>
    <row r="11712" spans="2:4" x14ac:dyDescent="0.25">
      <c r="B11712" s="416" t="s">
        <v>14619</v>
      </c>
      <c r="C11712" s="416" t="s">
        <v>14574</v>
      </c>
      <c r="D11712" s="416">
        <v>448.5</v>
      </c>
    </row>
    <row r="11713" spans="2:4" x14ac:dyDescent="0.25">
      <c r="B11713" s="416" t="s">
        <v>14620</v>
      </c>
      <c r="C11713" s="416" t="s">
        <v>14574</v>
      </c>
      <c r="D11713" s="416">
        <v>448.5</v>
      </c>
    </row>
    <row r="11714" spans="2:4" x14ac:dyDescent="0.25">
      <c r="B11714" s="416" t="s">
        <v>14621</v>
      </c>
      <c r="C11714" s="416" t="s">
        <v>14574</v>
      </c>
      <c r="D11714" s="416">
        <v>448.5</v>
      </c>
    </row>
    <row r="11715" spans="2:4" x14ac:dyDescent="0.25">
      <c r="B11715" s="416" t="s">
        <v>14622</v>
      </c>
      <c r="C11715" s="416" t="s">
        <v>14574</v>
      </c>
      <c r="D11715" s="416">
        <v>448.5</v>
      </c>
    </row>
    <row r="11716" spans="2:4" x14ac:dyDescent="0.25">
      <c r="B11716" s="416" t="s">
        <v>14623</v>
      </c>
      <c r="C11716" s="416" t="s">
        <v>14574</v>
      </c>
      <c r="D11716" s="416">
        <v>448.5</v>
      </c>
    </row>
    <row r="11717" spans="2:4" x14ac:dyDescent="0.25">
      <c r="B11717" s="416" t="s">
        <v>14624</v>
      </c>
      <c r="C11717" s="416" t="s">
        <v>14574</v>
      </c>
      <c r="D11717" s="416">
        <v>448.5</v>
      </c>
    </row>
    <row r="11718" spans="2:4" x14ac:dyDescent="0.25">
      <c r="B11718" s="416" t="s">
        <v>14625</v>
      </c>
      <c r="C11718" s="416" t="s">
        <v>14574</v>
      </c>
      <c r="D11718" s="416">
        <v>448.5</v>
      </c>
    </row>
    <row r="11719" spans="2:4" x14ac:dyDescent="0.25">
      <c r="B11719" s="416" t="s">
        <v>14626</v>
      </c>
      <c r="C11719" s="416" t="s">
        <v>14574</v>
      </c>
      <c r="D11719" s="416">
        <v>448.5</v>
      </c>
    </row>
    <row r="11720" spans="2:4" x14ac:dyDescent="0.25">
      <c r="B11720" s="416" t="s">
        <v>14627</v>
      </c>
      <c r="C11720" s="416" t="s">
        <v>14574</v>
      </c>
      <c r="D11720" s="416">
        <v>448.5</v>
      </c>
    </row>
    <row r="11721" spans="2:4" x14ac:dyDescent="0.25">
      <c r="B11721" s="416" t="s">
        <v>14628</v>
      </c>
      <c r="C11721" s="416" t="s">
        <v>14574</v>
      </c>
      <c r="D11721" s="416">
        <v>448.5</v>
      </c>
    </row>
    <row r="11722" spans="2:4" x14ac:dyDescent="0.25">
      <c r="B11722" s="416" t="s">
        <v>14629</v>
      </c>
      <c r="C11722" s="416" t="s">
        <v>14574</v>
      </c>
      <c r="D11722" s="416">
        <v>448.5</v>
      </c>
    </row>
    <row r="11723" spans="2:4" x14ac:dyDescent="0.25">
      <c r="B11723" s="416" t="s">
        <v>14630</v>
      </c>
      <c r="C11723" s="416" t="s">
        <v>14574</v>
      </c>
      <c r="D11723" s="416">
        <v>448.5</v>
      </c>
    </row>
    <row r="11724" spans="2:4" x14ac:dyDescent="0.25">
      <c r="B11724" s="416" t="s">
        <v>14631</v>
      </c>
      <c r="C11724" s="416" t="s">
        <v>14574</v>
      </c>
      <c r="D11724" s="416">
        <v>448.5</v>
      </c>
    </row>
    <row r="11725" spans="2:4" x14ac:dyDescent="0.25">
      <c r="B11725" s="416" t="s">
        <v>14632</v>
      </c>
      <c r="C11725" s="416" t="s">
        <v>14574</v>
      </c>
      <c r="D11725" s="416">
        <v>448.5</v>
      </c>
    </row>
    <row r="11726" spans="2:4" x14ac:dyDescent="0.25">
      <c r="B11726" s="416" t="s">
        <v>14633</v>
      </c>
      <c r="C11726" s="416" t="s">
        <v>14574</v>
      </c>
      <c r="D11726" s="416">
        <v>448.5</v>
      </c>
    </row>
    <row r="11727" spans="2:4" x14ac:dyDescent="0.25">
      <c r="B11727" s="416" t="s">
        <v>14634</v>
      </c>
      <c r="C11727" s="416" t="s">
        <v>14574</v>
      </c>
      <c r="D11727" s="416">
        <v>448.5</v>
      </c>
    </row>
    <row r="11728" spans="2:4" x14ac:dyDescent="0.25">
      <c r="B11728" s="416" t="s">
        <v>14635</v>
      </c>
      <c r="C11728" s="416" t="s">
        <v>14574</v>
      </c>
      <c r="D11728" s="416">
        <v>448.5</v>
      </c>
    </row>
    <row r="11729" spans="2:4" x14ac:dyDescent="0.25">
      <c r="B11729" s="416" t="s">
        <v>14636</v>
      </c>
      <c r="C11729" s="416" t="s">
        <v>14574</v>
      </c>
      <c r="D11729" s="416">
        <v>448.5</v>
      </c>
    </row>
    <row r="11730" spans="2:4" x14ac:dyDescent="0.25">
      <c r="B11730" s="416" t="s">
        <v>14637</v>
      </c>
      <c r="C11730" s="416" t="s">
        <v>14574</v>
      </c>
      <c r="D11730" s="416">
        <v>448.5</v>
      </c>
    </row>
    <row r="11731" spans="2:4" x14ac:dyDescent="0.25">
      <c r="B11731" s="416" t="s">
        <v>14638</v>
      </c>
      <c r="C11731" s="416" t="s">
        <v>14574</v>
      </c>
      <c r="D11731" s="416">
        <v>448.5</v>
      </c>
    </row>
    <row r="11732" spans="2:4" x14ac:dyDescent="0.25">
      <c r="B11732" s="416" t="s">
        <v>14639</v>
      </c>
      <c r="C11732" s="416" t="s">
        <v>14574</v>
      </c>
      <c r="D11732" s="416">
        <v>448.5</v>
      </c>
    </row>
    <row r="11733" spans="2:4" x14ac:dyDescent="0.25">
      <c r="B11733" s="416" t="s">
        <v>14640</v>
      </c>
      <c r="C11733" s="416" t="s">
        <v>14574</v>
      </c>
      <c r="D11733" s="416">
        <v>448.5</v>
      </c>
    </row>
    <row r="11734" spans="2:4" x14ac:dyDescent="0.25">
      <c r="B11734" s="416" t="s">
        <v>14641</v>
      </c>
      <c r="C11734" s="416" t="s">
        <v>14574</v>
      </c>
      <c r="D11734" s="416">
        <v>448.5</v>
      </c>
    </row>
    <row r="11735" spans="2:4" x14ac:dyDescent="0.25">
      <c r="B11735" s="416" t="s">
        <v>14642</v>
      </c>
      <c r="C11735" s="416" t="s">
        <v>14574</v>
      </c>
      <c r="D11735" s="416">
        <v>448.5</v>
      </c>
    </row>
    <row r="11736" spans="2:4" x14ac:dyDescent="0.25">
      <c r="B11736" s="416" t="s">
        <v>14643</v>
      </c>
      <c r="C11736" s="416" t="s">
        <v>14574</v>
      </c>
      <c r="D11736" s="416">
        <v>448.5</v>
      </c>
    </row>
    <row r="11737" spans="2:4" x14ac:dyDescent="0.25">
      <c r="B11737" s="416" t="s">
        <v>14644</v>
      </c>
      <c r="C11737" s="416" t="s">
        <v>14574</v>
      </c>
      <c r="D11737" s="416">
        <v>448.5</v>
      </c>
    </row>
    <row r="11738" spans="2:4" x14ac:dyDescent="0.25">
      <c r="B11738" s="416" t="s">
        <v>14645</v>
      </c>
      <c r="C11738" s="416" t="s">
        <v>14574</v>
      </c>
      <c r="D11738" s="416">
        <v>448.5</v>
      </c>
    </row>
    <row r="11739" spans="2:4" x14ac:dyDescent="0.25">
      <c r="B11739" s="416" t="s">
        <v>14646</v>
      </c>
      <c r="C11739" s="416" t="s">
        <v>14574</v>
      </c>
      <c r="D11739" s="416">
        <v>448.5</v>
      </c>
    </row>
    <row r="11740" spans="2:4" x14ac:dyDescent="0.25">
      <c r="B11740" s="416" t="s">
        <v>14647</v>
      </c>
      <c r="C11740" s="416" t="s">
        <v>14574</v>
      </c>
      <c r="D11740" s="416">
        <v>448.5</v>
      </c>
    </row>
    <row r="11741" spans="2:4" x14ac:dyDescent="0.25">
      <c r="B11741" s="416" t="s">
        <v>14648</v>
      </c>
      <c r="C11741" s="416" t="s">
        <v>14574</v>
      </c>
      <c r="D11741" s="416">
        <v>448.5</v>
      </c>
    </row>
    <row r="11742" spans="2:4" x14ac:dyDescent="0.25">
      <c r="B11742" s="416" t="s">
        <v>14649</v>
      </c>
      <c r="C11742" s="416" t="s">
        <v>14574</v>
      </c>
      <c r="D11742" s="416">
        <v>448.5</v>
      </c>
    </row>
    <row r="11743" spans="2:4" x14ac:dyDescent="0.25">
      <c r="B11743" s="416" t="s">
        <v>14650</v>
      </c>
      <c r="C11743" s="416" t="s">
        <v>14574</v>
      </c>
      <c r="D11743" s="416">
        <v>448.5</v>
      </c>
    </row>
    <row r="11744" spans="2:4" x14ac:dyDescent="0.25">
      <c r="B11744" s="416" t="s">
        <v>14651</v>
      </c>
      <c r="C11744" s="416" t="s">
        <v>14574</v>
      </c>
      <c r="D11744" s="416">
        <v>448.5</v>
      </c>
    </row>
    <row r="11745" spans="2:4" x14ac:dyDescent="0.25">
      <c r="B11745" s="416" t="s">
        <v>14652</v>
      </c>
      <c r="C11745" s="416" t="s">
        <v>14574</v>
      </c>
      <c r="D11745" s="416">
        <v>448.5</v>
      </c>
    </row>
    <row r="11746" spans="2:4" x14ac:dyDescent="0.25">
      <c r="B11746" s="416" t="s">
        <v>14653</v>
      </c>
      <c r="C11746" s="416" t="s">
        <v>14574</v>
      </c>
      <c r="D11746" s="416">
        <v>448.5</v>
      </c>
    </row>
    <row r="11747" spans="2:4" x14ac:dyDescent="0.25">
      <c r="B11747" s="416" t="s">
        <v>14654</v>
      </c>
      <c r="C11747" s="416" t="s">
        <v>14574</v>
      </c>
      <c r="D11747" s="416">
        <v>448.5</v>
      </c>
    </row>
    <row r="11748" spans="2:4" x14ac:dyDescent="0.25">
      <c r="B11748" s="416" t="s">
        <v>14655</v>
      </c>
      <c r="C11748" s="416" t="s">
        <v>14574</v>
      </c>
      <c r="D11748" s="416">
        <v>448.5</v>
      </c>
    </row>
    <row r="11749" spans="2:4" x14ac:dyDescent="0.25">
      <c r="B11749" s="416" t="s">
        <v>14656</v>
      </c>
      <c r="C11749" s="416" t="s">
        <v>14574</v>
      </c>
      <c r="D11749" s="416">
        <v>448.5</v>
      </c>
    </row>
    <row r="11750" spans="2:4" x14ac:dyDescent="0.25">
      <c r="B11750" s="416" t="s">
        <v>14657</v>
      </c>
      <c r="C11750" s="416" t="s">
        <v>14574</v>
      </c>
      <c r="D11750" s="416">
        <v>448.5</v>
      </c>
    </row>
    <row r="11751" spans="2:4" x14ac:dyDescent="0.25">
      <c r="B11751" s="416" t="s">
        <v>14658</v>
      </c>
      <c r="C11751" s="416" t="s">
        <v>14574</v>
      </c>
      <c r="D11751" s="416">
        <v>448.5</v>
      </c>
    </row>
    <row r="11752" spans="2:4" x14ac:dyDescent="0.25">
      <c r="B11752" s="416" t="s">
        <v>14659</v>
      </c>
      <c r="C11752" s="416" t="s">
        <v>14574</v>
      </c>
      <c r="D11752" s="416">
        <v>448.5</v>
      </c>
    </row>
    <row r="11753" spans="2:4" x14ac:dyDescent="0.25">
      <c r="B11753" s="416" t="s">
        <v>14660</v>
      </c>
      <c r="C11753" s="416" t="s">
        <v>14574</v>
      </c>
      <c r="D11753" s="416">
        <v>448.5</v>
      </c>
    </row>
    <row r="11754" spans="2:4" x14ac:dyDescent="0.25">
      <c r="B11754" s="416" t="s">
        <v>14661</v>
      </c>
      <c r="C11754" s="416" t="s">
        <v>14574</v>
      </c>
      <c r="D11754" s="416">
        <v>448.5</v>
      </c>
    </row>
    <row r="11755" spans="2:4" x14ac:dyDescent="0.25">
      <c r="B11755" s="416" t="s">
        <v>14662</v>
      </c>
      <c r="C11755" s="416" t="s">
        <v>14574</v>
      </c>
      <c r="D11755" s="416">
        <v>448.5</v>
      </c>
    </row>
    <row r="11756" spans="2:4" x14ac:dyDescent="0.25">
      <c r="B11756" s="416" t="s">
        <v>14663</v>
      </c>
      <c r="C11756" s="416" t="s">
        <v>14574</v>
      </c>
      <c r="D11756" s="416">
        <v>448.5</v>
      </c>
    </row>
    <row r="11757" spans="2:4" x14ac:dyDescent="0.25">
      <c r="B11757" s="416" t="s">
        <v>14664</v>
      </c>
      <c r="C11757" s="416" t="s">
        <v>14574</v>
      </c>
      <c r="D11757" s="416">
        <v>448.5</v>
      </c>
    </row>
    <row r="11758" spans="2:4" x14ac:dyDescent="0.25">
      <c r="B11758" s="416" t="s">
        <v>14665</v>
      </c>
      <c r="C11758" s="416" t="s">
        <v>14574</v>
      </c>
      <c r="D11758" s="416">
        <v>448.5</v>
      </c>
    </row>
    <row r="11759" spans="2:4" x14ac:dyDescent="0.25">
      <c r="B11759" s="416" t="s">
        <v>14666</v>
      </c>
      <c r="C11759" s="416" t="s">
        <v>14574</v>
      </c>
      <c r="D11759" s="416">
        <v>448.5</v>
      </c>
    </row>
    <row r="11760" spans="2:4" x14ac:dyDescent="0.25">
      <c r="B11760" s="416" t="s">
        <v>14667</v>
      </c>
      <c r="C11760" s="416" t="s">
        <v>14574</v>
      </c>
      <c r="D11760" s="416">
        <v>448.5</v>
      </c>
    </row>
    <row r="11761" spans="2:4" x14ac:dyDescent="0.25">
      <c r="B11761" s="416" t="s">
        <v>14668</v>
      </c>
      <c r="C11761" s="416" t="s">
        <v>14574</v>
      </c>
      <c r="D11761" s="416">
        <v>448.5</v>
      </c>
    </row>
    <row r="11762" spans="2:4" x14ac:dyDescent="0.25">
      <c r="B11762" s="416" t="s">
        <v>14669</v>
      </c>
      <c r="C11762" s="416" t="s">
        <v>14574</v>
      </c>
      <c r="D11762" s="416">
        <v>448.5</v>
      </c>
    </row>
    <row r="11763" spans="2:4" x14ac:dyDescent="0.25">
      <c r="B11763" s="416" t="s">
        <v>14670</v>
      </c>
      <c r="C11763" s="416" t="s">
        <v>14574</v>
      </c>
      <c r="D11763" s="416">
        <v>448.5</v>
      </c>
    </row>
    <row r="11764" spans="2:4" x14ac:dyDescent="0.25">
      <c r="B11764" s="416" t="s">
        <v>14671</v>
      </c>
      <c r="C11764" s="416" t="s">
        <v>14574</v>
      </c>
      <c r="D11764" s="416">
        <v>448.5</v>
      </c>
    </row>
    <row r="11765" spans="2:4" x14ac:dyDescent="0.25">
      <c r="B11765" s="416" t="s">
        <v>14672</v>
      </c>
      <c r="C11765" s="416" t="s">
        <v>14574</v>
      </c>
      <c r="D11765" s="416">
        <v>448.5</v>
      </c>
    </row>
    <row r="11766" spans="2:4" x14ac:dyDescent="0.25">
      <c r="B11766" s="416" t="s">
        <v>14673</v>
      </c>
      <c r="C11766" s="416" t="s">
        <v>14574</v>
      </c>
      <c r="D11766" s="416">
        <v>448.5</v>
      </c>
    </row>
    <row r="11767" spans="2:4" x14ac:dyDescent="0.25">
      <c r="B11767" s="416" t="s">
        <v>14674</v>
      </c>
      <c r="C11767" s="416" t="s">
        <v>14574</v>
      </c>
      <c r="D11767" s="416">
        <v>448.5</v>
      </c>
    </row>
    <row r="11768" spans="2:4" x14ac:dyDescent="0.25">
      <c r="B11768" s="416" t="s">
        <v>14675</v>
      </c>
      <c r="C11768" s="416" t="s">
        <v>14574</v>
      </c>
      <c r="D11768" s="416">
        <v>448.5</v>
      </c>
    </row>
    <row r="11769" spans="2:4" x14ac:dyDescent="0.25">
      <c r="B11769" s="416" t="s">
        <v>14676</v>
      </c>
      <c r="C11769" s="416" t="s">
        <v>14574</v>
      </c>
      <c r="D11769" s="416">
        <v>448.5</v>
      </c>
    </row>
    <row r="11770" spans="2:4" x14ac:dyDescent="0.25">
      <c r="B11770" s="416" t="s">
        <v>14677</v>
      </c>
      <c r="C11770" s="416" t="s">
        <v>14574</v>
      </c>
      <c r="D11770" s="416">
        <v>448.5</v>
      </c>
    </row>
    <row r="11771" spans="2:4" x14ac:dyDescent="0.25">
      <c r="B11771" s="416" t="s">
        <v>14678</v>
      </c>
      <c r="C11771" s="416" t="s">
        <v>14574</v>
      </c>
      <c r="D11771" s="416">
        <v>448.5</v>
      </c>
    </row>
    <row r="11772" spans="2:4" x14ac:dyDescent="0.25">
      <c r="B11772" s="416" t="s">
        <v>14679</v>
      </c>
      <c r="C11772" s="416" t="s">
        <v>14574</v>
      </c>
      <c r="D11772" s="416">
        <v>448.5</v>
      </c>
    </row>
    <row r="11773" spans="2:4" x14ac:dyDescent="0.25">
      <c r="B11773" s="416" t="s">
        <v>14680</v>
      </c>
      <c r="C11773" s="416" t="s">
        <v>14574</v>
      </c>
      <c r="D11773" s="416">
        <v>448.5</v>
      </c>
    </row>
    <row r="11774" spans="2:4" x14ac:dyDescent="0.25">
      <c r="B11774" s="416" t="s">
        <v>14681</v>
      </c>
      <c r="C11774" s="416" t="s">
        <v>14574</v>
      </c>
      <c r="D11774" s="416">
        <v>448.5</v>
      </c>
    </row>
    <row r="11775" spans="2:4" x14ac:dyDescent="0.25">
      <c r="B11775" s="416" t="s">
        <v>14682</v>
      </c>
      <c r="C11775" s="416" t="s">
        <v>14574</v>
      </c>
      <c r="D11775" s="416">
        <v>448.5</v>
      </c>
    </row>
    <row r="11776" spans="2:4" x14ac:dyDescent="0.25">
      <c r="B11776" s="416" t="s">
        <v>14683</v>
      </c>
      <c r="C11776" s="416" t="s">
        <v>14574</v>
      </c>
      <c r="D11776" s="416">
        <v>448.5</v>
      </c>
    </row>
    <row r="11777" spans="2:4" x14ac:dyDescent="0.25">
      <c r="B11777" s="416" t="s">
        <v>14684</v>
      </c>
      <c r="C11777" s="416" t="s">
        <v>14574</v>
      </c>
      <c r="D11777" s="416">
        <v>448.5</v>
      </c>
    </row>
    <row r="11778" spans="2:4" x14ac:dyDescent="0.25">
      <c r="B11778" s="416" t="s">
        <v>14685</v>
      </c>
      <c r="C11778" s="416" t="s">
        <v>14574</v>
      </c>
      <c r="D11778" s="416">
        <v>448.5</v>
      </c>
    </row>
    <row r="11779" spans="2:4" x14ac:dyDescent="0.25">
      <c r="B11779" s="416" t="s">
        <v>14686</v>
      </c>
      <c r="C11779" s="416" t="s">
        <v>14574</v>
      </c>
      <c r="D11779" s="416">
        <v>448.5</v>
      </c>
    </row>
    <row r="11780" spans="2:4" x14ac:dyDescent="0.25">
      <c r="B11780" s="416" t="s">
        <v>14687</v>
      </c>
      <c r="C11780" s="416" t="s">
        <v>14574</v>
      </c>
      <c r="D11780" s="416">
        <v>448.5</v>
      </c>
    </row>
    <row r="11781" spans="2:4" x14ac:dyDescent="0.25">
      <c r="B11781" s="416" t="s">
        <v>14688</v>
      </c>
      <c r="C11781" s="416" t="s">
        <v>14574</v>
      </c>
      <c r="D11781" s="416">
        <v>448.5</v>
      </c>
    </row>
    <row r="11782" spans="2:4" x14ac:dyDescent="0.25">
      <c r="B11782" s="416" t="s">
        <v>14689</v>
      </c>
      <c r="C11782" s="416" t="s">
        <v>14574</v>
      </c>
      <c r="D11782" s="416">
        <v>448.5</v>
      </c>
    </row>
    <row r="11783" spans="2:4" x14ac:dyDescent="0.25">
      <c r="B11783" s="416" t="s">
        <v>14690</v>
      </c>
      <c r="C11783" s="416" t="s">
        <v>14574</v>
      </c>
      <c r="D11783" s="416">
        <v>448.5</v>
      </c>
    </row>
    <row r="11784" spans="2:4" x14ac:dyDescent="0.25">
      <c r="B11784" s="416" t="s">
        <v>14691</v>
      </c>
      <c r="C11784" s="416" t="s">
        <v>14574</v>
      </c>
      <c r="D11784" s="416">
        <v>448.5</v>
      </c>
    </row>
    <row r="11785" spans="2:4" x14ac:dyDescent="0.25">
      <c r="B11785" s="416" t="s">
        <v>14692</v>
      </c>
      <c r="C11785" s="416" t="s">
        <v>14574</v>
      </c>
      <c r="D11785" s="416">
        <v>448.5</v>
      </c>
    </row>
    <row r="11786" spans="2:4" x14ac:dyDescent="0.25">
      <c r="B11786" s="416" t="s">
        <v>14693</v>
      </c>
      <c r="C11786" s="416" t="s">
        <v>14574</v>
      </c>
      <c r="D11786" s="416">
        <v>448.5</v>
      </c>
    </row>
    <row r="11787" spans="2:4" x14ac:dyDescent="0.25">
      <c r="B11787" s="416" t="s">
        <v>14694</v>
      </c>
      <c r="C11787" s="416" t="s">
        <v>14574</v>
      </c>
      <c r="D11787" s="416">
        <v>448.5</v>
      </c>
    </row>
    <row r="11788" spans="2:4" x14ac:dyDescent="0.25">
      <c r="B11788" s="416" t="s">
        <v>14695</v>
      </c>
      <c r="C11788" s="416" t="s">
        <v>14574</v>
      </c>
      <c r="D11788" s="416">
        <v>448.5</v>
      </c>
    </row>
    <row r="11789" spans="2:4" x14ac:dyDescent="0.25">
      <c r="B11789" s="416" t="s">
        <v>14696</v>
      </c>
      <c r="C11789" s="416" t="s">
        <v>14574</v>
      </c>
      <c r="D11789" s="416">
        <v>448.5</v>
      </c>
    </row>
    <row r="11790" spans="2:4" x14ac:dyDescent="0.25">
      <c r="B11790" s="416" t="s">
        <v>14697</v>
      </c>
      <c r="C11790" s="416" t="s">
        <v>14574</v>
      </c>
      <c r="D11790" s="416">
        <v>448.5</v>
      </c>
    </row>
    <row r="11791" spans="2:4" x14ac:dyDescent="0.25">
      <c r="B11791" s="416" t="s">
        <v>14698</v>
      </c>
      <c r="C11791" s="416" t="s">
        <v>14574</v>
      </c>
      <c r="D11791" s="416">
        <v>448.5</v>
      </c>
    </row>
    <row r="11792" spans="2:4" x14ac:dyDescent="0.25">
      <c r="B11792" s="416" t="s">
        <v>14699</v>
      </c>
      <c r="C11792" s="416" t="s">
        <v>14574</v>
      </c>
      <c r="D11792" s="416">
        <v>448.5</v>
      </c>
    </row>
    <row r="11793" spans="2:4" x14ac:dyDescent="0.25">
      <c r="B11793" s="416" t="s">
        <v>14700</v>
      </c>
      <c r="C11793" s="416" t="s">
        <v>14574</v>
      </c>
      <c r="D11793" s="416">
        <v>448.5</v>
      </c>
    </row>
    <row r="11794" spans="2:4" x14ac:dyDescent="0.25">
      <c r="B11794" s="416" t="s">
        <v>14701</v>
      </c>
      <c r="C11794" s="416" t="s">
        <v>14574</v>
      </c>
      <c r="D11794" s="416">
        <v>448.5</v>
      </c>
    </row>
    <row r="11795" spans="2:4" x14ac:dyDescent="0.25">
      <c r="B11795" s="416" t="s">
        <v>14702</v>
      </c>
      <c r="C11795" s="416" t="s">
        <v>14574</v>
      </c>
      <c r="D11795" s="416">
        <v>448.5</v>
      </c>
    </row>
    <row r="11796" spans="2:4" x14ac:dyDescent="0.25">
      <c r="B11796" s="416" t="s">
        <v>14703</v>
      </c>
      <c r="C11796" s="416" t="s">
        <v>14704</v>
      </c>
      <c r="D11796" s="416">
        <v>518.52</v>
      </c>
    </row>
    <row r="11797" spans="2:4" x14ac:dyDescent="0.25">
      <c r="B11797" s="416" t="s">
        <v>14705</v>
      </c>
      <c r="C11797" s="416" t="s">
        <v>14704</v>
      </c>
      <c r="D11797" s="416">
        <v>518.52</v>
      </c>
    </row>
    <row r="11798" spans="2:4" x14ac:dyDescent="0.25">
      <c r="B11798" s="416" t="s">
        <v>14706</v>
      </c>
      <c r="C11798" s="416" t="s">
        <v>14704</v>
      </c>
      <c r="D11798" s="416">
        <v>518.52</v>
      </c>
    </row>
    <row r="11799" spans="2:4" x14ac:dyDescent="0.25">
      <c r="B11799" s="416" t="s">
        <v>14707</v>
      </c>
      <c r="C11799" s="416" t="s">
        <v>14704</v>
      </c>
      <c r="D11799" s="416">
        <v>518.52</v>
      </c>
    </row>
    <row r="11800" spans="2:4" x14ac:dyDescent="0.25">
      <c r="B11800" s="416" t="s">
        <v>14708</v>
      </c>
      <c r="C11800" s="416" t="s">
        <v>14704</v>
      </c>
      <c r="D11800" s="416">
        <v>518.52</v>
      </c>
    </row>
    <row r="11801" spans="2:4" x14ac:dyDescent="0.25">
      <c r="B11801" s="416" t="s">
        <v>14709</v>
      </c>
      <c r="C11801" s="416" t="s">
        <v>14704</v>
      </c>
      <c r="D11801" s="416">
        <v>518.52</v>
      </c>
    </row>
    <row r="11802" spans="2:4" x14ac:dyDescent="0.25">
      <c r="B11802" s="416" t="s">
        <v>14710</v>
      </c>
      <c r="C11802" s="416" t="s">
        <v>14704</v>
      </c>
      <c r="D11802" s="416">
        <v>518.52</v>
      </c>
    </row>
    <row r="11803" spans="2:4" x14ac:dyDescent="0.25">
      <c r="B11803" s="416" t="s">
        <v>14711</v>
      </c>
      <c r="C11803" s="416" t="s">
        <v>14704</v>
      </c>
      <c r="D11803" s="416">
        <v>518.52</v>
      </c>
    </row>
    <row r="11804" spans="2:4" x14ac:dyDescent="0.25">
      <c r="B11804" s="416" t="s">
        <v>14712</v>
      </c>
      <c r="C11804" s="416" t="s">
        <v>14704</v>
      </c>
      <c r="D11804" s="416">
        <v>518.52</v>
      </c>
    </row>
    <row r="11805" spans="2:4" x14ac:dyDescent="0.25">
      <c r="B11805" s="416" t="s">
        <v>14713</v>
      </c>
      <c r="C11805" s="416" t="s">
        <v>14704</v>
      </c>
      <c r="D11805" s="416">
        <v>518.52</v>
      </c>
    </row>
    <row r="11806" spans="2:4" x14ac:dyDescent="0.25">
      <c r="B11806" s="416" t="s">
        <v>14714</v>
      </c>
      <c r="C11806" s="416" t="s">
        <v>14704</v>
      </c>
      <c r="D11806" s="416">
        <v>518.52</v>
      </c>
    </row>
    <row r="11807" spans="2:4" x14ac:dyDescent="0.25">
      <c r="B11807" s="416" t="s">
        <v>14715</v>
      </c>
      <c r="C11807" s="416" t="s">
        <v>14704</v>
      </c>
      <c r="D11807" s="416">
        <v>518.52</v>
      </c>
    </row>
    <row r="11808" spans="2:4" x14ac:dyDescent="0.25">
      <c r="B11808" s="416" t="s">
        <v>14716</v>
      </c>
      <c r="C11808" s="416" t="s">
        <v>14704</v>
      </c>
      <c r="D11808" s="416">
        <v>518.52</v>
      </c>
    </row>
    <row r="11809" spans="2:4" x14ac:dyDescent="0.25">
      <c r="B11809" s="416" t="s">
        <v>14717</v>
      </c>
      <c r="C11809" s="416" t="s">
        <v>14704</v>
      </c>
      <c r="D11809" s="416">
        <v>518.52</v>
      </c>
    </row>
    <row r="11810" spans="2:4" x14ac:dyDescent="0.25">
      <c r="B11810" s="416" t="s">
        <v>14718</v>
      </c>
      <c r="C11810" s="416" t="s">
        <v>14704</v>
      </c>
      <c r="D11810" s="416">
        <v>518.52</v>
      </c>
    </row>
    <row r="11811" spans="2:4" x14ac:dyDescent="0.25">
      <c r="B11811" s="416" t="s">
        <v>14719</v>
      </c>
      <c r="C11811" s="416" t="s">
        <v>14704</v>
      </c>
      <c r="D11811" s="416">
        <v>518.52</v>
      </c>
    </row>
    <row r="11812" spans="2:4" x14ac:dyDescent="0.25">
      <c r="B11812" s="416" t="s">
        <v>14720</v>
      </c>
      <c r="C11812" s="416" t="s">
        <v>14721</v>
      </c>
      <c r="D11812" s="416">
        <v>281.75</v>
      </c>
    </row>
    <row r="11813" spans="2:4" x14ac:dyDescent="0.25">
      <c r="B11813" s="416" t="s">
        <v>14722</v>
      </c>
      <c r="C11813" s="416" t="s">
        <v>14721</v>
      </c>
      <c r="D11813" s="416">
        <v>281.75</v>
      </c>
    </row>
    <row r="11814" spans="2:4" x14ac:dyDescent="0.25">
      <c r="B11814" s="416">
        <v>3675</v>
      </c>
      <c r="C11814" s="416" t="s">
        <v>14721</v>
      </c>
      <c r="D11814" s="416">
        <v>281.75</v>
      </c>
    </row>
    <row r="11815" spans="2:4" x14ac:dyDescent="0.25">
      <c r="B11815" s="416" t="s">
        <v>14723</v>
      </c>
      <c r="C11815" s="416" t="s">
        <v>14721</v>
      </c>
      <c r="D11815" s="416">
        <v>281.75</v>
      </c>
    </row>
    <row r="11816" spans="2:4" x14ac:dyDescent="0.25">
      <c r="B11816" s="416" t="s">
        <v>14724</v>
      </c>
      <c r="C11816" s="416" t="s">
        <v>14721</v>
      </c>
      <c r="D11816" s="416">
        <v>281.75</v>
      </c>
    </row>
    <row r="11817" spans="2:4" x14ac:dyDescent="0.25">
      <c r="B11817" s="416" t="s">
        <v>14725</v>
      </c>
      <c r="C11817" s="416" t="s">
        <v>14721</v>
      </c>
      <c r="D11817" s="416">
        <v>281.75</v>
      </c>
    </row>
    <row r="11818" spans="2:4" x14ac:dyDescent="0.25">
      <c r="B11818" s="416" t="s">
        <v>14726</v>
      </c>
      <c r="C11818" s="416" t="s">
        <v>14721</v>
      </c>
      <c r="D11818" s="416">
        <v>281.75</v>
      </c>
    </row>
    <row r="11819" spans="2:4" x14ac:dyDescent="0.25">
      <c r="B11819" s="416" t="s">
        <v>14727</v>
      </c>
      <c r="C11819" s="416" t="s">
        <v>14721</v>
      </c>
      <c r="D11819" s="416">
        <v>281.75</v>
      </c>
    </row>
    <row r="11820" spans="2:4" x14ac:dyDescent="0.25">
      <c r="B11820" s="416" t="s">
        <v>14728</v>
      </c>
      <c r="C11820" s="416" t="s">
        <v>14721</v>
      </c>
      <c r="D11820" s="416">
        <v>281.75</v>
      </c>
    </row>
    <row r="11821" spans="2:4" x14ac:dyDescent="0.25">
      <c r="B11821" s="416" t="s">
        <v>14729</v>
      </c>
      <c r="C11821" s="416" t="s">
        <v>14721</v>
      </c>
      <c r="D11821" s="416">
        <v>281.75</v>
      </c>
    </row>
    <row r="11822" spans="2:4" x14ac:dyDescent="0.25">
      <c r="B11822" s="416" t="s">
        <v>14730</v>
      </c>
      <c r="C11822" s="416" t="s">
        <v>14721</v>
      </c>
      <c r="D11822" s="416">
        <v>281.75</v>
      </c>
    </row>
    <row r="11823" spans="2:4" x14ac:dyDescent="0.25">
      <c r="B11823" s="416" t="s">
        <v>14731</v>
      </c>
      <c r="C11823" s="416" t="s">
        <v>14721</v>
      </c>
      <c r="D11823" s="416">
        <v>281.75</v>
      </c>
    </row>
    <row r="11824" spans="2:4" x14ac:dyDescent="0.25">
      <c r="B11824" s="416" t="s">
        <v>14732</v>
      </c>
      <c r="C11824" s="416" t="s">
        <v>14721</v>
      </c>
      <c r="D11824" s="416">
        <v>281.75</v>
      </c>
    </row>
    <row r="11825" spans="2:4" x14ac:dyDescent="0.25">
      <c r="B11825" s="416" t="s">
        <v>14733</v>
      </c>
      <c r="C11825" s="416" t="s">
        <v>14721</v>
      </c>
      <c r="D11825" s="416">
        <v>281.75</v>
      </c>
    </row>
    <row r="11826" spans="2:4" x14ac:dyDescent="0.25">
      <c r="B11826" s="416" t="s">
        <v>14734</v>
      </c>
      <c r="C11826" s="416" t="s">
        <v>14721</v>
      </c>
      <c r="D11826" s="416">
        <v>281.75</v>
      </c>
    </row>
    <row r="11827" spans="2:4" x14ac:dyDescent="0.25">
      <c r="B11827" s="416" t="s">
        <v>14735</v>
      </c>
      <c r="C11827" s="416" t="s">
        <v>14721</v>
      </c>
      <c r="D11827" s="416">
        <v>281.75</v>
      </c>
    </row>
    <row r="11828" spans="2:4" x14ac:dyDescent="0.25">
      <c r="B11828" s="416" t="s">
        <v>14736</v>
      </c>
      <c r="C11828" s="416" t="s">
        <v>14721</v>
      </c>
      <c r="D11828" s="416">
        <v>281.75</v>
      </c>
    </row>
    <row r="11829" spans="2:4" x14ac:dyDescent="0.25">
      <c r="B11829" s="416" t="s">
        <v>14737</v>
      </c>
      <c r="C11829" s="416" t="s">
        <v>14721</v>
      </c>
      <c r="D11829" s="416">
        <v>281.75</v>
      </c>
    </row>
    <row r="11830" spans="2:4" x14ac:dyDescent="0.25">
      <c r="B11830" s="416" t="s">
        <v>14738</v>
      </c>
      <c r="C11830" s="416" t="s">
        <v>14721</v>
      </c>
      <c r="D11830" s="416">
        <v>281.75</v>
      </c>
    </row>
    <row r="11831" spans="2:4" x14ac:dyDescent="0.25">
      <c r="B11831" s="416" t="s">
        <v>14739</v>
      </c>
      <c r="C11831" s="416" t="s">
        <v>14740</v>
      </c>
      <c r="D11831" s="416">
        <v>110.01</v>
      </c>
    </row>
    <row r="11832" spans="2:4" x14ac:dyDescent="0.25">
      <c r="B11832" s="416" t="s">
        <v>14741</v>
      </c>
      <c r="C11832" s="416" t="s">
        <v>14740</v>
      </c>
      <c r="D11832" s="416">
        <v>110.01</v>
      </c>
    </row>
    <row r="11833" spans="2:4" x14ac:dyDescent="0.25">
      <c r="B11833" s="416" t="s">
        <v>14742</v>
      </c>
      <c r="C11833" s="416" t="s">
        <v>14740</v>
      </c>
      <c r="D11833" s="416">
        <v>110.01</v>
      </c>
    </row>
    <row r="11834" spans="2:4" x14ac:dyDescent="0.25">
      <c r="B11834" s="416" t="s">
        <v>14743</v>
      </c>
      <c r="C11834" s="416" t="s">
        <v>14740</v>
      </c>
      <c r="D11834" s="416">
        <v>110.01</v>
      </c>
    </row>
    <row r="11835" spans="2:4" x14ac:dyDescent="0.25">
      <c r="B11835" s="416" t="s">
        <v>14744</v>
      </c>
      <c r="C11835" s="416" t="s">
        <v>14740</v>
      </c>
      <c r="D11835" s="416">
        <v>110.01</v>
      </c>
    </row>
    <row r="11836" spans="2:4" x14ac:dyDescent="0.25">
      <c r="B11836" s="416" t="s">
        <v>14745</v>
      </c>
      <c r="C11836" s="416" t="s">
        <v>14740</v>
      </c>
      <c r="D11836" s="416">
        <v>110.01</v>
      </c>
    </row>
    <row r="11837" spans="2:4" x14ac:dyDescent="0.25">
      <c r="B11837" s="416" t="s">
        <v>14746</v>
      </c>
      <c r="C11837" s="416" t="s">
        <v>14740</v>
      </c>
      <c r="D11837" s="416">
        <v>110.01</v>
      </c>
    </row>
    <row r="11838" spans="2:4" x14ac:dyDescent="0.25">
      <c r="B11838" s="416" t="s">
        <v>14747</v>
      </c>
      <c r="C11838" s="416" t="s">
        <v>14740</v>
      </c>
      <c r="D11838" s="416">
        <v>110.01</v>
      </c>
    </row>
    <row r="11839" spans="2:4" x14ac:dyDescent="0.25">
      <c r="B11839" s="416" t="s">
        <v>14748</v>
      </c>
      <c r="C11839" s="416" t="s">
        <v>14740</v>
      </c>
      <c r="D11839" s="416">
        <v>110.01</v>
      </c>
    </row>
    <row r="11840" spans="2:4" x14ac:dyDescent="0.25">
      <c r="B11840" s="416" t="s">
        <v>14749</v>
      </c>
      <c r="C11840" s="416" t="s">
        <v>14740</v>
      </c>
      <c r="D11840" s="416">
        <v>110.01</v>
      </c>
    </row>
    <row r="11841" spans="2:4" x14ac:dyDescent="0.25">
      <c r="B11841" s="416" t="s">
        <v>14750</v>
      </c>
      <c r="C11841" s="416" t="s">
        <v>14751</v>
      </c>
      <c r="D11841" s="416">
        <v>112.47</v>
      </c>
    </row>
    <row r="11842" spans="2:4" x14ac:dyDescent="0.25">
      <c r="B11842" s="416" t="s">
        <v>14752</v>
      </c>
      <c r="C11842" s="416" t="s">
        <v>14751</v>
      </c>
      <c r="D11842" s="416">
        <v>112.47</v>
      </c>
    </row>
    <row r="11843" spans="2:4" x14ac:dyDescent="0.25">
      <c r="B11843" s="416" t="s">
        <v>14753</v>
      </c>
      <c r="C11843" s="416" t="s">
        <v>14751</v>
      </c>
      <c r="D11843" s="416">
        <v>112.47</v>
      </c>
    </row>
    <row r="11844" spans="2:4" x14ac:dyDescent="0.25">
      <c r="B11844" s="416" t="s">
        <v>14754</v>
      </c>
      <c r="C11844" s="416" t="s">
        <v>14751</v>
      </c>
      <c r="D11844" s="416">
        <v>112.47</v>
      </c>
    </row>
    <row r="11845" spans="2:4" x14ac:dyDescent="0.25">
      <c r="B11845" s="416" t="s">
        <v>14755</v>
      </c>
      <c r="C11845" s="416" t="s">
        <v>14751</v>
      </c>
      <c r="D11845" s="416">
        <v>112.47</v>
      </c>
    </row>
    <row r="11846" spans="2:4" x14ac:dyDescent="0.25">
      <c r="B11846" s="416" t="s">
        <v>14756</v>
      </c>
      <c r="C11846" s="416" t="s">
        <v>14751</v>
      </c>
      <c r="D11846" s="416">
        <v>112.47</v>
      </c>
    </row>
    <row r="11847" spans="2:4" x14ac:dyDescent="0.25">
      <c r="B11847" s="416" t="s">
        <v>14757</v>
      </c>
      <c r="C11847" s="416" t="s">
        <v>14751</v>
      </c>
      <c r="D11847" s="416">
        <v>112.47</v>
      </c>
    </row>
    <row r="11848" spans="2:4" x14ac:dyDescent="0.25">
      <c r="B11848" s="416" t="s">
        <v>14758</v>
      </c>
      <c r="C11848" s="416" t="s">
        <v>14751</v>
      </c>
      <c r="D11848" s="416">
        <v>112.47</v>
      </c>
    </row>
    <row r="11849" spans="2:4" x14ac:dyDescent="0.25">
      <c r="B11849" s="416" t="s">
        <v>14759</v>
      </c>
      <c r="C11849" s="416" t="s">
        <v>14751</v>
      </c>
      <c r="D11849" s="416">
        <v>112.47</v>
      </c>
    </row>
    <row r="11850" spans="2:4" x14ac:dyDescent="0.25">
      <c r="B11850" s="416" t="s">
        <v>14760</v>
      </c>
      <c r="C11850" s="416" t="s">
        <v>14751</v>
      </c>
      <c r="D11850" s="416">
        <v>112.47</v>
      </c>
    </row>
    <row r="11851" spans="2:4" x14ac:dyDescent="0.25">
      <c r="B11851" s="416" t="s">
        <v>14761</v>
      </c>
      <c r="C11851" s="416" t="s">
        <v>14751</v>
      </c>
      <c r="D11851" s="416">
        <v>112.47</v>
      </c>
    </row>
    <row r="11852" spans="2:4" x14ac:dyDescent="0.25">
      <c r="B11852" s="416" t="s">
        <v>14762</v>
      </c>
      <c r="C11852" s="416" t="s">
        <v>14751</v>
      </c>
      <c r="D11852" s="416">
        <v>112.47</v>
      </c>
    </row>
    <row r="11853" spans="2:4" x14ac:dyDescent="0.25">
      <c r="B11853" s="416" t="s">
        <v>14763</v>
      </c>
      <c r="C11853" s="416" t="s">
        <v>14751</v>
      </c>
      <c r="D11853" s="416">
        <v>112.47</v>
      </c>
    </row>
    <row r="11854" spans="2:4" x14ac:dyDescent="0.25">
      <c r="B11854" s="416" t="s">
        <v>14764</v>
      </c>
      <c r="C11854" s="416" t="s">
        <v>14751</v>
      </c>
      <c r="D11854" s="416">
        <v>112.47</v>
      </c>
    </row>
    <row r="11855" spans="2:4" x14ac:dyDescent="0.25">
      <c r="B11855" s="416" t="s">
        <v>14765</v>
      </c>
      <c r="C11855" s="416" t="s">
        <v>14751</v>
      </c>
      <c r="D11855" s="416">
        <v>112.47</v>
      </c>
    </row>
    <row r="11856" spans="2:4" x14ac:dyDescent="0.25">
      <c r="B11856" s="416" t="s">
        <v>14766</v>
      </c>
      <c r="C11856" s="416" t="s">
        <v>14751</v>
      </c>
      <c r="D11856" s="416">
        <v>112.47</v>
      </c>
    </row>
    <row r="11857" spans="2:4" x14ac:dyDescent="0.25">
      <c r="B11857" s="416" t="s">
        <v>14767</v>
      </c>
      <c r="C11857" s="416" t="s">
        <v>14751</v>
      </c>
      <c r="D11857" s="416">
        <v>112.47</v>
      </c>
    </row>
    <row r="11858" spans="2:4" x14ac:dyDescent="0.25">
      <c r="B11858" s="416" t="s">
        <v>14768</v>
      </c>
      <c r="C11858" s="416" t="s">
        <v>14751</v>
      </c>
      <c r="D11858" s="416">
        <v>112.47</v>
      </c>
    </row>
    <row r="11859" spans="2:4" x14ac:dyDescent="0.25">
      <c r="B11859" s="416" t="s">
        <v>14769</v>
      </c>
      <c r="C11859" s="416" t="s">
        <v>14751</v>
      </c>
      <c r="D11859" s="416">
        <v>112.47</v>
      </c>
    </row>
    <row r="11860" spans="2:4" x14ac:dyDescent="0.25">
      <c r="B11860" s="416" t="s">
        <v>14770</v>
      </c>
      <c r="C11860" s="416" t="s">
        <v>14751</v>
      </c>
      <c r="D11860" s="416">
        <v>112.47</v>
      </c>
    </row>
    <row r="11861" spans="2:4" x14ac:dyDescent="0.25">
      <c r="B11861" s="416" t="s">
        <v>14771</v>
      </c>
      <c r="C11861" s="416" t="s">
        <v>14751</v>
      </c>
      <c r="D11861" s="416">
        <v>112.47</v>
      </c>
    </row>
    <row r="11862" spans="2:4" x14ac:dyDescent="0.25">
      <c r="B11862" s="416" t="s">
        <v>14772</v>
      </c>
      <c r="C11862" s="416" t="s">
        <v>14751</v>
      </c>
      <c r="D11862" s="416">
        <v>112.47</v>
      </c>
    </row>
    <row r="11863" spans="2:4" x14ac:dyDescent="0.25">
      <c r="B11863" s="416" t="s">
        <v>14773</v>
      </c>
      <c r="C11863" s="416" t="s">
        <v>14751</v>
      </c>
      <c r="D11863" s="416">
        <v>112.47</v>
      </c>
    </row>
    <row r="11864" spans="2:4" x14ac:dyDescent="0.25">
      <c r="B11864" s="416" t="s">
        <v>14774</v>
      </c>
      <c r="C11864" s="416" t="s">
        <v>14751</v>
      </c>
      <c r="D11864" s="416">
        <v>112.47</v>
      </c>
    </row>
    <row r="11865" spans="2:4" x14ac:dyDescent="0.25">
      <c r="B11865" s="416" t="s">
        <v>14775</v>
      </c>
      <c r="C11865" s="416" t="s">
        <v>14751</v>
      </c>
      <c r="D11865" s="416">
        <v>112.47</v>
      </c>
    </row>
    <row r="11866" spans="2:4" x14ac:dyDescent="0.25">
      <c r="B11866" s="416" t="s">
        <v>14776</v>
      </c>
      <c r="C11866" s="416" t="s">
        <v>14751</v>
      </c>
      <c r="D11866" s="416">
        <v>112.47</v>
      </c>
    </row>
    <row r="11867" spans="2:4" x14ac:dyDescent="0.25">
      <c r="B11867" s="416" t="s">
        <v>14777</v>
      </c>
      <c r="C11867" s="416" t="s">
        <v>14751</v>
      </c>
      <c r="D11867" s="416">
        <v>112.47</v>
      </c>
    </row>
    <row r="11868" spans="2:4" x14ac:dyDescent="0.25">
      <c r="B11868" s="416" t="s">
        <v>14778</v>
      </c>
      <c r="C11868" s="416" t="s">
        <v>14751</v>
      </c>
      <c r="D11868" s="416">
        <v>112.47</v>
      </c>
    </row>
    <row r="11869" spans="2:4" x14ac:dyDescent="0.25">
      <c r="B11869" s="416" t="s">
        <v>14779</v>
      </c>
      <c r="C11869" s="416" t="s">
        <v>14751</v>
      </c>
      <c r="D11869" s="416">
        <v>112.47</v>
      </c>
    </row>
    <row r="11870" spans="2:4" x14ac:dyDescent="0.25">
      <c r="B11870" s="416" t="s">
        <v>14780</v>
      </c>
      <c r="C11870" s="416" t="s">
        <v>14751</v>
      </c>
      <c r="D11870" s="416">
        <v>112.47</v>
      </c>
    </row>
    <row r="11871" spans="2:4" x14ac:dyDescent="0.25">
      <c r="B11871" s="416" t="s">
        <v>14781</v>
      </c>
      <c r="C11871" s="416" t="s">
        <v>14751</v>
      </c>
      <c r="D11871" s="416">
        <v>112.47</v>
      </c>
    </row>
    <row r="11872" spans="2:4" x14ac:dyDescent="0.25">
      <c r="B11872" s="416" t="s">
        <v>14782</v>
      </c>
      <c r="C11872" s="416" t="s">
        <v>14751</v>
      </c>
      <c r="D11872" s="416">
        <v>112.47</v>
      </c>
    </row>
    <row r="11873" spans="2:4" x14ac:dyDescent="0.25">
      <c r="B11873" s="416" t="s">
        <v>14783</v>
      </c>
      <c r="C11873" s="416" t="s">
        <v>14751</v>
      </c>
      <c r="D11873" s="416">
        <v>112.47</v>
      </c>
    </row>
    <row r="11874" spans="2:4" x14ac:dyDescent="0.25">
      <c r="B11874" s="416" t="s">
        <v>14784</v>
      </c>
      <c r="C11874" s="416" t="s">
        <v>14751</v>
      </c>
      <c r="D11874" s="416">
        <v>112.47</v>
      </c>
    </row>
    <row r="11875" spans="2:4" x14ac:dyDescent="0.25">
      <c r="B11875" s="416" t="s">
        <v>14785</v>
      </c>
      <c r="C11875" s="416" t="s">
        <v>14751</v>
      </c>
      <c r="D11875" s="416">
        <v>112.47</v>
      </c>
    </row>
    <row r="11876" spans="2:4" x14ac:dyDescent="0.25">
      <c r="B11876" s="416" t="s">
        <v>14786</v>
      </c>
      <c r="C11876" s="416" t="s">
        <v>14751</v>
      </c>
      <c r="D11876" s="416">
        <v>112.47</v>
      </c>
    </row>
    <row r="11877" spans="2:4" x14ac:dyDescent="0.25">
      <c r="B11877" s="416" t="s">
        <v>14787</v>
      </c>
      <c r="C11877" s="416" t="s">
        <v>14751</v>
      </c>
      <c r="D11877" s="416">
        <v>112.47</v>
      </c>
    </row>
    <row r="11878" spans="2:4" x14ac:dyDescent="0.25">
      <c r="B11878" s="416" t="s">
        <v>14788</v>
      </c>
      <c r="C11878" s="416" t="s">
        <v>14751</v>
      </c>
      <c r="D11878" s="416">
        <v>112.47</v>
      </c>
    </row>
    <row r="11879" spans="2:4" x14ac:dyDescent="0.25">
      <c r="B11879" s="416" t="s">
        <v>14789</v>
      </c>
      <c r="C11879" s="416" t="s">
        <v>14751</v>
      </c>
      <c r="D11879" s="416">
        <v>112.47</v>
      </c>
    </row>
    <row r="11880" spans="2:4" x14ac:dyDescent="0.25">
      <c r="B11880" s="416" t="s">
        <v>14790</v>
      </c>
      <c r="C11880" s="416" t="s">
        <v>14751</v>
      </c>
      <c r="D11880" s="416">
        <v>112.47</v>
      </c>
    </row>
    <row r="11881" spans="2:4" x14ac:dyDescent="0.25">
      <c r="B11881" s="416" t="s">
        <v>14791</v>
      </c>
      <c r="C11881" s="416" t="s">
        <v>14751</v>
      </c>
      <c r="D11881" s="416">
        <v>112.47</v>
      </c>
    </row>
    <row r="11882" spans="2:4" x14ac:dyDescent="0.25">
      <c r="B11882" s="416" t="s">
        <v>14792</v>
      </c>
      <c r="C11882" s="416" t="s">
        <v>14751</v>
      </c>
      <c r="D11882" s="416">
        <v>112.47</v>
      </c>
    </row>
    <row r="11883" spans="2:4" x14ac:dyDescent="0.25">
      <c r="B11883" s="416" t="s">
        <v>14793</v>
      </c>
      <c r="C11883" s="416" t="s">
        <v>14751</v>
      </c>
      <c r="D11883" s="416">
        <v>112.47</v>
      </c>
    </row>
    <row r="11884" spans="2:4" x14ac:dyDescent="0.25">
      <c r="B11884" s="416" t="s">
        <v>14794</v>
      </c>
      <c r="C11884" s="416" t="s">
        <v>14751</v>
      </c>
      <c r="D11884" s="416">
        <v>112.47</v>
      </c>
    </row>
    <row r="11885" spans="2:4" x14ac:dyDescent="0.25">
      <c r="B11885" s="416" t="s">
        <v>14795</v>
      </c>
      <c r="C11885" s="416" t="s">
        <v>14751</v>
      </c>
      <c r="D11885" s="416">
        <v>112.47</v>
      </c>
    </row>
    <row r="11886" spans="2:4" x14ac:dyDescent="0.25">
      <c r="B11886" s="416" t="s">
        <v>14796</v>
      </c>
      <c r="C11886" s="416" t="s">
        <v>14751</v>
      </c>
      <c r="D11886" s="416">
        <v>112.47</v>
      </c>
    </row>
    <row r="11887" spans="2:4" x14ac:dyDescent="0.25">
      <c r="B11887" s="416" t="s">
        <v>14797</v>
      </c>
      <c r="C11887" s="416" t="s">
        <v>14751</v>
      </c>
      <c r="D11887" s="416">
        <v>112.47</v>
      </c>
    </row>
    <row r="11888" spans="2:4" x14ac:dyDescent="0.25">
      <c r="B11888" s="416" t="s">
        <v>14798</v>
      </c>
      <c r="C11888" s="416" t="s">
        <v>14751</v>
      </c>
      <c r="D11888" s="416">
        <v>112.47</v>
      </c>
    </row>
    <row r="11889" spans="2:4" x14ac:dyDescent="0.25">
      <c r="B11889" s="416" t="s">
        <v>14799</v>
      </c>
      <c r="C11889" s="416" t="s">
        <v>14751</v>
      </c>
      <c r="D11889" s="416">
        <v>112.47</v>
      </c>
    </row>
    <row r="11890" spans="2:4" x14ac:dyDescent="0.25">
      <c r="B11890" s="416" t="s">
        <v>14800</v>
      </c>
      <c r="C11890" s="416" t="s">
        <v>14751</v>
      </c>
      <c r="D11890" s="416">
        <v>112.47</v>
      </c>
    </row>
    <row r="11891" spans="2:4" x14ac:dyDescent="0.25">
      <c r="B11891" s="416" t="s">
        <v>14801</v>
      </c>
      <c r="C11891" s="416" t="s">
        <v>14751</v>
      </c>
      <c r="D11891" s="416">
        <v>112.47</v>
      </c>
    </row>
    <row r="11892" spans="2:4" x14ac:dyDescent="0.25">
      <c r="B11892" s="416" t="s">
        <v>14802</v>
      </c>
      <c r="C11892" s="416" t="s">
        <v>14751</v>
      </c>
      <c r="D11892" s="416">
        <v>112.47</v>
      </c>
    </row>
    <row r="11893" spans="2:4" x14ac:dyDescent="0.25">
      <c r="B11893" s="416" t="s">
        <v>14803</v>
      </c>
      <c r="C11893" s="416" t="s">
        <v>14751</v>
      </c>
      <c r="D11893" s="416">
        <v>112.47</v>
      </c>
    </row>
    <row r="11894" spans="2:4" x14ac:dyDescent="0.25">
      <c r="B11894" s="416" t="s">
        <v>14804</v>
      </c>
      <c r="C11894" s="416" t="s">
        <v>14751</v>
      </c>
      <c r="D11894" s="416">
        <v>112.47</v>
      </c>
    </row>
    <row r="11895" spans="2:4" x14ac:dyDescent="0.25">
      <c r="B11895" s="416" t="s">
        <v>14805</v>
      </c>
      <c r="C11895" s="416" t="s">
        <v>14751</v>
      </c>
      <c r="D11895" s="416">
        <v>112.47</v>
      </c>
    </row>
    <row r="11896" spans="2:4" x14ac:dyDescent="0.25">
      <c r="B11896" s="416" t="s">
        <v>14806</v>
      </c>
      <c r="C11896" s="416" t="s">
        <v>14751</v>
      </c>
      <c r="D11896" s="416">
        <v>112.47</v>
      </c>
    </row>
    <row r="11897" spans="2:4" x14ac:dyDescent="0.25">
      <c r="B11897" s="416" t="s">
        <v>14807</v>
      </c>
      <c r="C11897" s="416" t="s">
        <v>14751</v>
      </c>
      <c r="D11897" s="416">
        <v>112.47</v>
      </c>
    </row>
    <row r="11898" spans="2:4" x14ac:dyDescent="0.25">
      <c r="B11898" s="416" t="s">
        <v>14808</v>
      </c>
      <c r="C11898" s="416" t="s">
        <v>14751</v>
      </c>
      <c r="D11898" s="416">
        <v>112.47</v>
      </c>
    </row>
    <row r="11899" spans="2:4" x14ac:dyDescent="0.25">
      <c r="B11899" s="416" t="s">
        <v>14809</v>
      </c>
      <c r="C11899" s="416" t="s">
        <v>14751</v>
      </c>
      <c r="D11899" s="416">
        <v>112.47</v>
      </c>
    </row>
    <row r="11900" spans="2:4" x14ac:dyDescent="0.25">
      <c r="B11900" s="416" t="s">
        <v>14810</v>
      </c>
      <c r="C11900" s="416" t="s">
        <v>14751</v>
      </c>
      <c r="D11900" s="416">
        <v>112.47</v>
      </c>
    </row>
    <row r="11901" spans="2:4" x14ac:dyDescent="0.25">
      <c r="B11901" s="416" t="s">
        <v>14811</v>
      </c>
      <c r="C11901" s="416" t="s">
        <v>14751</v>
      </c>
      <c r="D11901" s="416">
        <v>112.47</v>
      </c>
    </row>
    <row r="11902" spans="2:4" x14ac:dyDescent="0.25">
      <c r="B11902" s="416" t="s">
        <v>14812</v>
      </c>
      <c r="C11902" s="416" t="s">
        <v>14751</v>
      </c>
      <c r="D11902" s="416">
        <v>112.47</v>
      </c>
    </row>
    <row r="11903" spans="2:4" x14ac:dyDescent="0.25">
      <c r="B11903" s="416" t="s">
        <v>14813</v>
      </c>
      <c r="C11903" s="416" t="s">
        <v>14751</v>
      </c>
      <c r="D11903" s="416">
        <v>112.47</v>
      </c>
    </row>
    <row r="11904" spans="2:4" x14ac:dyDescent="0.25">
      <c r="B11904" s="416" t="s">
        <v>14814</v>
      </c>
      <c r="C11904" s="416" t="s">
        <v>14751</v>
      </c>
      <c r="D11904" s="416">
        <v>112.47</v>
      </c>
    </row>
    <row r="11905" spans="2:4" x14ac:dyDescent="0.25">
      <c r="B11905" s="416" t="s">
        <v>14815</v>
      </c>
      <c r="C11905" s="416" t="s">
        <v>14751</v>
      </c>
      <c r="D11905" s="416">
        <v>112.47</v>
      </c>
    </row>
    <row r="11906" spans="2:4" x14ac:dyDescent="0.25">
      <c r="B11906" s="416" t="s">
        <v>14816</v>
      </c>
      <c r="C11906" s="416" t="s">
        <v>14751</v>
      </c>
      <c r="D11906" s="416">
        <v>112.47</v>
      </c>
    </row>
    <row r="11907" spans="2:4" x14ac:dyDescent="0.25">
      <c r="B11907" s="416" t="s">
        <v>14817</v>
      </c>
      <c r="C11907" s="416" t="s">
        <v>14751</v>
      </c>
      <c r="D11907" s="416">
        <v>112.47</v>
      </c>
    </row>
    <row r="11908" spans="2:4" x14ac:dyDescent="0.25">
      <c r="B11908" s="416" t="s">
        <v>14818</v>
      </c>
      <c r="C11908" s="416" t="s">
        <v>14751</v>
      </c>
      <c r="D11908" s="416">
        <v>112.47</v>
      </c>
    </row>
    <row r="11909" spans="2:4" x14ac:dyDescent="0.25">
      <c r="B11909" s="416" t="s">
        <v>14819</v>
      </c>
      <c r="C11909" s="416" t="s">
        <v>14751</v>
      </c>
      <c r="D11909" s="416">
        <v>112.47</v>
      </c>
    </row>
    <row r="11910" spans="2:4" x14ac:dyDescent="0.25">
      <c r="B11910" s="416" t="s">
        <v>14820</v>
      </c>
      <c r="C11910" s="416" t="s">
        <v>14751</v>
      </c>
      <c r="D11910" s="416">
        <v>110.01</v>
      </c>
    </row>
    <row r="11911" spans="2:4" x14ac:dyDescent="0.25">
      <c r="B11911" s="416" t="s">
        <v>14821</v>
      </c>
      <c r="C11911" s="416" t="s">
        <v>14751</v>
      </c>
      <c r="D11911" s="416">
        <v>110.01</v>
      </c>
    </row>
    <row r="11912" spans="2:4" x14ac:dyDescent="0.25">
      <c r="B11912" s="416" t="s">
        <v>14822</v>
      </c>
      <c r="C11912" s="416" t="s">
        <v>14751</v>
      </c>
      <c r="D11912" s="416">
        <v>110.01</v>
      </c>
    </row>
    <row r="11913" spans="2:4" x14ac:dyDescent="0.25">
      <c r="B11913" s="416" t="s">
        <v>14823</v>
      </c>
      <c r="C11913" s="416" t="s">
        <v>14751</v>
      </c>
      <c r="D11913" s="416">
        <v>110</v>
      </c>
    </row>
    <row r="11914" spans="2:4" x14ac:dyDescent="0.25">
      <c r="B11914" s="416" t="s">
        <v>14824</v>
      </c>
      <c r="C11914" s="416" t="s">
        <v>14751</v>
      </c>
      <c r="D11914" s="416">
        <v>110</v>
      </c>
    </row>
    <row r="11915" spans="2:4" x14ac:dyDescent="0.25">
      <c r="B11915" s="416" t="s">
        <v>14825</v>
      </c>
      <c r="C11915" s="416" t="s">
        <v>14751</v>
      </c>
      <c r="D11915" s="416">
        <v>110</v>
      </c>
    </row>
    <row r="11916" spans="2:4" x14ac:dyDescent="0.25">
      <c r="B11916" s="416" t="s">
        <v>14826</v>
      </c>
      <c r="C11916" s="416" t="s">
        <v>14751</v>
      </c>
      <c r="D11916" s="416">
        <v>110.01</v>
      </c>
    </row>
    <row r="11917" spans="2:4" x14ac:dyDescent="0.25">
      <c r="B11917" s="416" t="s">
        <v>14827</v>
      </c>
      <c r="C11917" s="416" t="s">
        <v>14751</v>
      </c>
      <c r="D11917" s="416">
        <v>110.01</v>
      </c>
    </row>
    <row r="11918" spans="2:4" x14ac:dyDescent="0.25">
      <c r="B11918" s="416" t="s">
        <v>14828</v>
      </c>
      <c r="C11918" s="416" t="s">
        <v>14751</v>
      </c>
      <c r="D11918" s="416">
        <v>110.01</v>
      </c>
    </row>
    <row r="11919" spans="2:4" x14ac:dyDescent="0.25">
      <c r="B11919" s="416" t="s">
        <v>14829</v>
      </c>
      <c r="C11919" s="416" t="s">
        <v>14751</v>
      </c>
      <c r="D11919" s="416">
        <v>110.01</v>
      </c>
    </row>
    <row r="11920" spans="2:4" x14ac:dyDescent="0.25">
      <c r="B11920" s="416" t="s">
        <v>14830</v>
      </c>
      <c r="C11920" s="416" t="s">
        <v>14751</v>
      </c>
      <c r="D11920" s="416">
        <v>110.01</v>
      </c>
    </row>
    <row r="11921" spans="2:4" x14ac:dyDescent="0.25">
      <c r="B11921" s="416" t="s">
        <v>14831</v>
      </c>
      <c r="C11921" s="416" t="s">
        <v>14751</v>
      </c>
      <c r="D11921" s="416">
        <v>110.01</v>
      </c>
    </row>
    <row r="11922" spans="2:4" x14ac:dyDescent="0.25">
      <c r="B11922" s="416" t="s">
        <v>14832</v>
      </c>
      <c r="C11922" s="416" t="s">
        <v>14751</v>
      </c>
      <c r="D11922" s="416">
        <v>110.01</v>
      </c>
    </row>
    <row r="11923" spans="2:4" x14ac:dyDescent="0.25">
      <c r="B11923" s="416" t="s">
        <v>14833</v>
      </c>
      <c r="C11923" s="416" t="s">
        <v>14751</v>
      </c>
      <c r="D11923" s="416">
        <v>110.01</v>
      </c>
    </row>
    <row r="11924" spans="2:4" x14ac:dyDescent="0.25">
      <c r="B11924" s="416" t="s">
        <v>14834</v>
      </c>
      <c r="C11924" s="416" t="s">
        <v>14751</v>
      </c>
      <c r="D11924" s="416">
        <v>110.01</v>
      </c>
    </row>
    <row r="11925" spans="2:4" x14ac:dyDescent="0.25">
      <c r="B11925" s="416" t="s">
        <v>14835</v>
      </c>
      <c r="C11925" s="416" t="s">
        <v>14751</v>
      </c>
      <c r="D11925" s="416">
        <v>110.01</v>
      </c>
    </row>
    <row r="11926" spans="2:4" x14ac:dyDescent="0.25">
      <c r="B11926" s="416" t="s">
        <v>14836</v>
      </c>
      <c r="C11926" s="416" t="s">
        <v>14751</v>
      </c>
      <c r="D11926" s="416">
        <v>110.01</v>
      </c>
    </row>
    <row r="11927" spans="2:4" x14ac:dyDescent="0.25">
      <c r="B11927" s="416" t="s">
        <v>14837</v>
      </c>
      <c r="C11927" s="416" t="s">
        <v>14751</v>
      </c>
      <c r="D11927" s="416">
        <v>112.47</v>
      </c>
    </row>
    <row r="11928" spans="2:4" x14ac:dyDescent="0.25">
      <c r="B11928" s="416" t="s">
        <v>14838</v>
      </c>
      <c r="C11928" s="416" t="s">
        <v>14751</v>
      </c>
      <c r="D11928" s="416">
        <v>112.47</v>
      </c>
    </row>
    <row r="11929" spans="2:4" x14ac:dyDescent="0.25">
      <c r="B11929" s="416" t="s">
        <v>14839</v>
      </c>
      <c r="C11929" s="416" t="s">
        <v>14751</v>
      </c>
      <c r="D11929" s="416">
        <v>112.47</v>
      </c>
    </row>
    <row r="11930" spans="2:4" x14ac:dyDescent="0.25">
      <c r="B11930" s="416" t="s">
        <v>14840</v>
      </c>
      <c r="C11930" s="416" t="s">
        <v>14751</v>
      </c>
      <c r="D11930" s="416">
        <v>112.47</v>
      </c>
    </row>
    <row r="11931" spans="2:4" x14ac:dyDescent="0.25">
      <c r="B11931" s="416" t="s">
        <v>14841</v>
      </c>
      <c r="C11931" s="416" t="s">
        <v>14751</v>
      </c>
      <c r="D11931" s="416">
        <v>112.47</v>
      </c>
    </row>
    <row r="11932" spans="2:4" x14ac:dyDescent="0.25">
      <c r="B11932" s="416" t="s">
        <v>14842</v>
      </c>
      <c r="C11932" s="416" t="s">
        <v>14751</v>
      </c>
      <c r="D11932" s="416">
        <v>112.47</v>
      </c>
    </row>
    <row r="11933" spans="2:4" x14ac:dyDescent="0.25">
      <c r="B11933" s="416" t="s">
        <v>14843</v>
      </c>
      <c r="C11933" s="416" t="s">
        <v>14751</v>
      </c>
      <c r="D11933" s="416">
        <v>112.47</v>
      </c>
    </row>
    <row r="11934" spans="2:4" x14ac:dyDescent="0.25">
      <c r="B11934" s="416" t="s">
        <v>14844</v>
      </c>
      <c r="C11934" s="416" t="s">
        <v>14751</v>
      </c>
      <c r="D11934" s="416">
        <v>112.47</v>
      </c>
    </row>
    <row r="11935" spans="2:4" x14ac:dyDescent="0.25">
      <c r="B11935" s="416" t="s">
        <v>14845</v>
      </c>
      <c r="C11935" s="416" t="s">
        <v>14751</v>
      </c>
      <c r="D11935" s="416">
        <v>112.47</v>
      </c>
    </row>
    <row r="11936" spans="2:4" x14ac:dyDescent="0.25">
      <c r="B11936" s="416" t="s">
        <v>14846</v>
      </c>
      <c r="C11936" s="416" t="s">
        <v>14751</v>
      </c>
      <c r="D11936" s="416">
        <v>112.47</v>
      </c>
    </row>
    <row r="11937" spans="2:4" x14ac:dyDescent="0.25">
      <c r="B11937" s="416" t="s">
        <v>14847</v>
      </c>
      <c r="C11937" s="416" t="s">
        <v>14751</v>
      </c>
      <c r="D11937" s="416">
        <v>112.47</v>
      </c>
    </row>
    <row r="11938" spans="2:4" x14ac:dyDescent="0.25">
      <c r="B11938" s="416" t="s">
        <v>14848</v>
      </c>
      <c r="C11938" s="416" t="s">
        <v>14751</v>
      </c>
      <c r="D11938" s="416">
        <v>112.47</v>
      </c>
    </row>
    <row r="11939" spans="2:4" x14ac:dyDescent="0.25">
      <c r="B11939" s="416" t="s">
        <v>14849</v>
      </c>
      <c r="C11939" s="416" t="s">
        <v>14751</v>
      </c>
      <c r="D11939" s="416">
        <v>112.47</v>
      </c>
    </row>
    <row r="11940" spans="2:4" x14ac:dyDescent="0.25">
      <c r="B11940" s="416" t="s">
        <v>14850</v>
      </c>
      <c r="C11940" s="416" t="s">
        <v>14751</v>
      </c>
      <c r="D11940" s="416">
        <v>112.47</v>
      </c>
    </row>
    <row r="11941" spans="2:4" x14ac:dyDescent="0.25">
      <c r="B11941" s="416" t="s">
        <v>14851</v>
      </c>
      <c r="C11941" s="416" t="s">
        <v>14751</v>
      </c>
      <c r="D11941" s="416">
        <v>112.47</v>
      </c>
    </row>
    <row r="11942" spans="2:4" x14ac:dyDescent="0.25">
      <c r="B11942" s="416" t="s">
        <v>14852</v>
      </c>
      <c r="C11942" s="416" t="s">
        <v>14751</v>
      </c>
      <c r="D11942" s="416">
        <v>112.47</v>
      </c>
    </row>
    <row r="11943" spans="2:4" x14ac:dyDescent="0.25">
      <c r="B11943" s="416" t="s">
        <v>14853</v>
      </c>
      <c r="C11943" s="416" t="s">
        <v>14751</v>
      </c>
      <c r="D11943" s="416">
        <v>112.47</v>
      </c>
    </row>
    <row r="11944" spans="2:4" x14ac:dyDescent="0.25">
      <c r="B11944" s="416" t="s">
        <v>14854</v>
      </c>
      <c r="C11944" s="416" t="s">
        <v>14751</v>
      </c>
      <c r="D11944" s="416">
        <v>112.47</v>
      </c>
    </row>
    <row r="11945" spans="2:4" x14ac:dyDescent="0.25">
      <c r="B11945" s="416" t="s">
        <v>14855</v>
      </c>
      <c r="C11945" s="416" t="s">
        <v>14751</v>
      </c>
      <c r="D11945" s="416">
        <v>112.47</v>
      </c>
    </row>
    <row r="11946" spans="2:4" x14ac:dyDescent="0.25">
      <c r="B11946" s="416" t="s">
        <v>14856</v>
      </c>
      <c r="C11946" s="416" t="s">
        <v>14751</v>
      </c>
      <c r="D11946" s="416">
        <v>112.47</v>
      </c>
    </row>
    <row r="11947" spans="2:4" x14ac:dyDescent="0.25">
      <c r="B11947" s="416" t="s">
        <v>14857</v>
      </c>
      <c r="C11947" s="416" t="s">
        <v>14751</v>
      </c>
      <c r="D11947" s="416">
        <v>112.47</v>
      </c>
    </row>
    <row r="11948" spans="2:4" x14ac:dyDescent="0.25">
      <c r="B11948" s="416" t="s">
        <v>14858</v>
      </c>
      <c r="C11948" s="416" t="s">
        <v>14751</v>
      </c>
      <c r="D11948" s="416">
        <v>112.47</v>
      </c>
    </row>
    <row r="11949" spans="2:4" x14ac:dyDescent="0.25">
      <c r="B11949" s="416" t="s">
        <v>14859</v>
      </c>
      <c r="C11949" s="416" t="s">
        <v>14751</v>
      </c>
      <c r="D11949" s="416">
        <v>110.01</v>
      </c>
    </row>
    <row r="11950" spans="2:4" x14ac:dyDescent="0.25">
      <c r="B11950" s="416" t="s">
        <v>14860</v>
      </c>
      <c r="C11950" s="416" t="s">
        <v>14751</v>
      </c>
      <c r="D11950" s="416">
        <v>110</v>
      </c>
    </row>
    <row r="11951" spans="2:4" x14ac:dyDescent="0.25">
      <c r="B11951" s="416" t="s">
        <v>14861</v>
      </c>
      <c r="C11951" s="416" t="s">
        <v>14751</v>
      </c>
      <c r="D11951" s="416">
        <v>112.47</v>
      </c>
    </row>
    <row r="11952" spans="2:4" x14ac:dyDescent="0.25">
      <c r="B11952" s="416" t="s">
        <v>14862</v>
      </c>
      <c r="C11952" s="416" t="s">
        <v>14751</v>
      </c>
      <c r="D11952" s="416">
        <v>112.47</v>
      </c>
    </row>
    <row r="11953" spans="2:4" x14ac:dyDescent="0.25">
      <c r="B11953" s="416" t="s">
        <v>14863</v>
      </c>
      <c r="C11953" s="416" t="s">
        <v>14751</v>
      </c>
      <c r="D11953" s="416">
        <v>112.47</v>
      </c>
    </row>
    <row r="11954" spans="2:4" x14ac:dyDescent="0.25">
      <c r="B11954" s="416" t="s">
        <v>14864</v>
      </c>
      <c r="C11954" s="416" t="s">
        <v>14751</v>
      </c>
      <c r="D11954" s="416">
        <v>112.47</v>
      </c>
    </row>
    <row r="11955" spans="2:4" x14ac:dyDescent="0.25">
      <c r="B11955" s="416" t="s">
        <v>14865</v>
      </c>
      <c r="C11955" s="416" t="s">
        <v>14751</v>
      </c>
      <c r="D11955" s="416">
        <v>112.47</v>
      </c>
    </row>
    <row r="11956" spans="2:4" x14ac:dyDescent="0.25">
      <c r="B11956" s="416" t="s">
        <v>14866</v>
      </c>
      <c r="C11956" s="416" t="s">
        <v>14751</v>
      </c>
      <c r="D11956" s="416">
        <v>112.47</v>
      </c>
    </row>
    <row r="11957" spans="2:4" x14ac:dyDescent="0.25">
      <c r="B11957" s="416" t="s">
        <v>14867</v>
      </c>
      <c r="C11957" s="416" t="s">
        <v>14751</v>
      </c>
      <c r="D11957" s="416">
        <v>112.47</v>
      </c>
    </row>
    <row r="11958" spans="2:4" x14ac:dyDescent="0.25">
      <c r="B11958" s="416" t="s">
        <v>14868</v>
      </c>
      <c r="C11958" s="416" t="s">
        <v>14751</v>
      </c>
      <c r="D11958" s="416">
        <v>112.47</v>
      </c>
    </row>
    <row r="11959" spans="2:4" x14ac:dyDescent="0.25">
      <c r="B11959" s="416" t="s">
        <v>14869</v>
      </c>
      <c r="C11959" s="416" t="s">
        <v>14751</v>
      </c>
      <c r="D11959" s="416">
        <v>112.47</v>
      </c>
    </row>
    <row r="11960" spans="2:4" x14ac:dyDescent="0.25">
      <c r="B11960" s="416" t="s">
        <v>14870</v>
      </c>
      <c r="C11960" s="416" t="s">
        <v>14751</v>
      </c>
      <c r="D11960" s="416">
        <v>112.47</v>
      </c>
    </row>
    <row r="11961" spans="2:4" x14ac:dyDescent="0.25">
      <c r="B11961" s="416" t="s">
        <v>14871</v>
      </c>
      <c r="C11961" s="416" t="s">
        <v>14751</v>
      </c>
      <c r="D11961" s="416">
        <v>112.47</v>
      </c>
    </row>
    <row r="11962" spans="2:4" x14ac:dyDescent="0.25">
      <c r="B11962" s="416" t="s">
        <v>14872</v>
      </c>
      <c r="C11962" s="416" t="s">
        <v>14751</v>
      </c>
      <c r="D11962" s="416">
        <v>112.47</v>
      </c>
    </row>
    <row r="11963" spans="2:4" x14ac:dyDescent="0.25">
      <c r="B11963" s="416" t="s">
        <v>14873</v>
      </c>
      <c r="C11963" s="416" t="s">
        <v>14751</v>
      </c>
      <c r="D11963" s="416">
        <v>112.47</v>
      </c>
    </row>
    <row r="11964" spans="2:4" x14ac:dyDescent="0.25">
      <c r="B11964" s="416" t="s">
        <v>14874</v>
      </c>
      <c r="C11964" s="416" t="s">
        <v>14751</v>
      </c>
      <c r="D11964" s="416">
        <v>112.47</v>
      </c>
    </row>
    <row r="11965" spans="2:4" x14ac:dyDescent="0.25">
      <c r="B11965" s="416" t="s">
        <v>14875</v>
      </c>
      <c r="C11965" s="416" t="s">
        <v>14751</v>
      </c>
      <c r="D11965" s="416">
        <v>112.47</v>
      </c>
    </row>
    <row r="11966" spans="2:4" x14ac:dyDescent="0.25">
      <c r="B11966" s="416" t="s">
        <v>14876</v>
      </c>
      <c r="C11966" s="416" t="s">
        <v>14751</v>
      </c>
      <c r="D11966" s="416">
        <v>112.47</v>
      </c>
    </row>
    <row r="11967" spans="2:4" x14ac:dyDescent="0.25">
      <c r="B11967" s="416" t="s">
        <v>14877</v>
      </c>
      <c r="C11967" s="416" t="s">
        <v>14751</v>
      </c>
      <c r="D11967" s="416">
        <v>112.47</v>
      </c>
    </row>
    <row r="11968" spans="2:4" x14ac:dyDescent="0.25">
      <c r="B11968" s="416" t="s">
        <v>14878</v>
      </c>
      <c r="C11968" s="416" t="s">
        <v>14751</v>
      </c>
      <c r="D11968" s="416">
        <v>112.47</v>
      </c>
    </row>
    <row r="11969" spans="2:4" x14ac:dyDescent="0.25">
      <c r="B11969" s="416" t="s">
        <v>14879</v>
      </c>
      <c r="C11969" s="416" t="s">
        <v>14751</v>
      </c>
      <c r="D11969" s="416">
        <v>112.47</v>
      </c>
    </row>
    <row r="11970" spans="2:4" x14ac:dyDescent="0.25">
      <c r="B11970" s="416" t="s">
        <v>14880</v>
      </c>
      <c r="C11970" s="416" t="s">
        <v>14751</v>
      </c>
      <c r="D11970" s="416">
        <v>112.47</v>
      </c>
    </row>
    <row r="11971" spans="2:4" x14ac:dyDescent="0.25">
      <c r="B11971" s="416" t="s">
        <v>14881</v>
      </c>
      <c r="C11971" s="416" t="s">
        <v>14751</v>
      </c>
      <c r="D11971" s="416">
        <v>112.47</v>
      </c>
    </row>
    <row r="11972" spans="2:4" x14ac:dyDescent="0.25">
      <c r="B11972" s="416" t="s">
        <v>14882</v>
      </c>
      <c r="C11972" s="416" t="s">
        <v>14751</v>
      </c>
      <c r="D11972" s="416">
        <v>112.47</v>
      </c>
    </row>
    <row r="11973" spans="2:4" x14ac:dyDescent="0.25">
      <c r="B11973" s="416" t="s">
        <v>14883</v>
      </c>
      <c r="C11973" s="416" t="s">
        <v>14751</v>
      </c>
      <c r="D11973" s="416">
        <v>112.47</v>
      </c>
    </row>
    <row r="11974" spans="2:4" x14ac:dyDescent="0.25">
      <c r="B11974" s="416" t="s">
        <v>14884</v>
      </c>
      <c r="C11974" s="416" t="s">
        <v>14751</v>
      </c>
      <c r="D11974" s="416">
        <v>112.47</v>
      </c>
    </row>
    <row r="11975" spans="2:4" x14ac:dyDescent="0.25">
      <c r="B11975" s="416" t="s">
        <v>14885</v>
      </c>
      <c r="C11975" s="416" t="s">
        <v>14751</v>
      </c>
      <c r="D11975" s="416">
        <v>112.47</v>
      </c>
    </row>
    <row r="11976" spans="2:4" x14ac:dyDescent="0.25">
      <c r="B11976" s="416" t="s">
        <v>14886</v>
      </c>
      <c r="C11976" s="416" t="s">
        <v>14751</v>
      </c>
      <c r="D11976" s="416">
        <v>112.47</v>
      </c>
    </row>
    <row r="11977" spans="2:4" x14ac:dyDescent="0.25">
      <c r="B11977" s="416" t="s">
        <v>14887</v>
      </c>
      <c r="C11977" s="416" t="s">
        <v>14751</v>
      </c>
      <c r="D11977" s="416">
        <v>112.47</v>
      </c>
    </row>
    <row r="11978" spans="2:4" x14ac:dyDescent="0.25">
      <c r="B11978" s="416" t="s">
        <v>14888</v>
      </c>
      <c r="C11978" s="416" t="s">
        <v>14751</v>
      </c>
      <c r="D11978" s="416">
        <v>112.47</v>
      </c>
    </row>
    <row r="11979" spans="2:4" x14ac:dyDescent="0.25">
      <c r="B11979" s="416" t="s">
        <v>14889</v>
      </c>
      <c r="C11979" s="416" t="s">
        <v>14751</v>
      </c>
      <c r="D11979" s="416">
        <v>112.47</v>
      </c>
    </row>
    <row r="11980" spans="2:4" x14ac:dyDescent="0.25">
      <c r="B11980" s="416" t="s">
        <v>14890</v>
      </c>
      <c r="C11980" s="416" t="s">
        <v>14751</v>
      </c>
      <c r="D11980" s="416">
        <v>112.47</v>
      </c>
    </row>
    <row r="11981" spans="2:4" x14ac:dyDescent="0.25">
      <c r="B11981" s="416" t="s">
        <v>14891</v>
      </c>
      <c r="C11981" s="416" t="s">
        <v>14751</v>
      </c>
      <c r="D11981" s="416">
        <v>112.47</v>
      </c>
    </row>
    <row r="11982" spans="2:4" x14ac:dyDescent="0.25">
      <c r="B11982" s="416" t="s">
        <v>14892</v>
      </c>
      <c r="C11982" s="416" t="s">
        <v>14751</v>
      </c>
      <c r="D11982" s="416">
        <v>112.47</v>
      </c>
    </row>
    <row r="11983" spans="2:4" x14ac:dyDescent="0.25">
      <c r="B11983" s="416" t="s">
        <v>14893</v>
      </c>
      <c r="C11983" s="416" t="s">
        <v>14751</v>
      </c>
      <c r="D11983" s="416">
        <v>112.47</v>
      </c>
    </row>
    <row r="11984" spans="2:4" x14ac:dyDescent="0.25">
      <c r="B11984" s="416" t="s">
        <v>14894</v>
      </c>
      <c r="C11984" s="416" t="s">
        <v>14751</v>
      </c>
      <c r="D11984" s="416">
        <v>112.47</v>
      </c>
    </row>
    <row r="11985" spans="2:4" x14ac:dyDescent="0.25">
      <c r="B11985" s="416" t="s">
        <v>14895</v>
      </c>
      <c r="C11985" s="416" t="s">
        <v>14751</v>
      </c>
      <c r="D11985" s="416">
        <v>112.47</v>
      </c>
    </row>
    <row r="11986" spans="2:4" x14ac:dyDescent="0.25">
      <c r="B11986" s="416" t="s">
        <v>14896</v>
      </c>
      <c r="C11986" s="416" t="s">
        <v>14751</v>
      </c>
      <c r="D11986" s="416">
        <v>112.47</v>
      </c>
    </row>
    <row r="11987" spans="2:4" x14ac:dyDescent="0.25">
      <c r="B11987" s="416" t="s">
        <v>14897</v>
      </c>
      <c r="C11987" s="416" t="s">
        <v>14751</v>
      </c>
      <c r="D11987" s="416">
        <v>112.47</v>
      </c>
    </row>
    <row r="11988" spans="2:4" x14ac:dyDescent="0.25">
      <c r="B11988" s="416" t="s">
        <v>14898</v>
      </c>
      <c r="C11988" s="416" t="s">
        <v>14751</v>
      </c>
      <c r="D11988" s="416">
        <v>112.47</v>
      </c>
    </row>
    <row r="11989" spans="2:4" x14ac:dyDescent="0.25">
      <c r="B11989" s="416" t="s">
        <v>14899</v>
      </c>
      <c r="C11989" s="416" t="s">
        <v>14751</v>
      </c>
      <c r="D11989" s="416">
        <v>112.47</v>
      </c>
    </row>
    <row r="11990" spans="2:4" x14ac:dyDescent="0.25">
      <c r="B11990" s="416" t="s">
        <v>14900</v>
      </c>
      <c r="C11990" s="416" t="s">
        <v>14751</v>
      </c>
      <c r="D11990" s="416">
        <v>112.47</v>
      </c>
    </row>
    <row r="11991" spans="2:4" x14ac:dyDescent="0.25">
      <c r="B11991" s="416" t="s">
        <v>14901</v>
      </c>
      <c r="C11991" s="416" t="s">
        <v>14751</v>
      </c>
      <c r="D11991" s="416">
        <v>112.47</v>
      </c>
    </row>
    <row r="11992" spans="2:4" x14ac:dyDescent="0.25">
      <c r="B11992" s="416" t="s">
        <v>14902</v>
      </c>
      <c r="C11992" s="416" t="s">
        <v>14751</v>
      </c>
      <c r="D11992" s="416">
        <v>112.47</v>
      </c>
    </row>
    <row r="11993" spans="2:4" x14ac:dyDescent="0.25">
      <c r="B11993" s="416" t="s">
        <v>14903</v>
      </c>
      <c r="C11993" s="416" t="s">
        <v>14751</v>
      </c>
      <c r="D11993" s="416">
        <v>112.47</v>
      </c>
    </row>
    <row r="11994" spans="2:4" x14ac:dyDescent="0.25">
      <c r="B11994" s="416" t="s">
        <v>14904</v>
      </c>
      <c r="C11994" s="416" t="s">
        <v>14751</v>
      </c>
      <c r="D11994" s="416">
        <v>112.47</v>
      </c>
    </row>
    <row r="11995" spans="2:4" x14ac:dyDescent="0.25">
      <c r="B11995" s="416" t="s">
        <v>14905</v>
      </c>
      <c r="C11995" s="416" t="s">
        <v>14751</v>
      </c>
      <c r="D11995" s="416">
        <v>112.47</v>
      </c>
    </row>
    <row r="11996" spans="2:4" x14ac:dyDescent="0.25">
      <c r="B11996" s="416" t="s">
        <v>14906</v>
      </c>
      <c r="C11996" s="416" t="s">
        <v>14751</v>
      </c>
      <c r="D11996" s="416">
        <v>112.47</v>
      </c>
    </row>
    <row r="11997" spans="2:4" x14ac:dyDescent="0.25">
      <c r="B11997" s="416" t="s">
        <v>14907</v>
      </c>
      <c r="C11997" s="416" t="s">
        <v>14751</v>
      </c>
      <c r="D11997" s="416">
        <v>112.47</v>
      </c>
    </row>
    <row r="11998" spans="2:4" x14ac:dyDescent="0.25">
      <c r="B11998" s="416" t="s">
        <v>14908</v>
      </c>
      <c r="C11998" s="416" t="s">
        <v>14751</v>
      </c>
      <c r="D11998" s="416">
        <v>112.47</v>
      </c>
    </row>
    <row r="11999" spans="2:4" x14ac:dyDescent="0.25">
      <c r="B11999" s="416" t="s">
        <v>14909</v>
      </c>
      <c r="C11999" s="416" t="s">
        <v>14751</v>
      </c>
      <c r="D11999" s="416">
        <v>112.47</v>
      </c>
    </row>
    <row r="12000" spans="2:4" x14ac:dyDescent="0.25">
      <c r="B12000" s="416" t="s">
        <v>14910</v>
      </c>
      <c r="C12000" s="416" t="s">
        <v>14751</v>
      </c>
      <c r="D12000" s="416">
        <v>112.47</v>
      </c>
    </row>
    <row r="12001" spans="2:4" x14ac:dyDescent="0.25">
      <c r="B12001" s="416" t="s">
        <v>14911</v>
      </c>
      <c r="C12001" s="416" t="s">
        <v>14751</v>
      </c>
      <c r="D12001" s="416">
        <v>112.47</v>
      </c>
    </row>
    <row r="12002" spans="2:4" x14ac:dyDescent="0.25">
      <c r="B12002" s="416" t="s">
        <v>14912</v>
      </c>
      <c r="C12002" s="416" t="s">
        <v>14751</v>
      </c>
      <c r="D12002" s="416">
        <v>112.47</v>
      </c>
    </row>
    <row r="12003" spans="2:4" x14ac:dyDescent="0.25">
      <c r="B12003" s="416" t="s">
        <v>14913</v>
      </c>
      <c r="C12003" s="416" t="s">
        <v>14751</v>
      </c>
      <c r="D12003" s="416">
        <v>112.47</v>
      </c>
    </row>
    <row r="12004" spans="2:4" x14ac:dyDescent="0.25">
      <c r="B12004" s="416" t="s">
        <v>14914</v>
      </c>
      <c r="C12004" s="416" t="s">
        <v>14751</v>
      </c>
      <c r="D12004" s="416">
        <v>112.47</v>
      </c>
    </row>
    <row r="12005" spans="2:4" x14ac:dyDescent="0.25">
      <c r="B12005" s="416" t="s">
        <v>14915</v>
      </c>
      <c r="C12005" s="416" t="s">
        <v>14751</v>
      </c>
      <c r="D12005" s="416">
        <v>112.47</v>
      </c>
    </row>
    <row r="12006" spans="2:4" x14ac:dyDescent="0.25">
      <c r="B12006" s="416" t="s">
        <v>14916</v>
      </c>
      <c r="C12006" s="416" t="s">
        <v>14751</v>
      </c>
      <c r="D12006" s="416">
        <v>112.47</v>
      </c>
    </row>
    <row r="12007" spans="2:4" x14ac:dyDescent="0.25">
      <c r="B12007" s="416" t="s">
        <v>14917</v>
      </c>
      <c r="C12007" s="416" t="s">
        <v>14751</v>
      </c>
      <c r="D12007" s="416">
        <v>112.47</v>
      </c>
    </row>
    <row r="12008" spans="2:4" x14ac:dyDescent="0.25">
      <c r="B12008" s="416" t="s">
        <v>14918</v>
      </c>
      <c r="C12008" s="416" t="s">
        <v>14751</v>
      </c>
      <c r="D12008" s="416">
        <v>112.47</v>
      </c>
    </row>
    <row r="12009" spans="2:4" x14ac:dyDescent="0.25">
      <c r="B12009" s="416" t="s">
        <v>14919</v>
      </c>
      <c r="C12009" s="416" t="s">
        <v>14751</v>
      </c>
      <c r="D12009" s="416">
        <v>112.47</v>
      </c>
    </row>
    <row r="12010" spans="2:4" x14ac:dyDescent="0.25">
      <c r="B12010" s="416" t="s">
        <v>14920</v>
      </c>
      <c r="C12010" s="416" t="s">
        <v>14751</v>
      </c>
      <c r="D12010" s="416">
        <v>112.47</v>
      </c>
    </row>
    <row r="12011" spans="2:4" x14ac:dyDescent="0.25">
      <c r="B12011" s="416" t="s">
        <v>14921</v>
      </c>
      <c r="C12011" s="416" t="s">
        <v>14751</v>
      </c>
      <c r="D12011" s="416">
        <v>112.47</v>
      </c>
    </row>
    <row r="12012" spans="2:4" x14ac:dyDescent="0.25">
      <c r="B12012" s="416" t="s">
        <v>14922</v>
      </c>
      <c r="C12012" s="416" t="s">
        <v>14751</v>
      </c>
      <c r="D12012" s="416">
        <v>112.47</v>
      </c>
    </row>
    <row r="12013" spans="2:4" x14ac:dyDescent="0.25">
      <c r="B12013" s="416" t="s">
        <v>14923</v>
      </c>
      <c r="C12013" s="416" t="s">
        <v>14751</v>
      </c>
      <c r="D12013" s="416">
        <v>112.47</v>
      </c>
    </row>
    <row r="12014" spans="2:4" x14ac:dyDescent="0.25">
      <c r="B12014" s="416" t="s">
        <v>14924</v>
      </c>
      <c r="C12014" s="416" t="s">
        <v>14751</v>
      </c>
      <c r="D12014" s="416">
        <v>112.47</v>
      </c>
    </row>
    <row r="12015" spans="2:4" x14ac:dyDescent="0.25">
      <c r="B12015" s="416" t="s">
        <v>14925</v>
      </c>
      <c r="C12015" s="416" t="s">
        <v>14751</v>
      </c>
      <c r="D12015" s="416">
        <v>112.47</v>
      </c>
    </row>
    <row r="12016" spans="2:4" x14ac:dyDescent="0.25">
      <c r="B12016" s="416" t="s">
        <v>14926</v>
      </c>
      <c r="C12016" s="416" t="s">
        <v>14751</v>
      </c>
      <c r="D12016" s="416">
        <v>112.47</v>
      </c>
    </row>
    <row r="12017" spans="2:4" x14ac:dyDescent="0.25">
      <c r="B12017" s="416" t="s">
        <v>14927</v>
      </c>
      <c r="C12017" s="416" t="s">
        <v>14751</v>
      </c>
      <c r="D12017" s="416">
        <v>112.47</v>
      </c>
    </row>
    <row r="12018" spans="2:4" x14ac:dyDescent="0.25">
      <c r="B12018" s="416" t="s">
        <v>14928</v>
      </c>
      <c r="C12018" s="416" t="s">
        <v>14751</v>
      </c>
      <c r="D12018" s="416">
        <v>112.47</v>
      </c>
    </row>
    <row r="12019" spans="2:4" x14ac:dyDescent="0.25">
      <c r="B12019" s="416" t="s">
        <v>14929</v>
      </c>
      <c r="C12019" s="416" t="s">
        <v>14751</v>
      </c>
      <c r="D12019" s="416">
        <v>112.47</v>
      </c>
    </row>
    <row r="12020" spans="2:4" x14ac:dyDescent="0.25">
      <c r="B12020" s="416" t="s">
        <v>14930</v>
      </c>
      <c r="C12020" s="416" t="s">
        <v>14751</v>
      </c>
      <c r="D12020" s="416">
        <v>112.47</v>
      </c>
    </row>
    <row r="12021" spans="2:4" x14ac:dyDescent="0.25">
      <c r="B12021" s="416" t="s">
        <v>14931</v>
      </c>
      <c r="C12021" s="416" t="s">
        <v>14751</v>
      </c>
      <c r="D12021" s="416">
        <v>112.47</v>
      </c>
    </row>
    <row r="12022" spans="2:4" x14ac:dyDescent="0.25">
      <c r="B12022" s="416" t="s">
        <v>14932</v>
      </c>
      <c r="C12022" s="416" t="s">
        <v>14751</v>
      </c>
      <c r="D12022" s="416">
        <v>112.47</v>
      </c>
    </row>
    <row r="12023" spans="2:4" x14ac:dyDescent="0.25">
      <c r="B12023" s="416" t="s">
        <v>14933</v>
      </c>
      <c r="C12023" s="416" t="s">
        <v>14751</v>
      </c>
      <c r="D12023" s="416">
        <v>112.47</v>
      </c>
    </row>
    <row r="12024" spans="2:4" x14ac:dyDescent="0.25">
      <c r="B12024" s="416" t="s">
        <v>14934</v>
      </c>
      <c r="C12024" s="416" t="s">
        <v>14751</v>
      </c>
      <c r="D12024" s="416">
        <v>112.47</v>
      </c>
    </row>
    <row r="12025" spans="2:4" x14ac:dyDescent="0.25">
      <c r="B12025" s="416" t="s">
        <v>14935</v>
      </c>
      <c r="C12025" s="416" t="s">
        <v>14751</v>
      </c>
      <c r="D12025" s="416">
        <v>112.47</v>
      </c>
    </row>
    <row r="12026" spans="2:4" x14ac:dyDescent="0.25">
      <c r="B12026" s="416" t="s">
        <v>14936</v>
      </c>
      <c r="C12026" s="416" t="s">
        <v>14751</v>
      </c>
      <c r="D12026" s="416">
        <v>112.47</v>
      </c>
    </row>
    <row r="12027" spans="2:4" x14ac:dyDescent="0.25">
      <c r="B12027" s="416" t="s">
        <v>14937</v>
      </c>
      <c r="C12027" s="416" t="s">
        <v>14751</v>
      </c>
      <c r="D12027" s="416">
        <v>112.47</v>
      </c>
    </row>
    <row r="12028" spans="2:4" x14ac:dyDescent="0.25">
      <c r="B12028" s="416" t="s">
        <v>14938</v>
      </c>
      <c r="C12028" s="416" t="s">
        <v>14751</v>
      </c>
      <c r="D12028" s="416">
        <v>112.47</v>
      </c>
    </row>
    <row r="12029" spans="2:4" x14ac:dyDescent="0.25">
      <c r="B12029" s="416" t="s">
        <v>14939</v>
      </c>
      <c r="C12029" s="416" t="s">
        <v>14751</v>
      </c>
      <c r="D12029" s="416">
        <v>112.47</v>
      </c>
    </row>
    <row r="12030" spans="2:4" x14ac:dyDescent="0.25">
      <c r="B12030" s="416" t="s">
        <v>14940</v>
      </c>
      <c r="C12030" s="416" t="s">
        <v>14751</v>
      </c>
      <c r="D12030" s="416">
        <v>112.47</v>
      </c>
    </row>
    <row r="12031" spans="2:4" x14ac:dyDescent="0.25">
      <c r="B12031" s="416" t="s">
        <v>14941</v>
      </c>
      <c r="C12031" s="416" t="s">
        <v>14751</v>
      </c>
      <c r="D12031" s="416">
        <v>112.47</v>
      </c>
    </row>
    <row r="12032" spans="2:4" x14ac:dyDescent="0.25">
      <c r="B12032" s="416" t="s">
        <v>14942</v>
      </c>
      <c r="C12032" s="416" t="s">
        <v>14751</v>
      </c>
      <c r="D12032" s="416">
        <v>112.47</v>
      </c>
    </row>
    <row r="12033" spans="2:4" x14ac:dyDescent="0.25">
      <c r="B12033" s="416" t="s">
        <v>14943</v>
      </c>
      <c r="C12033" s="416" t="s">
        <v>14751</v>
      </c>
      <c r="D12033" s="416">
        <v>112.47</v>
      </c>
    </row>
    <row r="12034" spans="2:4" x14ac:dyDescent="0.25">
      <c r="B12034" s="416" t="s">
        <v>14944</v>
      </c>
      <c r="C12034" s="416" t="s">
        <v>14751</v>
      </c>
      <c r="D12034" s="416">
        <v>112.47</v>
      </c>
    </row>
    <row r="12035" spans="2:4" x14ac:dyDescent="0.25">
      <c r="B12035" s="416" t="s">
        <v>14945</v>
      </c>
      <c r="C12035" s="416" t="s">
        <v>14751</v>
      </c>
      <c r="D12035" s="416">
        <v>112.47</v>
      </c>
    </row>
    <row r="12036" spans="2:4" x14ac:dyDescent="0.25">
      <c r="B12036" s="416" t="s">
        <v>14946</v>
      </c>
      <c r="C12036" s="416" t="s">
        <v>14751</v>
      </c>
      <c r="D12036" s="416">
        <v>112.47</v>
      </c>
    </row>
    <row r="12037" spans="2:4" x14ac:dyDescent="0.25">
      <c r="B12037" s="416" t="s">
        <v>14947</v>
      </c>
      <c r="C12037" s="416" t="s">
        <v>14751</v>
      </c>
      <c r="D12037" s="416">
        <v>112.47</v>
      </c>
    </row>
    <row r="12038" spans="2:4" x14ac:dyDescent="0.25">
      <c r="B12038" s="416" t="s">
        <v>14948</v>
      </c>
      <c r="C12038" s="416" t="s">
        <v>14751</v>
      </c>
      <c r="D12038" s="416">
        <v>112.47</v>
      </c>
    </row>
    <row r="12039" spans="2:4" x14ac:dyDescent="0.25">
      <c r="B12039" s="416" t="s">
        <v>14949</v>
      </c>
      <c r="C12039" s="416" t="s">
        <v>14751</v>
      </c>
      <c r="D12039" s="416">
        <v>112.47</v>
      </c>
    </row>
    <row r="12040" spans="2:4" x14ac:dyDescent="0.25">
      <c r="B12040" s="416" t="s">
        <v>14950</v>
      </c>
      <c r="C12040" s="416" t="s">
        <v>14751</v>
      </c>
      <c r="D12040" s="416">
        <v>112.47</v>
      </c>
    </row>
    <row r="12041" spans="2:4" x14ac:dyDescent="0.25">
      <c r="B12041" s="416" t="s">
        <v>14951</v>
      </c>
      <c r="C12041" s="416" t="s">
        <v>14751</v>
      </c>
      <c r="D12041" s="416">
        <v>112.47</v>
      </c>
    </row>
    <row r="12042" spans="2:4" x14ac:dyDescent="0.25">
      <c r="B12042" s="416" t="s">
        <v>14952</v>
      </c>
      <c r="C12042" s="416" t="s">
        <v>14751</v>
      </c>
      <c r="D12042" s="416">
        <v>112.47</v>
      </c>
    </row>
    <row r="12043" spans="2:4" x14ac:dyDescent="0.25">
      <c r="B12043" s="416" t="s">
        <v>14953</v>
      </c>
      <c r="C12043" s="416" t="s">
        <v>14751</v>
      </c>
      <c r="D12043" s="416">
        <v>112.47</v>
      </c>
    </row>
    <row r="12044" spans="2:4" x14ac:dyDescent="0.25">
      <c r="B12044" s="416" t="s">
        <v>14954</v>
      </c>
      <c r="C12044" s="416" t="s">
        <v>14751</v>
      </c>
      <c r="D12044" s="416">
        <v>112.47</v>
      </c>
    </row>
    <row r="12045" spans="2:4" x14ac:dyDescent="0.25">
      <c r="B12045" s="416" t="s">
        <v>14955</v>
      </c>
      <c r="C12045" s="416" t="s">
        <v>14751</v>
      </c>
      <c r="D12045" s="416">
        <v>112.47</v>
      </c>
    </row>
    <row r="12046" spans="2:4" x14ac:dyDescent="0.25">
      <c r="B12046" s="416" t="s">
        <v>14956</v>
      </c>
      <c r="C12046" s="416" t="s">
        <v>14751</v>
      </c>
      <c r="D12046" s="416">
        <v>112.47</v>
      </c>
    </row>
    <row r="12047" spans="2:4" x14ac:dyDescent="0.25">
      <c r="B12047" s="416" t="s">
        <v>14957</v>
      </c>
      <c r="C12047" s="416" t="s">
        <v>14751</v>
      </c>
      <c r="D12047" s="416">
        <v>112.47</v>
      </c>
    </row>
    <row r="12048" spans="2:4" x14ac:dyDescent="0.25">
      <c r="B12048" s="416" t="s">
        <v>14958</v>
      </c>
      <c r="C12048" s="416" t="s">
        <v>14751</v>
      </c>
      <c r="D12048" s="416">
        <v>112.47</v>
      </c>
    </row>
    <row r="12049" spans="2:4" x14ac:dyDescent="0.25">
      <c r="B12049" s="416" t="s">
        <v>14959</v>
      </c>
      <c r="C12049" s="416" t="s">
        <v>14751</v>
      </c>
      <c r="D12049" s="416">
        <v>112.47</v>
      </c>
    </row>
    <row r="12050" spans="2:4" x14ac:dyDescent="0.25">
      <c r="B12050" s="416" t="s">
        <v>14960</v>
      </c>
      <c r="C12050" s="416" t="s">
        <v>14751</v>
      </c>
      <c r="D12050" s="416">
        <v>112.47</v>
      </c>
    </row>
    <row r="12051" spans="2:4" x14ac:dyDescent="0.25">
      <c r="B12051" s="416" t="s">
        <v>14961</v>
      </c>
      <c r="C12051" s="416" t="s">
        <v>14751</v>
      </c>
      <c r="D12051" s="416">
        <v>112.47</v>
      </c>
    </row>
    <row r="12052" spans="2:4" x14ac:dyDescent="0.25">
      <c r="B12052" s="416" t="s">
        <v>14962</v>
      </c>
      <c r="C12052" s="416" t="s">
        <v>14751</v>
      </c>
      <c r="D12052" s="416">
        <v>112.47</v>
      </c>
    </row>
    <row r="12053" spans="2:4" x14ac:dyDescent="0.25">
      <c r="B12053" s="416" t="s">
        <v>14963</v>
      </c>
      <c r="C12053" s="416" t="s">
        <v>14751</v>
      </c>
      <c r="D12053" s="416">
        <v>112.47</v>
      </c>
    </row>
    <row r="12054" spans="2:4" x14ac:dyDescent="0.25">
      <c r="B12054" s="416" t="s">
        <v>14964</v>
      </c>
      <c r="C12054" s="416" t="s">
        <v>14751</v>
      </c>
      <c r="D12054" s="416">
        <v>112.47</v>
      </c>
    </row>
    <row r="12055" spans="2:4" x14ac:dyDescent="0.25">
      <c r="B12055" s="416" t="s">
        <v>14965</v>
      </c>
      <c r="C12055" s="416" t="s">
        <v>14751</v>
      </c>
      <c r="D12055" s="416">
        <v>112.47</v>
      </c>
    </row>
    <row r="12056" spans="2:4" x14ac:dyDescent="0.25">
      <c r="B12056" s="416" t="s">
        <v>14966</v>
      </c>
      <c r="C12056" s="416" t="s">
        <v>14751</v>
      </c>
      <c r="D12056" s="416">
        <v>112.47</v>
      </c>
    </row>
    <row r="12057" spans="2:4" x14ac:dyDescent="0.25">
      <c r="B12057" s="416" t="s">
        <v>14967</v>
      </c>
      <c r="C12057" s="416" t="s">
        <v>14751</v>
      </c>
      <c r="D12057" s="416">
        <v>112.47</v>
      </c>
    </row>
    <row r="12058" spans="2:4" x14ac:dyDescent="0.25">
      <c r="B12058" s="416" t="s">
        <v>14968</v>
      </c>
      <c r="C12058" s="416" t="s">
        <v>14751</v>
      </c>
      <c r="D12058" s="416">
        <v>112.47</v>
      </c>
    </row>
    <row r="12059" spans="2:4" x14ac:dyDescent="0.25">
      <c r="B12059" s="416" t="s">
        <v>14969</v>
      </c>
      <c r="C12059" s="416" t="s">
        <v>14751</v>
      </c>
      <c r="D12059" s="416">
        <v>112.47</v>
      </c>
    </row>
    <row r="12060" spans="2:4" x14ac:dyDescent="0.25">
      <c r="B12060" s="416" t="s">
        <v>14970</v>
      </c>
      <c r="C12060" s="416" t="s">
        <v>14751</v>
      </c>
      <c r="D12060" s="416">
        <v>112.47</v>
      </c>
    </row>
    <row r="12061" spans="2:4" x14ac:dyDescent="0.25">
      <c r="B12061" s="416" t="s">
        <v>14971</v>
      </c>
      <c r="C12061" s="416" t="s">
        <v>14751</v>
      </c>
      <c r="D12061" s="416">
        <v>112.47</v>
      </c>
    </row>
    <row r="12062" spans="2:4" x14ac:dyDescent="0.25">
      <c r="B12062" s="416" t="s">
        <v>14972</v>
      </c>
      <c r="C12062" s="416" t="s">
        <v>14751</v>
      </c>
      <c r="D12062" s="416">
        <v>112.47</v>
      </c>
    </row>
    <row r="12063" spans="2:4" x14ac:dyDescent="0.25">
      <c r="B12063" s="416" t="s">
        <v>14973</v>
      </c>
      <c r="C12063" s="416" t="s">
        <v>14751</v>
      </c>
      <c r="D12063" s="416">
        <v>112.47</v>
      </c>
    </row>
    <row r="12064" spans="2:4" x14ac:dyDescent="0.25">
      <c r="B12064" s="416" t="s">
        <v>14974</v>
      </c>
      <c r="C12064" s="416" t="s">
        <v>14751</v>
      </c>
      <c r="D12064" s="416">
        <v>112.47</v>
      </c>
    </row>
    <row r="12065" spans="2:4" x14ac:dyDescent="0.25">
      <c r="B12065" s="416" t="s">
        <v>14975</v>
      </c>
      <c r="C12065" s="416" t="s">
        <v>14751</v>
      </c>
      <c r="D12065" s="416">
        <v>112.47</v>
      </c>
    </row>
    <row r="12066" spans="2:4" x14ac:dyDescent="0.25">
      <c r="B12066" s="416" t="s">
        <v>14976</v>
      </c>
      <c r="C12066" s="416" t="s">
        <v>14751</v>
      </c>
      <c r="D12066" s="416">
        <v>112.47</v>
      </c>
    </row>
    <row r="12067" spans="2:4" x14ac:dyDescent="0.25">
      <c r="B12067" s="416">
        <v>907</v>
      </c>
      <c r="C12067" s="416" t="s">
        <v>14751</v>
      </c>
      <c r="D12067" s="416">
        <v>112.47</v>
      </c>
    </row>
    <row r="12068" spans="2:4" x14ac:dyDescent="0.25">
      <c r="B12068" s="416" t="s">
        <v>14977</v>
      </c>
      <c r="C12068" s="416" t="s">
        <v>14751</v>
      </c>
      <c r="D12068" s="416">
        <v>112.47</v>
      </c>
    </row>
    <row r="12069" spans="2:4" x14ac:dyDescent="0.25">
      <c r="B12069" s="416" t="s">
        <v>14978</v>
      </c>
      <c r="C12069" s="416" t="s">
        <v>14751</v>
      </c>
      <c r="D12069" s="416">
        <v>112.47</v>
      </c>
    </row>
    <row r="12070" spans="2:4" x14ac:dyDescent="0.25">
      <c r="B12070" s="416" t="s">
        <v>14979</v>
      </c>
      <c r="C12070" s="416" t="s">
        <v>14751</v>
      </c>
      <c r="D12070" s="416">
        <v>112.47</v>
      </c>
    </row>
    <row r="12071" spans="2:4" x14ac:dyDescent="0.25">
      <c r="B12071" s="416" t="s">
        <v>14980</v>
      </c>
      <c r="C12071" s="416" t="s">
        <v>14751</v>
      </c>
      <c r="D12071" s="416">
        <v>112.47</v>
      </c>
    </row>
    <row r="12072" spans="2:4" x14ac:dyDescent="0.25">
      <c r="B12072" s="416" t="s">
        <v>14981</v>
      </c>
      <c r="C12072" s="416" t="s">
        <v>14751</v>
      </c>
      <c r="D12072" s="416">
        <v>112.47</v>
      </c>
    </row>
    <row r="12073" spans="2:4" x14ac:dyDescent="0.25">
      <c r="B12073" s="416" t="s">
        <v>14982</v>
      </c>
      <c r="C12073" s="416" t="s">
        <v>14751</v>
      </c>
      <c r="D12073" s="416">
        <v>112.47</v>
      </c>
    </row>
    <row r="12074" spans="2:4" x14ac:dyDescent="0.25">
      <c r="B12074" s="416" t="s">
        <v>14983</v>
      </c>
      <c r="C12074" s="416" t="s">
        <v>14751</v>
      </c>
      <c r="D12074" s="416">
        <v>112.47</v>
      </c>
    </row>
    <row r="12075" spans="2:4" x14ac:dyDescent="0.25">
      <c r="B12075" s="416" t="s">
        <v>14984</v>
      </c>
      <c r="C12075" s="416" t="s">
        <v>14751</v>
      </c>
      <c r="D12075" s="416">
        <v>110.01</v>
      </c>
    </row>
    <row r="12076" spans="2:4" x14ac:dyDescent="0.25">
      <c r="B12076" s="416" t="s">
        <v>14985</v>
      </c>
      <c r="C12076" s="416" t="s">
        <v>14751</v>
      </c>
      <c r="D12076" s="416">
        <v>110.01</v>
      </c>
    </row>
    <row r="12077" spans="2:4" x14ac:dyDescent="0.25">
      <c r="B12077" s="416" t="s">
        <v>14986</v>
      </c>
      <c r="C12077" s="416" t="s">
        <v>14751</v>
      </c>
      <c r="D12077" s="416">
        <v>110.01</v>
      </c>
    </row>
    <row r="12078" spans="2:4" x14ac:dyDescent="0.25">
      <c r="B12078" s="416" t="s">
        <v>14987</v>
      </c>
      <c r="C12078" s="416" t="s">
        <v>14751</v>
      </c>
      <c r="D12078" s="416">
        <v>110.01</v>
      </c>
    </row>
    <row r="12079" spans="2:4" x14ac:dyDescent="0.25">
      <c r="B12079" s="416" t="s">
        <v>14988</v>
      </c>
      <c r="C12079" s="416" t="s">
        <v>14751</v>
      </c>
      <c r="D12079" s="416">
        <v>110.01</v>
      </c>
    </row>
    <row r="12080" spans="2:4" x14ac:dyDescent="0.25">
      <c r="B12080" s="416" t="s">
        <v>14989</v>
      </c>
      <c r="C12080" s="416" t="s">
        <v>14751</v>
      </c>
      <c r="D12080" s="416">
        <v>110.01</v>
      </c>
    </row>
    <row r="12081" spans="2:4" x14ac:dyDescent="0.25">
      <c r="B12081" s="416" t="s">
        <v>14990</v>
      </c>
      <c r="C12081" s="416" t="s">
        <v>14751</v>
      </c>
      <c r="D12081" s="416">
        <v>110.01</v>
      </c>
    </row>
    <row r="12082" spans="2:4" x14ac:dyDescent="0.25">
      <c r="B12082" s="416" t="s">
        <v>14991</v>
      </c>
      <c r="C12082" s="416" t="s">
        <v>14751</v>
      </c>
      <c r="D12082" s="416">
        <v>110</v>
      </c>
    </row>
    <row r="12083" spans="2:4" x14ac:dyDescent="0.25">
      <c r="B12083" s="416" t="s">
        <v>14992</v>
      </c>
      <c r="C12083" s="416" t="s">
        <v>14751</v>
      </c>
      <c r="D12083" s="416">
        <v>110</v>
      </c>
    </row>
    <row r="12084" spans="2:4" x14ac:dyDescent="0.25">
      <c r="B12084" s="416" t="s">
        <v>14993</v>
      </c>
      <c r="C12084" s="416" t="s">
        <v>14751</v>
      </c>
      <c r="D12084" s="416">
        <v>110</v>
      </c>
    </row>
    <row r="12085" spans="2:4" x14ac:dyDescent="0.25">
      <c r="B12085" s="416" t="s">
        <v>14994</v>
      </c>
      <c r="C12085" s="416" t="s">
        <v>14751</v>
      </c>
      <c r="D12085" s="416">
        <v>110</v>
      </c>
    </row>
    <row r="12086" spans="2:4" x14ac:dyDescent="0.25">
      <c r="B12086" s="416" t="s">
        <v>14995</v>
      </c>
      <c r="C12086" s="416" t="s">
        <v>14751</v>
      </c>
      <c r="D12086" s="416">
        <v>110.01</v>
      </c>
    </row>
    <row r="12087" spans="2:4" x14ac:dyDescent="0.25">
      <c r="B12087" s="416" t="s">
        <v>14996</v>
      </c>
      <c r="C12087" s="416" t="s">
        <v>14751</v>
      </c>
      <c r="D12087" s="416">
        <v>110.01</v>
      </c>
    </row>
    <row r="12088" spans="2:4" x14ac:dyDescent="0.25">
      <c r="B12088" s="416" t="s">
        <v>14997</v>
      </c>
      <c r="C12088" s="416" t="s">
        <v>14751</v>
      </c>
      <c r="D12088" s="416">
        <v>110.01</v>
      </c>
    </row>
    <row r="12089" spans="2:4" x14ac:dyDescent="0.25">
      <c r="B12089" s="416" t="s">
        <v>14998</v>
      </c>
      <c r="C12089" s="416" t="s">
        <v>14751</v>
      </c>
      <c r="D12089" s="416">
        <v>110.01</v>
      </c>
    </row>
    <row r="12090" spans="2:4" x14ac:dyDescent="0.25">
      <c r="B12090" s="416" t="s">
        <v>14999</v>
      </c>
      <c r="C12090" s="416" t="s">
        <v>14751</v>
      </c>
      <c r="D12090" s="416">
        <v>110.01</v>
      </c>
    </row>
    <row r="12091" spans="2:4" x14ac:dyDescent="0.25">
      <c r="B12091" s="416" t="s">
        <v>15000</v>
      </c>
      <c r="C12091" s="416" t="s">
        <v>14751</v>
      </c>
      <c r="D12091" s="416">
        <v>110.01</v>
      </c>
    </row>
    <row r="12092" spans="2:4" x14ac:dyDescent="0.25">
      <c r="B12092" s="416" t="s">
        <v>15001</v>
      </c>
      <c r="C12092" s="416" t="s">
        <v>14751</v>
      </c>
      <c r="D12092" s="416">
        <v>110.01</v>
      </c>
    </row>
    <row r="12093" spans="2:4" x14ac:dyDescent="0.25">
      <c r="B12093" s="416" t="s">
        <v>15002</v>
      </c>
      <c r="C12093" s="416" t="s">
        <v>14751</v>
      </c>
      <c r="D12093" s="416">
        <v>110.01</v>
      </c>
    </row>
    <row r="12094" spans="2:4" x14ac:dyDescent="0.25">
      <c r="B12094" s="416" t="s">
        <v>15003</v>
      </c>
      <c r="C12094" s="416" t="s">
        <v>14751</v>
      </c>
      <c r="D12094" s="416">
        <v>110.01</v>
      </c>
    </row>
    <row r="12095" spans="2:4" x14ac:dyDescent="0.25">
      <c r="B12095" s="416" t="s">
        <v>15004</v>
      </c>
      <c r="C12095" s="416" t="s">
        <v>14751</v>
      </c>
      <c r="D12095" s="416">
        <v>110.01</v>
      </c>
    </row>
    <row r="12096" spans="2:4" x14ac:dyDescent="0.25">
      <c r="B12096" s="416" t="s">
        <v>15005</v>
      </c>
      <c r="C12096" s="416" t="s">
        <v>14751</v>
      </c>
      <c r="D12096" s="416">
        <v>110.01</v>
      </c>
    </row>
    <row r="12097" spans="2:4" x14ac:dyDescent="0.25">
      <c r="B12097" s="416" t="s">
        <v>15006</v>
      </c>
      <c r="C12097" s="416" t="s">
        <v>14751</v>
      </c>
      <c r="D12097" s="416">
        <v>110.01</v>
      </c>
    </row>
    <row r="12098" spans="2:4" x14ac:dyDescent="0.25">
      <c r="B12098" s="416" t="s">
        <v>15007</v>
      </c>
      <c r="C12098" s="416" t="s">
        <v>14751</v>
      </c>
      <c r="D12098" s="416">
        <v>110.01</v>
      </c>
    </row>
    <row r="12099" spans="2:4" x14ac:dyDescent="0.25">
      <c r="B12099" s="416" t="s">
        <v>15008</v>
      </c>
      <c r="C12099" s="416" t="s">
        <v>14751</v>
      </c>
      <c r="D12099" s="416">
        <v>110.01</v>
      </c>
    </row>
    <row r="12100" spans="2:4" x14ac:dyDescent="0.25">
      <c r="B12100" s="416" t="s">
        <v>15009</v>
      </c>
      <c r="C12100" s="416" t="s">
        <v>14751</v>
      </c>
      <c r="D12100" s="416">
        <v>110.01</v>
      </c>
    </row>
    <row r="12101" spans="2:4" x14ac:dyDescent="0.25">
      <c r="B12101" s="416" t="s">
        <v>15010</v>
      </c>
      <c r="C12101" s="416" t="s">
        <v>14751</v>
      </c>
      <c r="D12101" s="416">
        <v>110.01</v>
      </c>
    </row>
    <row r="12102" spans="2:4" x14ac:dyDescent="0.25">
      <c r="B12102" s="416" t="s">
        <v>15011</v>
      </c>
      <c r="C12102" s="416" t="s">
        <v>14751</v>
      </c>
      <c r="D12102" s="416">
        <v>110.01</v>
      </c>
    </row>
    <row r="12103" spans="2:4" x14ac:dyDescent="0.25">
      <c r="B12103" s="416" t="s">
        <v>15012</v>
      </c>
      <c r="C12103" s="416" t="s">
        <v>14751</v>
      </c>
      <c r="D12103" s="416">
        <v>110.01</v>
      </c>
    </row>
    <row r="12104" spans="2:4" x14ac:dyDescent="0.25">
      <c r="B12104" s="416" t="s">
        <v>15013</v>
      </c>
      <c r="C12104" s="416" t="s">
        <v>14751</v>
      </c>
      <c r="D12104" s="416">
        <v>110.01</v>
      </c>
    </row>
    <row r="12105" spans="2:4" x14ac:dyDescent="0.25">
      <c r="B12105" s="416" t="s">
        <v>15014</v>
      </c>
      <c r="C12105" s="416" t="s">
        <v>14751</v>
      </c>
      <c r="D12105" s="416">
        <v>110.01</v>
      </c>
    </row>
    <row r="12106" spans="2:4" x14ac:dyDescent="0.25">
      <c r="B12106" s="416" t="s">
        <v>15015</v>
      </c>
      <c r="C12106" s="416" t="s">
        <v>14751</v>
      </c>
      <c r="D12106" s="416">
        <v>110.01</v>
      </c>
    </row>
    <row r="12107" spans="2:4" x14ac:dyDescent="0.25">
      <c r="B12107" s="416" t="s">
        <v>15016</v>
      </c>
      <c r="C12107" s="416" t="s">
        <v>14751</v>
      </c>
      <c r="D12107" s="416">
        <v>110.01</v>
      </c>
    </row>
    <row r="12108" spans="2:4" x14ac:dyDescent="0.25">
      <c r="B12108" s="416" t="s">
        <v>15017</v>
      </c>
      <c r="C12108" s="416" t="s">
        <v>14751</v>
      </c>
      <c r="D12108" s="416">
        <v>110.01</v>
      </c>
    </row>
    <row r="12109" spans="2:4" x14ac:dyDescent="0.25">
      <c r="B12109" s="416" t="s">
        <v>15018</v>
      </c>
      <c r="C12109" s="416" t="s">
        <v>14751</v>
      </c>
      <c r="D12109" s="416">
        <v>110.01</v>
      </c>
    </row>
    <row r="12110" spans="2:4" x14ac:dyDescent="0.25">
      <c r="B12110" s="416" t="s">
        <v>15019</v>
      </c>
      <c r="C12110" s="416" t="s">
        <v>14751</v>
      </c>
      <c r="D12110" s="416">
        <v>110.01</v>
      </c>
    </row>
    <row r="12111" spans="2:4" x14ac:dyDescent="0.25">
      <c r="B12111" s="416" t="s">
        <v>15020</v>
      </c>
      <c r="C12111" s="416" t="s">
        <v>14751</v>
      </c>
      <c r="D12111" s="416">
        <v>112.47</v>
      </c>
    </row>
    <row r="12112" spans="2:4" x14ac:dyDescent="0.25">
      <c r="B12112" s="416" t="s">
        <v>15021</v>
      </c>
      <c r="C12112" s="416" t="s">
        <v>14751</v>
      </c>
      <c r="D12112" s="416">
        <v>112.47</v>
      </c>
    </row>
    <row r="12113" spans="2:4" x14ac:dyDescent="0.25">
      <c r="B12113" s="416" t="s">
        <v>15022</v>
      </c>
      <c r="C12113" s="416" t="s">
        <v>14751</v>
      </c>
      <c r="D12113" s="416">
        <v>112.47</v>
      </c>
    </row>
    <row r="12114" spans="2:4" x14ac:dyDescent="0.25">
      <c r="B12114" s="416" t="s">
        <v>15023</v>
      </c>
      <c r="C12114" s="416" t="s">
        <v>14751</v>
      </c>
      <c r="D12114" s="416">
        <v>112.47</v>
      </c>
    </row>
    <row r="12115" spans="2:4" x14ac:dyDescent="0.25">
      <c r="B12115" s="416" t="s">
        <v>15024</v>
      </c>
      <c r="C12115" s="416" t="s">
        <v>14751</v>
      </c>
      <c r="D12115" s="416">
        <v>112.47</v>
      </c>
    </row>
    <row r="12116" spans="2:4" x14ac:dyDescent="0.25">
      <c r="B12116" s="416" t="s">
        <v>15025</v>
      </c>
      <c r="C12116" s="416" t="s">
        <v>14751</v>
      </c>
      <c r="D12116" s="416">
        <v>112.47</v>
      </c>
    </row>
    <row r="12117" spans="2:4" x14ac:dyDescent="0.25">
      <c r="B12117" s="416" t="s">
        <v>15026</v>
      </c>
      <c r="C12117" s="416" t="s">
        <v>14751</v>
      </c>
      <c r="D12117" s="416">
        <v>112.47</v>
      </c>
    </row>
    <row r="12118" spans="2:4" x14ac:dyDescent="0.25">
      <c r="B12118" s="416" t="s">
        <v>15027</v>
      </c>
      <c r="C12118" s="416" t="s">
        <v>14751</v>
      </c>
      <c r="D12118" s="416">
        <v>112.47</v>
      </c>
    </row>
    <row r="12119" spans="2:4" x14ac:dyDescent="0.25">
      <c r="B12119" s="416" t="s">
        <v>15028</v>
      </c>
      <c r="C12119" s="416" t="s">
        <v>14751</v>
      </c>
      <c r="D12119" s="416">
        <v>112.47</v>
      </c>
    </row>
    <row r="12120" spans="2:4" x14ac:dyDescent="0.25">
      <c r="B12120" s="416" t="s">
        <v>15029</v>
      </c>
      <c r="C12120" s="416" t="s">
        <v>14751</v>
      </c>
      <c r="D12120" s="416">
        <v>112.47</v>
      </c>
    </row>
    <row r="12121" spans="2:4" x14ac:dyDescent="0.25">
      <c r="B12121" s="416" t="s">
        <v>15030</v>
      </c>
      <c r="C12121" s="416" t="s">
        <v>14751</v>
      </c>
      <c r="D12121" s="416">
        <v>112.47</v>
      </c>
    </row>
    <row r="12122" spans="2:4" x14ac:dyDescent="0.25">
      <c r="B12122" s="416" t="s">
        <v>15031</v>
      </c>
      <c r="C12122" s="416" t="s">
        <v>14751</v>
      </c>
      <c r="D12122" s="416">
        <v>112.47</v>
      </c>
    </row>
    <row r="12123" spans="2:4" x14ac:dyDescent="0.25">
      <c r="B12123" s="416" t="s">
        <v>15032</v>
      </c>
      <c r="C12123" s="416" t="s">
        <v>14751</v>
      </c>
      <c r="D12123" s="416">
        <v>112.47</v>
      </c>
    </row>
    <row r="12124" spans="2:4" x14ac:dyDescent="0.25">
      <c r="B12124" s="416" t="s">
        <v>15033</v>
      </c>
      <c r="C12124" s="416" t="s">
        <v>14751</v>
      </c>
      <c r="D12124" s="416">
        <v>112.47</v>
      </c>
    </row>
    <row r="12125" spans="2:4" x14ac:dyDescent="0.25">
      <c r="B12125" s="416" t="s">
        <v>15034</v>
      </c>
      <c r="C12125" s="416" t="s">
        <v>14751</v>
      </c>
      <c r="D12125" s="416">
        <v>112.47</v>
      </c>
    </row>
    <row r="12126" spans="2:4" x14ac:dyDescent="0.25">
      <c r="B12126" s="416" t="s">
        <v>15035</v>
      </c>
      <c r="C12126" s="416" t="s">
        <v>14751</v>
      </c>
      <c r="D12126" s="416">
        <v>112.47</v>
      </c>
    </row>
    <row r="12127" spans="2:4" x14ac:dyDescent="0.25">
      <c r="B12127" s="416" t="s">
        <v>15036</v>
      </c>
      <c r="C12127" s="416" t="s">
        <v>14751</v>
      </c>
      <c r="D12127" s="416">
        <v>112.47</v>
      </c>
    </row>
    <row r="12128" spans="2:4" x14ac:dyDescent="0.25">
      <c r="B12128" s="416" t="s">
        <v>15037</v>
      </c>
      <c r="C12128" s="416" t="s">
        <v>14751</v>
      </c>
      <c r="D12128" s="416">
        <v>112.47</v>
      </c>
    </row>
    <row r="12129" spans="2:4" x14ac:dyDescent="0.25">
      <c r="B12129" s="416" t="s">
        <v>15038</v>
      </c>
      <c r="C12129" s="416" t="s">
        <v>14751</v>
      </c>
      <c r="D12129" s="416">
        <v>112.47</v>
      </c>
    </row>
    <row r="12130" spans="2:4" x14ac:dyDescent="0.25">
      <c r="B12130" s="416" t="s">
        <v>15039</v>
      </c>
      <c r="C12130" s="416" t="s">
        <v>14751</v>
      </c>
      <c r="D12130" s="416">
        <v>112.47</v>
      </c>
    </row>
    <row r="12131" spans="2:4" x14ac:dyDescent="0.25">
      <c r="B12131" s="416" t="s">
        <v>15040</v>
      </c>
      <c r="C12131" s="416" t="s">
        <v>14751</v>
      </c>
      <c r="D12131" s="416">
        <v>112.47</v>
      </c>
    </row>
    <row r="12132" spans="2:4" x14ac:dyDescent="0.25">
      <c r="B12132" s="416" t="s">
        <v>15041</v>
      </c>
      <c r="C12132" s="416" t="s">
        <v>14751</v>
      </c>
      <c r="D12132" s="416">
        <v>112.47</v>
      </c>
    </row>
    <row r="12133" spans="2:4" x14ac:dyDescent="0.25">
      <c r="B12133" s="416" t="s">
        <v>15042</v>
      </c>
      <c r="C12133" s="416" t="s">
        <v>14751</v>
      </c>
      <c r="D12133" s="416">
        <v>112.47</v>
      </c>
    </row>
    <row r="12134" spans="2:4" x14ac:dyDescent="0.25">
      <c r="B12134" s="416" t="s">
        <v>15043</v>
      </c>
      <c r="C12134" s="416" t="s">
        <v>14751</v>
      </c>
      <c r="D12134" s="416">
        <v>112.47</v>
      </c>
    </row>
    <row r="12135" spans="2:4" x14ac:dyDescent="0.25">
      <c r="B12135" s="416" t="s">
        <v>15044</v>
      </c>
      <c r="C12135" s="416" t="s">
        <v>14751</v>
      </c>
      <c r="D12135" s="416">
        <v>112.47</v>
      </c>
    </row>
    <row r="12136" spans="2:4" x14ac:dyDescent="0.25">
      <c r="B12136" s="416" t="s">
        <v>15045</v>
      </c>
      <c r="C12136" s="416" t="s">
        <v>14751</v>
      </c>
      <c r="D12136" s="416">
        <v>112.47</v>
      </c>
    </row>
    <row r="12137" spans="2:4" x14ac:dyDescent="0.25">
      <c r="B12137" s="416" t="s">
        <v>15046</v>
      </c>
      <c r="C12137" s="416" t="s">
        <v>14751</v>
      </c>
      <c r="D12137" s="416">
        <v>112.47</v>
      </c>
    </row>
    <row r="12138" spans="2:4" x14ac:dyDescent="0.25">
      <c r="B12138" s="416" t="s">
        <v>15047</v>
      </c>
      <c r="C12138" s="416" t="s">
        <v>14751</v>
      </c>
      <c r="D12138" s="416">
        <v>112.47</v>
      </c>
    </row>
    <row r="12139" spans="2:4" x14ac:dyDescent="0.25">
      <c r="B12139" s="416" t="s">
        <v>15048</v>
      </c>
      <c r="C12139" s="416" t="s">
        <v>14751</v>
      </c>
      <c r="D12139" s="416">
        <v>112.47</v>
      </c>
    </row>
    <row r="12140" spans="2:4" x14ac:dyDescent="0.25">
      <c r="B12140" s="416" t="s">
        <v>15049</v>
      </c>
      <c r="C12140" s="416" t="s">
        <v>14751</v>
      </c>
      <c r="D12140" s="416">
        <v>112.47</v>
      </c>
    </row>
    <row r="12141" spans="2:4" x14ac:dyDescent="0.25">
      <c r="B12141" s="416" t="s">
        <v>15050</v>
      </c>
      <c r="C12141" s="416" t="s">
        <v>14751</v>
      </c>
      <c r="D12141" s="416">
        <v>112.47</v>
      </c>
    </row>
    <row r="12142" spans="2:4" x14ac:dyDescent="0.25">
      <c r="B12142" s="416" t="s">
        <v>15051</v>
      </c>
      <c r="C12142" s="416" t="s">
        <v>14751</v>
      </c>
      <c r="D12142" s="416">
        <v>112.47</v>
      </c>
    </row>
    <row r="12143" spans="2:4" x14ac:dyDescent="0.25">
      <c r="B12143" s="416" t="s">
        <v>15052</v>
      </c>
      <c r="C12143" s="416" t="s">
        <v>14751</v>
      </c>
      <c r="D12143" s="416">
        <v>112.47</v>
      </c>
    </row>
    <row r="12144" spans="2:4" x14ac:dyDescent="0.25">
      <c r="B12144" s="416" t="s">
        <v>15053</v>
      </c>
      <c r="C12144" s="416" t="s">
        <v>14751</v>
      </c>
      <c r="D12144" s="416">
        <v>112.47</v>
      </c>
    </row>
    <row r="12145" spans="2:4" x14ac:dyDescent="0.25">
      <c r="B12145" s="416" t="s">
        <v>15054</v>
      </c>
      <c r="C12145" s="416" t="s">
        <v>14751</v>
      </c>
      <c r="D12145" s="416">
        <v>112.47</v>
      </c>
    </row>
    <row r="12146" spans="2:4" x14ac:dyDescent="0.25">
      <c r="B12146" s="416" t="s">
        <v>15055</v>
      </c>
      <c r="C12146" s="416" t="s">
        <v>14751</v>
      </c>
      <c r="D12146" s="416">
        <v>112.47</v>
      </c>
    </row>
    <row r="12147" spans="2:4" x14ac:dyDescent="0.25">
      <c r="B12147" s="416" t="s">
        <v>15056</v>
      </c>
      <c r="C12147" s="416" t="s">
        <v>14751</v>
      </c>
      <c r="D12147" s="416">
        <v>112.47</v>
      </c>
    </row>
    <row r="12148" spans="2:4" x14ac:dyDescent="0.25">
      <c r="B12148" s="416" t="s">
        <v>15057</v>
      </c>
      <c r="C12148" s="416" t="s">
        <v>14751</v>
      </c>
      <c r="D12148" s="416">
        <v>112.47</v>
      </c>
    </row>
    <row r="12149" spans="2:4" x14ac:dyDescent="0.25">
      <c r="B12149" s="416" t="s">
        <v>15058</v>
      </c>
      <c r="C12149" s="416" t="s">
        <v>14751</v>
      </c>
      <c r="D12149" s="416">
        <v>112.47</v>
      </c>
    </row>
    <row r="12150" spans="2:4" x14ac:dyDescent="0.25">
      <c r="B12150" s="416" t="s">
        <v>15059</v>
      </c>
      <c r="C12150" s="416" t="s">
        <v>14751</v>
      </c>
      <c r="D12150" s="416">
        <v>112.47</v>
      </c>
    </row>
    <row r="12151" spans="2:4" x14ac:dyDescent="0.25">
      <c r="B12151" s="416" t="s">
        <v>15060</v>
      </c>
      <c r="C12151" s="416" t="s">
        <v>14751</v>
      </c>
      <c r="D12151" s="416">
        <v>112.47</v>
      </c>
    </row>
    <row r="12152" spans="2:4" x14ac:dyDescent="0.25">
      <c r="B12152" s="416" t="s">
        <v>15061</v>
      </c>
      <c r="C12152" s="416" t="s">
        <v>14751</v>
      </c>
      <c r="D12152" s="416">
        <v>112.47</v>
      </c>
    </row>
    <row r="12153" spans="2:4" x14ac:dyDescent="0.25">
      <c r="B12153" s="416" t="s">
        <v>15062</v>
      </c>
      <c r="C12153" s="416" t="s">
        <v>14751</v>
      </c>
      <c r="D12153" s="416">
        <v>112.47</v>
      </c>
    </row>
    <row r="12154" spans="2:4" x14ac:dyDescent="0.25">
      <c r="B12154" s="416" t="s">
        <v>15063</v>
      </c>
      <c r="C12154" s="416" t="s">
        <v>14751</v>
      </c>
      <c r="D12154" s="416">
        <v>112.47</v>
      </c>
    </row>
    <row r="12155" spans="2:4" x14ac:dyDescent="0.25">
      <c r="B12155" s="416" t="s">
        <v>15064</v>
      </c>
      <c r="C12155" s="416" t="s">
        <v>14751</v>
      </c>
      <c r="D12155" s="416">
        <v>112.47</v>
      </c>
    </row>
    <row r="12156" spans="2:4" x14ac:dyDescent="0.25">
      <c r="B12156" s="416" t="s">
        <v>15065</v>
      </c>
      <c r="C12156" s="416" t="s">
        <v>14751</v>
      </c>
      <c r="D12156" s="416">
        <v>112.47</v>
      </c>
    </row>
    <row r="12157" spans="2:4" x14ac:dyDescent="0.25">
      <c r="B12157" s="416" t="s">
        <v>15066</v>
      </c>
      <c r="C12157" s="416" t="s">
        <v>14751</v>
      </c>
      <c r="D12157" s="416">
        <v>112.47</v>
      </c>
    </row>
    <row r="12158" spans="2:4" x14ac:dyDescent="0.25">
      <c r="B12158" s="416" t="s">
        <v>15067</v>
      </c>
      <c r="C12158" s="416" t="s">
        <v>14751</v>
      </c>
      <c r="D12158" s="416">
        <v>112.47</v>
      </c>
    </row>
    <row r="12159" spans="2:4" x14ac:dyDescent="0.25">
      <c r="B12159" s="416" t="s">
        <v>15068</v>
      </c>
      <c r="C12159" s="416" t="s">
        <v>14751</v>
      </c>
      <c r="D12159" s="416">
        <v>112.47</v>
      </c>
    </row>
    <row r="12160" spans="2:4" x14ac:dyDescent="0.25">
      <c r="B12160" s="416" t="s">
        <v>15069</v>
      </c>
      <c r="C12160" s="416" t="s">
        <v>14751</v>
      </c>
      <c r="D12160" s="416">
        <v>112.47</v>
      </c>
    </row>
    <row r="12161" spans="2:4" x14ac:dyDescent="0.25">
      <c r="B12161" s="416" t="s">
        <v>15070</v>
      </c>
      <c r="C12161" s="416" t="s">
        <v>14751</v>
      </c>
      <c r="D12161" s="416">
        <v>112.47</v>
      </c>
    </row>
    <row r="12162" spans="2:4" x14ac:dyDescent="0.25">
      <c r="B12162" s="416" t="s">
        <v>15071</v>
      </c>
      <c r="C12162" s="416" t="s">
        <v>14751</v>
      </c>
      <c r="D12162" s="416">
        <v>112.47</v>
      </c>
    </row>
    <row r="12163" spans="2:4" x14ac:dyDescent="0.25">
      <c r="B12163" s="416" t="s">
        <v>15072</v>
      </c>
      <c r="C12163" s="416" t="s">
        <v>14751</v>
      </c>
      <c r="D12163" s="416">
        <v>112.47</v>
      </c>
    </row>
    <row r="12164" spans="2:4" x14ac:dyDescent="0.25">
      <c r="B12164" s="416" t="s">
        <v>15073</v>
      </c>
      <c r="C12164" s="416" t="s">
        <v>14751</v>
      </c>
      <c r="D12164" s="416">
        <v>112.47</v>
      </c>
    </row>
    <row r="12165" spans="2:4" x14ac:dyDescent="0.25">
      <c r="B12165" s="416" t="s">
        <v>15074</v>
      </c>
      <c r="C12165" s="416" t="s">
        <v>14751</v>
      </c>
      <c r="D12165" s="416">
        <v>112.47</v>
      </c>
    </row>
    <row r="12166" spans="2:4" x14ac:dyDescent="0.25">
      <c r="B12166" s="416" t="s">
        <v>15075</v>
      </c>
      <c r="C12166" s="416" t="s">
        <v>14751</v>
      </c>
      <c r="D12166" s="416">
        <v>112.47</v>
      </c>
    </row>
    <row r="12167" spans="2:4" x14ac:dyDescent="0.25">
      <c r="B12167" s="416" t="s">
        <v>15076</v>
      </c>
      <c r="C12167" s="416" t="s">
        <v>14751</v>
      </c>
      <c r="D12167" s="416">
        <v>110.01</v>
      </c>
    </row>
    <row r="12168" spans="2:4" x14ac:dyDescent="0.25">
      <c r="B12168" s="416" t="s">
        <v>15077</v>
      </c>
      <c r="C12168" s="416" t="s">
        <v>14751</v>
      </c>
      <c r="D12168" s="416">
        <v>112.47</v>
      </c>
    </row>
    <row r="12169" spans="2:4" x14ac:dyDescent="0.25">
      <c r="B12169" s="416" t="s">
        <v>15078</v>
      </c>
      <c r="C12169" s="416" t="s">
        <v>14751</v>
      </c>
      <c r="D12169" s="416">
        <v>112.47</v>
      </c>
    </row>
    <row r="12170" spans="2:4" x14ac:dyDescent="0.25">
      <c r="B12170" s="416" t="s">
        <v>15079</v>
      </c>
      <c r="C12170" s="416" t="s">
        <v>14751</v>
      </c>
      <c r="D12170" s="416">
        <v>112.47</v>
      </c>
    </row>
    <row r="12171" spans="2:4" x14ac:dyDescent="0.25">
      <c r="B12171" s="416" t="s">
        <v>15080</v>
      </c>
      <c r="C12171" s="416" t="s">
        <v>14751</v>
      </c>
      <c r="D12171" s="416">
        <v>112.47</v>
      </c>
    </row>
    <row r="12172" spans="2:4" x14ac:dyDescent="0.25">
      <c r="B12172" s="416" t="s">
        <v>15081</v>
      </c>
      <c r="C12172" s="416" t="s">
        <v>14751</v>
      </c>
      <c r="D12172" s="416">
        <v>112.47</v>
      </c>
    </row>
    <row r="12173" spans="2:4" x14ac:dyDescent="0.25">
      <c r="B12173" s="416" t="s">
        <v>15082</v>
      </c>
      <c r="C12173" s="416" t="s">
        <v>14751</v>
      </c>
      <c r="D12173" s="416">
        <v>112.47</v>
      </c>
    </row>
    <row r="12174" spans="2:4" x14ac:dyDescent="0.25">
      <c r="B12174" s="416" t="s">
        <v>15083</v>
      </c>
      <c r="C12174" s="416" t="s">
        <v>14751</v>
      </c>
      <c r="D12174" s="416">
        <v>112.47</v>
      </c>
    </row>
    <row r="12175" spans="2:4" x14ac:dyDescent="0.25">
      <c r="B12175" s="416" t="s">
        <v>15084</v>
      </c>
      <c r="C12175" s="416" t="s">
        <v>14751</v>
      </c>
      <c r="D12175" s="416">
        <v>112.47</v>
      </c>
    </row>
    <row r="12176" spans="2:4" x14ac:dyDescent="0.25">
      <c r="B12176" s="416" t="s">
        <v>15085</v>
      </c>
      <c r="C12176" s="416" t="s">
        <v>14751</v>
      </c>
      <c r="D12176" s="416">
        <v>112.47</v>
      </c>
    </row>
    <row r="12177" spans="2:4" x14ac:dyDescent="0.25">
      <c r="B12177" s="416" t="s">
        <v>15086</v>
      </c>
      <c r="C12177" s="416" t="s">
        <v>14751</v>
      </c>
      <c r="D12177" s="416">
        <v>112.47</v>
      </c>
    </row>
    <row r="12178" spans="2:4" x14ac:dyDescent="0.25">
      <c r="B12178" s="416" t="s">
        <v>15087</v>
      </c>
      <c r="C12178" s="416" t="s">
        <v>14751</v>
      </c>
      <c r="D12178" s="416">
        <v>112.47</v>
      </c>
    </row>
    <row r="12179" spans="2:4" x14ac:dyDescent="0.25">
      <c r="B12179" s="416" t="s">
        <v>15088</v>
      </c>
      <c r="C12179" s="416" t="s">
        <v>14751</v>
      </c>
      <c r="D12179" s="416">
        <v>112.47</v>
      </c>
    </row>
    <row r="12180" spans="2:4" x14ac:dyDescent="0.25">
      <c r="B12180" s="416" t="s">
        <v>15089</v>
      </c>
      <c r="C12180" s="416" t="s">
        <v>14751</v>
      </c>
      <c r="D12180" s="416">
        <v>112.47</v>
      </c>
    </row>
    <row r="12181" spans="2:4" x14ac:dyDescent="0.25">
      <c r="B12181" s="416" t="s">
        <v>15090</v>
      </c>
      <c r="C12181" s="416" t="s">
        <v>14751</v>
      </c>
      <c r="D12181" s="416">
        <v>112.47</v>
      </c>
    </row>
    <row r="12182" spans="2:4" x14ac:dyDescent="0.25">
      <c r="B12182" s="416" t="s">
        <v>15091</v>
      </c>
      <c r="C12182" s="416" t="s">
        <v>14751</v>
      </c>
      <c r="D12182" s="416">
        <v>112.47</v>
      </c>
    </row>
    <row r="12183" spans="2:4" x14ac:dyDescent="0.25">
      <c r="B12183" s="416" t="s">
        <v>15092</v>
      </c>
      <c r="C12183" s="416" t="s">
        <v>14751</v>
      </c>
      <c r="D12183" s="416">
        <v>112.47</v>
      </c>
    </row>
    <row r="12184" spans="2:4" x14ac:dyDescent="0.25">
      <c r="B12184" s="416" t="s">
        <v>15093</v>
      </c>
      <c r="C12184" s="416" t="s">
        <v>14751</v>
      </c>
      <c r="D12184" s="416">
        <v>112.47</v>
      </c>
    </row>
    <row r="12185" spans="2:4" x14ac:dyDescent="0.25">
      <c r="B12185" s="416" t="s">
        <v>15094</v>
      </c>
      <c r="C12185" s="416" t="s">
        <v>14751</v>
      </c>
      <c r="D12185" s="416">
        <v>112.47</v>
      </c>
    </row>
    <row r="12186" spans="2:4" x14ac:dyDescent="0.25">
      <c r="B12186" s="416" t="s">
        <v>15095</v>
      </c>
      <c r="C12186" s="416" t="s">
        <v>14751</v>
      </c>
      <c r="D12186" s="416">
        <v>112.47</v>
      </c>
    </row>
    <row r="12187" spans="2:4" x14ac:dyDescent="0.25">
      <c r="B12187" s="416" t="s">
        <v>15096</v>
      </c>
      <c r="C12187" s="416" t="s">
        <v>14751</v>
      </c>
      <c r="D12187" s="416">
        <v>112.47</v>
      </c>
    </row>
    <row r="12188" spans="2:4" x14ac:dyDescent="0.25">
      <c r="B12188" s="416" t="s">
        <v>15097</v>
      </c>
      <c r="C12188" s="416" t="s">
        <v>14751</v>
      </c>
      <c r="D12188" s="416">
        <v>112.47</v>
      </c>
    </row>
    <row r="12189" spans="2:4" x14ac:dyDescent="0.25">
      <c r="B12189" s="416" t="s">
        <v>15098</v>
      </c>
      <c r="C12189" s="416" t="s">
        <v>14751</v>
      </c>
      <c r="D12189" s="416">
        <v>112.47</v>
      </c>
    </row>
    <row r="12190" spans="2:4" x14ac:dyDescent="0.25">
      <c r="B12190" s="416" t="s">
        <v>15099</v>
      </c>
      <c r="C12190" s="416" t="s">
        <v>14751</v>
      </c>
      <c r="D12190" s="416">
        <v>112.47</v>
      </c>
    </row>
    <row r="12191" spans="2:4" x14ac:dyDescent="0.25">
      <c r="B12191" s="416" t="s">
        <v>15100</v>
      </c>
      <c r="C12191" s="416" t="s">
        <v>14751</v>
      </c>
      <c r="D12191" s="416">
        <v>112.47</v>
      </c>
    </row>
    <row r="12192" spans="2:4" x14ac:dyDescent="0.25">
      <c r="B12192" s="416" t="s">
        <v>15101</v>
      </c>
      <c r="C12192" s="416" t="s">
        <v>14751</v>
      </c>
      <c r="D12192" s="416">
        <v>112.47</v>
      </c>
    </row>
    <row r="12193" spans="2:4" x14ac:dyDescent="0.25">
      <c r="B12193" s="416" t="s">
        <v>15102</v>
      </c>
      <c r="C12193" s="416" t="s">
        <v>14751</v>
      </c>
      <c r="D12193" s="416">
        <v>112.47</v>
      </c>
    </row>
    <row r="12194" spans="2:4" x14ac:dyDescent="0.25">
      <c r="B12194" s="416" t="s">
        <v>15103</v>
      </c>
      <c r="C12194" s="416" t="s">
        <v>14751</v>
      </c>
      <c r="D12194" s="416">
        <v>112.47</v>
      </c>
    </row>
    <row r="12195" spans="2:4" x14ac:dyDescent="0.25">
      <c r="B12195" s="416" t="s">
        <v>15104</v>
      </c>
      <c r="C12195" s="416" t="s">
        <v>14751</v>
      </c>
      <c r="D12195" s="416">
        <v>112.47</v>
      </c>
    </row>
    <row r="12196" spans="2:4" x14ac:dyDescent="0.25">
      <c r="B12196" s="416" t="s">
        <v>15105</v>
      </c>
      <c r="C12196" s="416" t="s">
        <v>14751</v>
      </c>
      <c r="D12196" s="416">
        <v>112.47</v>
      </c>
    </row>
    <row r="12197" spans="2:4" x14ac:dyDescent="0.25">
      <c r="B12197" s="416" t="s">
        <v>15106</v>
      </c>
      <c r="C12197" s="416" t="s">
        <v>14751</v>
      </c>
      <c r="D12197" s="416">
        <v>112.47</v>
      </c>
    </row>
    <row r="12198" spans="2:4" x14ac:dyDescent="0.25">
      <c r="B12198" s="416" t="s">
        <v>15107</v>
      </c>
      <c r="C12198" s="416" t="s">
        <v>14751</v>
      </c>
      <c r="D12198" s="416">
        <v>112.47</v>
      </c>
    </row>
    <row r="12199" spans="2:4" x14ac:dyDescent="0.25">
      <c r="B12199" s="416" t="s">
        <v>15108</v>
      </c>
      <c r="C12199" s="416" t="s">
        <v>14751</v>
      </c>
      <c r="D12199" s="416">
        <v>112.47</v>
      </c>
    </row>
    <row r="12200" spans="2:4" x14ac:dyDescent="0.25">
      <c r="B12200" s="416" t="s">
        <v>15109</v>
      </c>
      <c r="C12200" s="416" t="s">
        <v>14751</v>
      </c>
      <c r="D12200" s="416">
        <v>112.47</v>
      </c>
    </row>
    <row r="12201" spans="2:4" x14ac:dyDescent="0.25">
      <c r="B12201" s="416" t="s">
        <v>15110</v>
      </c>
      <c r="C12201" s="416" t="s">
        <v>14751</v>
      </c>
      <c r="D12201" s="416">
        <v>112.47</v>
      </c>
    </row>
    <row r="12202" spans="2:4" x14ac:dyDescent="0.25">
      <c r="B12202" s="416" t="s">
        <v>15111</v>
      </c>
      <c r="C12202" s="416" t="s">
        <v>14751</v>
      </c>
      <c r="D12202" s="416">
        <v>112.47</v>
      </c>
    </row>
    <row r="12203" spans="2:4" x14ac:dyDescent="0.25">
      <c r="B12203" s="416" t="s">
        <v>15112</v>
      </c>
      <c r="C12203" s="416" t="s">
        <v>14751</v>
      </c>
      <c r="D12203" s="416">
        <v>112.47</v>
      </c>
    </row>
    <row r="12204" spans="2:4" x14ac:dyDescent="0.25">
      <c r="B12204" s="416" t="s">
        <v>15113</v>
      </c>
      <c r="C12204" s="416" t="s">
        <v>14751</v>
      </c>
      <c r="D12204" s="416">
        <v>112.47</v>
      </c>
    </row>
    <row r="12205" spans="2:4" x14ac:dyDescent="0.25">
      <c r="B12205" s="416" t="s">
        <v>15114</v>
      </c>
      <c r="C12205" s="416" t="s">
        <v>14751</v>
      </c>
      <c r="D12205" s="416">
        <v>112.47</v>
      </c>
    </row>
    <row r="12206" spans="2:4" x14ac:dyDescent="0.25">
      <c r="B12206" s="416" t="s">
        <v>15115</v>
      </c>
      <c r="C12206" s="416" t="s">
        <v>14751</v>
      </c>
      <c r="D12206" s="416">
        <v>112.47</v>
      </c>
    </row>
    <row r="12207" spans="2:4" x14ac:dyDescent="0.25">
      <c r="B12207" s="416" t="s">
        <v>15116</v>
      </c>
      <c r="C12207" s="416" t="s">
        <v>14751</v>
      </c>
      <c r="D12207" s="416">
        <v>112.47</v>
      </c>
    </row>
    <row r="12208" spans="2:4" x14ac:dyDescent="0.25">
      <c r="B12208" s="416" t="s">
        <v>15117</v>
      </c>
      <c r="C12208" s="416" t="s">
        <v>14751</v>
      </c>
      <c r="D12208" s="416">
        <v>112.47</v>
      </c>
    </row>
    <row r="12209" spans="2:4" x14ac:dyDescent="0.25">
      <c r="B12209" s="416" t="s">
        <v>15118</v>
      </c>
      <c r="C12209" s="416" t="s">
        <v>14751</v>
      </c>
      <c r="D12209" s="416">
        <v>112.47</v>
      </c>
    </row>
    <row r="12210" spans="2:4" x14ac:dyDescent="0.25">
      <c r="B12210" s="416" t="s">
        <v>15119</v>
      </c>
      <c r="C12210" s="416" t="s">
        <v>14751</v>
      </c>
      <c r="D12210" s="416">
        <v>112.47</v>
      </c>
    </row>
    <row r="12211" spans="2:4" x14ac:dyDescent="0.25">
      <c r="B12211" s="416" t="s">
        <v>15120</v>
      </c>
      <c r="C12211" s="416" t="s">
        <v>14751</v>
      </c>
      <c r="D12211" s="416">
        <v>112.47</v>
      </c>
    </row>
    <row r="12212" spans="2:4" x14ac:dyDescent="0.25">
      <c r="B12212" s="416" t="s">
        <v>15121</v>
      </c>
      <c r="C12212" s="416" t="s">
        <v>14751</v>
      </c>
      <c r="D12212" s="416">
        <v>112.47</v>
      </c>
    </row>
    <row r="12213" spans="2:4" x14ac:dyDescent="0.25">
      <c r="B12213" s="416" t="s">
        <v>15122</v>
      </c>
      <c r="C12213" s="416" t="s">
        <v>14751</v>
      </c>
      <c r="D12213" s="416">
        <v>112.47</v>
      </c>
    </row>
    <row r="12214" spans="2:4" x14ac:dyDescent="0.25">
      <c r="B12214" s="416" t="s">
        <v>15123</v>
      </c>
      <c r="C12214" s="416" t="s">
        <v>14751</v>
      </c>
      <c r="D12214" s="416">
        <v>112.47</v>
      </c>
    </row>
    <row r="12215" spans="2:4" x14ac:dyDescent="0.25">
      <c r="B12215" s="416" t="s">
        <v>15124</v>
      </c>
      <c r="C12215" s="416" t="s">
        <v>14751</v>
      </c>
      <c r="D12215" s="416">
        <v>112.47</v>
      </c>
    </row>
    <row r="12216" spans="2:4" x14ac:dyDescent="0.25">
      <c r="B12216" s="416" t="s">
        <v>15125</v>
      </c>
      <c r="C12216" s="416" t="s">
        <v>14751</v>
      </c>
      <c r="D12216" s="416">
        <v>112.47</v>
      </c>
    </row>
    <row r="12217" spans="2:4" x14ac:dyDescent="0.25">
      <c r="B12217" s="416" t="s">
        <v>15126</v>
      </c>
      <c r="C12217" s="416" t="s">
        <v>14751</v>
      </c>
      <c r="D12217" s="416">
        <v>112.47</v>
      </c>
    </row>
    <row r="12218" spans="2:4" x14ac:dyDescent="0.25">
      <c r="B12218" s="416" t="s">
        <v>15127</v>
      </c>
      <c r="C12218" s="416" t="s">
        <v>14751</v>
      </c>
      <c r="D12218" s="416">
        <v>112.47</v>
      </c>
    </row>
    <row r="12219" spans="2:4" x14ac:dyDescent="0.25">
      <c r="B12219" s="416" t="s">
        <v>15128</v>
      </c>
      <c r="C12219" s="416" t="s">
        <v>14751</v>
      </c>
      <c r="D12219" s="416">
        <v>112.47</v>
      </c>
    </row>
    <row r="12220" spans="2:4" x14ac:dyDescent="0.25">
      <c r="B12220" s="416" t="s">
        <v>15129</v>
      </c>
      <c r="C12220" s="416" t="s">
        <v>14751</v>
      </c>
      <c r="D12220" s="416">
        <v>112.47</v>
      </c>
    </row>
    <row r="12221" spans="2:4" x14ac:dyDescent="0.25">
      <c r="B12221" s="416" t="s">
        <v>15130</v>
      </c>
      <c r="C12221" s="416" t="s">
        <v>14751</v>
      </c>
      <c r="D12221" s="416">
        <v>112.47</v>
      </c>
    </row>
    <row r="12222" spans="2:4" x14ac:dyDescent="0.25">
      <c r="B12222" s="416" t="s">
        <v>15131</v>
      </c>
      <c r="C12222" s="416" t="s">
        <v>14751</v>
      </c>
      <c r="D12222" s="416">
        <v>112.47</v>
      </c>
    </row>
    <row r="12223" spans="2:4" x14ac:dyDescent="0.25">
      <c r="B12223" s="416" t="s">
        <v>15132</v>
      </c>
      <c r="C12223" s="416" t="s">
        <v>14751</v>
      </c>
      <c r="D12223" s="416">
        <v>112.47</v>
      </c>
    </row>
    <row r="12224" spans="2:4" x14ac:dyDescent="0.25">
      <c r="B12224" s="416" t="s">
        <v>15133</v>
      </c>
      <c r="C12224" s="416" t="s">
        <v>14751</v>
      </c>
      <c r="D12224" s="416">
        <v>112.47</v>
      </c>
    </row>
    <row r="12225" spans="2:4" x14ac:dyDescent="0.25">
      <c r="B12225" s="416" t="s">
        <v>15134</v>
      </c>
      <c r="C12225" s="416" t="s">
        <v>14751</v>
      </c>
      <c r="D12225" s="416">
        <v>112.47</v>
      </c>
    </row>
    <row r="12226" spans="2:4" x14ac:dyDescent="0.25">
      <c r="B12226" s="416" t="s">
        <v>15135</v>
      </c>
      <c r="C12226" s="416" t="s">
        <v>14751</v>
      </c>
      <c r="D12226" s="416">
        <v>112.47</v>
      </c>
    </row>
    <row r="12227" spans="2:4" x14ac:dyDescent="0.25">
      <c r="B12227" s="416" t="s">
        <v>15136</v>
      </c>
      <c r="C12227" s="416" t="s">
        <v>14751</v>
      </c>
      <c r="D12227" s="416">
        <v>112.47</v>
      </c>
    </row>
    <row r="12228" spans="2:4" x14ac:dyDescent="0.25">
      <c r="B12228" s="416" t="s">
        <v>15137</v>
      </c>
      <c r="C12228" s="416" t="s">
        <v>14751</v>
      </c>
      <c r="D12228" s="416">
        <v>112.47</v>
      </c>
    </row>
    <row r="12229" spans="2:4" x14ac:dyDescent="0.25">
      <c r="B12229" s="416" t="s">
        <v>15138</v>
      </c>
      <c r="C12229" s="416" t="s">
        <v>14751</v>
      </c>
      <c r="D12229" s="416">
        <v>112.47</v>
      </c>
    </row>
    <row r="12230" spans="2:4" x14ac:dyDescent="0.25">
      <c r="B12230" s="416" t="s">
        <v>15139</v>
      </c>
      <c r="C12230" s="416" t="s">
        <v>14751</v>
      </c>
      <c r="D12230" s="416">
        <v>112.47</v>
      </c>
    </row>
    <row r="12231" spans="2:4" x14ac:dyDescent="0.25">
      <c r="B12231" s="416" t="s">
        <v>15140</v>
      </c>
      <c r="C12231" s="416" t="s">
        <v>14751</v>
      </c>
      <c r="D12231" s="416">
        <v>112.47</v>
      </c>
    </row>
    <row r="12232" spans="2:4" x14ac:dyDescent="0.25">
      <c r="B12232" s="416" t="s">
        <v>15141</v>
      </c>
      <c r="C12232" s="416" t="s">
        <v>14751</v>
      </c>
      <c r="D12232" s="416">
        <v>112.47</v>
      </c>
    </row>
    <row r="12233" spans="2:4" x14ac:dyDescent="0.25">
      <c r="B12233" s="416" t="s">
        <v>15142</v>
      </c>
      <c r="C12233" s="416" t="s">
        <v>14751</v>
      </c>
      <c r="D12233" s="416">
        <v>112.47</v>
      </c>
    </row>
    <row r="12234" spans="2:4" x14ac:dyDescent="0.25">
      <c r="B12234" s="416" t="s">
        <v>15143</v>
      </c>
      <c r="C12234" s="416" t="s">
        <v>14751</v>
      </c>
      <c r="D12234" s="416">
        <v>112.47</v>
      </c>
    </row>
    <row r="12235" spans="2:4" x14ac:dyDescent="0.25">
      <c r="B12235" s="416" t="s">
        <v>15144</v>
      </c>
      <c r="C12235" s="416" t="s">
        <v>14751</v>
      </c>
      <c r="D12235" s="416">
        <v>112.47</v>
      </c>
    </row>
    <row r="12236" spans="2:4" x14ac:dyDescent="0.25">
      <c r="B12236" s="416" t="s">
        <v>15145</v>
      </c>
      <c r="C12236" s="416" t="s">
        <v>14751</v>
      </c>
      <c r="D12236" s="416">
        <v>110.01</v>
      </c>
    </row>
    <row r="12237" spans="2:4" x14ac:dyDescent="0.25">
      <c r="B12237" s="416" t="s">
        <v>15146</v>
      </c>
      <c r="C12237" s="416" t="s">
        <v>14751</v>
      </c>
      <c r="D12237" s="416">
        <v>110.01</v>
      </c>
    </row>
    <row r="12238" spans="2:4" x14ac:dyDescent="0.25">
      <c r="B12238" s="416" t="s">
        <v>15147</v>
      </c>
      <c r="C12238" s="416" t="s">
        <v>14751</v>
      </c>
      <c r="D12238" s="416">
        <v>110.01</v>
      </c>
    </row>
    <row r="12239" spans="2:4" x14ac:dyDescent="0.25">
      <c r="B12239" s="416" t="s">
        <v>15148</v>
      </c>
      <c r="C12239" s="416" t="s">
        <v>14751</v>
      </c>
      <c r="D12239" s="416">
        <v>110.01</v>
      </c>
    </row>
    <row r="12240" spans="2:4" x14ac:dyDescent="0.25">
      <c r="B12240" s="416" t="s">
        <v>15149</v>
      </c>
      <c r="C12240" s="416" t="s">
        <v>14751</v>
      </c>
      <c r="D12240" s="416">
        <v>110.01</v>
      </c>
    </row>
    <row r="12241" spans="2:4" x14ac:dyDescent="0.25">
      <c r="B12241" s="416" t="s">
        <v>15150</v>
      </c>
      <c r="C12241" s="416" t="s">
        <v>14751</v>
      </c>
      <c r="D12241" s="416">
        <v>110</v>
      </c>
    </row>
    <row r="12242" spans="2:4" x14ac:dyDescent="0.25">
      <c r="B12242" s="416" t="s">
        <v>15151</v>
      </c>
      <c r="C12242" s="416" t="s">
        <v>14751</v>
      </c>
      <c r="D12242" s="416">
        <v>110</v>
      </c>
    </row>
    <row r="12243" spans="2:4" x14ac:dyDescent="0.25">
      <c r="B12243" s="416" t="s">
        <v>15152</v>
      </c>
      <c r="C12243" s="416" t="s">
        <v>14751</v>
      </c>
      <c r="D12243" s="416">
        <v>110.01</v>
      </c>
    </row>
    <row r="12244" spans="2:4" x14ac:dyDescent="0.25">
      <c r="B12244" s="416" t="s">
        <v>15153</v>
      </c>
      <c r="C12244" s="416" t="s">
        <v>14751</v>
      </c>
      <c r="D12244" s="416">
        <v>110.01</v>
      </c>
    </row>
    <row r="12245" spans="2:4" x14ac:dyDescent="0.25">
      <c r="B12245" s="416" t="s">
        <v>15154</v>
      </c>
      <c r="C12245" s="416" t="s">
        <v>14751</v>
      </c>
      <c r="D12245" s="416">
        <v>110.01</v>
      </c>
    </row>
    <row r="12246" spans="2:4" x14ac:dyDescent="0.25">
      <c r="B12246" s="416" t="s">
        <v>15155</v>
      </c>
      <c r="C12246" s="416" t="s">
        <v>14751</v>
      </c>
      <c r="D12246" s="416">
        <v>110.01</v>
      </c>
    </row>
    <row r="12247" spans="2:4" x14ac:dyDescent="0.25">
      <c r="B12247" s="416" t="s">
        <v>15156</v>
      </c>
      <c r="C12247" s="416" t="s">
        <v>14751</v>
      </c>
      <c r="D12247" s="416">
        <v>110.01</v>
      </c>
    </row>
    <row r="12248" spans="2:4" x14ac:dyDescent="0.25">
      <c r="B12248" s="416" t="s">
        <v>15157</v>
      </c>
      <c r="C12248" s="416" t="s">
        <v>14751</v>
      </c>
      <c r="D12248" s="416">
        <v>110.01</v>
      </c>
    </row>
    <row r="12249" spans="2:4" x14ac:dyDescent="0.25">
      <c r="B12249" s="416" t="s">
        <v>15158</v>
      </c>
      <c r="C12249" s="416" t="s">
        <v>14751</v>
      </c>
      <c r="D12249" s="416">
        <v>110.01</v>
      </c>
    </row>
    <row r="12250" spans="2:4" x14ac:dyDescent="0.25">
      <c r="B12250" s="416" t="s">
        <v>15159</v>
      </c>
      <c r="C12250" s="416" t="s">
        <v>14751</v>
      </c>
      <c r="D12250" s="416">
        <v>110.01</v>
      </c>
    </row>
    <row r="12251" spans="2:4" x14ac:dyDescent="0.25">
      <c r="B12251" s="416" t="s">
        <v>15160</v>
      </c>
      <c r="C12251" s="416" t="s">
        <v>14751</v>
      </c>
      <c r="D12251" s="416">
        <v>110.01</v>
      </c>
    </row>
    <row r="12252" spans="2:4" x14ac:dyDescent="0.25">
      <c r="B12252" s="416" t="s">
        <v>15161</v>
      </c>
      <c r="C12252" s="416" t="s">
        <v>14751</v>
      </c>
      <c r="D12252" s="416">
        <v>110.01</v>
      </c>
    </row>
    <row r="12253" spans="2:4" x14ac:dyDescent="0.25">
      <c r="B12253" s="416" t="s">
        <v>15162</v>
      </c>
      <c r="C12253" s="416" t="s">
        <v>14751</v>
      </c>
      <c r="D12253" s="416">
        <v>110.01</v>
      </c>
    </row>
    <row r="12254" spans="2:4" x14ac:dyDescent="0.25">
      <c r="B12254" s="416" t="s">
        <v>15163</v>
      </c>
      <c r="C12254" s="416" t="s">
        <v>14751</v>
      </c>
      <c r="D12254" s="416">
        <v>110.01</v>
      </c>
    </row>
    <row r="12255" spans="2:4" x14ac:dyDescent="0.25">
      <c r="B12255" s="416" t="s">
        <v>15164</v>
      </c>
      <c r="C12255" s="416" t="s">
        <v>14751</v>
      </c>
      <c r="D12255" s="416">
        <v>112.47</v>
      </c>
    </row>
    <row r="12256" spans="2:4" x14ac:dyDescent="0.25">
      <c r="B12256" s="416" t="s">
        <v>15165</v>
      </c>
      <c r="C12256" s="416" t="s">
        <v>14751</v>
      </c>
      <c r="D12256" s="416">
        <v>112.47</v>
      </c>
    </row>
    <row r="12257" spans="2:4" x14ac:dyDescent="0.25">
      <c r="B12257" s="416" t="s">
        <v>15166</v>
      </c>
      <c r="C12257" s="416" t="s">
        <v>14751</v>
      </c>
      <c r="D12257" s="416">
        <v>112.47</v>
      </c>
    </row>
    <row r="12258" spans="2:4" x14ac:dyDescent="0.25">
      <c r="B12258" s="416" t="s">
        <v>15167</v>
      </c>
      <c r="C12258" s="416" t="s">
        <v>14751</v>
      </c>
      <c r="D12258" s="416">
        <v>112.47</v>
      </c>
    </row>
    <row r="12259" spans="2:4" x14ac:dyDescent="0.25">
      <c r="B12259" s="416" t="s">
        <v>15168</v>
      </c>
      <c r="C12259" s="416" t="s">
        <v>14751</v>
      </c>
      <c r="D12259" s="416">
        <v>112.47</v>
      </c>
    </row>
    <row r="12260" spans="2:4" x14ac:dyDescent="0.25">
      <c r="B12260" s="416" t="s">
        <v>15169</v>
      </c>
      <c r="C12260" s="416" t="s">
        <v>14751</v>
      </c>
      <c r="D12260" s="416">
        <v>112.47</v>
      </c>
    </row>
    <row r="12261" spans="2:4" x14ac:dyDescent="0.25">
      <c r="B12261" s="416" t="s">
        <v>15170</v>
      </c>
      <c r="C12261" s="416" t="s">
        <v>14751</v>
      </c>
      <c r="D12261" s="416">
        <v>112.47</v>
      </c>
    </row>
    <row r="12262" spans="2:4" x14ac:dyDescent="0.25">
      <c r="B12262" s="416" t="s">
        <v>15171</v>
      </c>
      <c r="C12262" s="416" t="s">
        <v>14751</v>
      </c>
      <c r="D12262" s="416">
        <v>112.47</v>
      </c>
    </row>
    <row r="12263" spans="2:4" x14ac:dyDescent="0.25">
      <c r="B12263" s="416" t="s">
        <v>15172</v>
      </c>
      <c r="C12263" s="416" t="s">
        <v>14751</v>
      </c>
      <c r="D12263" s="416">
        <v>112.47</v>
      </c>
    </row>
    <row r="12264" spans="2:4" x14ac:dyDescent="0.25">
      <c r="B12264" s="416" t="s">
        <v>15173</v>
      </c>
      <c r="C12264" s="416" t="s">
        <v>14751</v>
      </c>
      <c r="D12264" s="416">
        <v>112.47</v>
      </c>
    </row>
    <row r="12265" spans="2:4" x14ac:dyDescent="0.25">
      <c r="B12265" s="416" t="s">
        <v>15174</v>
      </c>
      <c r="C12265" s="416" t="s">
        <v>14751</v>
      </c>
      <c r="D12265" s="416">
        <v>112.47</v>
      </c>
    </row>
    <row r="12266" spans="2:4" x14ac:dyDescent="0.25">
      <c r="B12266" s="416" t="s">
        <v>15175</v>
      </c>
      <c r="C12266" s="416" t="s">
        <v>14751</v>
      </c>
      <c r="D12266" s="416">
        <v>112.47</v>
      </c>
    </row>
    <row r="12267" spans="2:4" x14ac:dyDescent="0.25">
      <c r="B12267" s="416" t="s">
        <v>15176</v>
      </c>
      <c r="C12267" s="416" t="s">
        <v>14751</v>
      </c>
      <c r="D12267" s="416">
        <v>112.47</v>
      </c>
    </row>
    <row r="12268" spans="2:4" x14ac:dyDescent="0.25">
      <c r="B12268" s="416" t="s">
        <v>15177</v>
      </c>
      <c r="C12268" s="416" t="s">
        <v>14751</v>
      </c>
      <c r="D12268" s="416">
        <v>112.47</v>
      </c>
    </row>
    <row r="12269" spans="2:4" x14ac:dyDescent="0.25">
      <c r="B12269" s="416" t="s">
        <v>15178</v>
      </c>
      <c r="C12269" s="416" t="s">
        <v>14751</v>
      </c>
      <c r="D12269" s="416">
        <v>112.47</v>
      </c>
    </row>
    <row r="12270" spans="2:4" x14ac:dyDescent="0.25">
      <c r="B12270" s="416" t="s">
        <v>15179</v>
      </c>
      <c r="C12270" s="416" t="s">
        <v>14751</v>
      </c>
      <c r="D12270" s="416">
        <v>110</v>
      </c>
    </row>
    <row r="12271" spans="2:4" x14ac:dyDescent="0.25">
      <c r="B12271" s="416" t="s">
        <v>15180</v>
      </c>
      <c r="C12271" s="416" t="s">
        <v>14751</v>
      </c>
      <c r="D12271" s="416">
        <v>112.47</v>
      </c>
    </row>
    <row r="12272" spans="2:4" x14ac:dyDescent="0.25">
      <c r="B12272" s="416" t="s">
        <v>15181</v>
      </c>
      <c r="C12272" s="416" t="s">
        <v>14751</v>
      </c>
      <c r="D12272" s="416">
        <v>112.47</v>
      </c>
    </row>
    <row r="12273" spans="2:4" x14ac:dyDescent="0.25">
      <c r="B12273" s="416" t="s">
        <v>15182</v>
      </c>
      <c r="C12273" s="416" t="s">
        <v>14751</v>
      </c>
      <c r="D12273" s="416">
        <v>112.47</v>
      </c>
    </row>
    <row r="12274" spans="2:4" x14ac:dyDescent="0.25">
      <c r="B12274" s="416" t="s">
        <v>15183</v>
      </c>
      <c r="C12274" s="416" t="s">
        <v>14751</v>
      </c>
      <c r="D12274" s="416">
        <v>112.47</v>
      </c>
    </row>
    <row r="12275" spans="2:4" x14ac:dyDescent="0.25">
      <c r="B12275" s="416" t="s">
        <v>15184</v>
      </c>
      <c r="C12275" s="416" t="s">
        <v>14751</v>
      </c>
      <c r="D12275" s="416">
        <v>112.47</v>
      </c>
    </row>
    <row r="12276" spans="2:4" x14ac:dyDescent="0.25">
      <c r="B12276" s="416" t="s">
        <v>15185</v>
      </c>
      <c r="C12276" s="416" t="s">
        <v>14751</v>
      </c>
      <c r="D12276" s="416">
        <v>110.01</v>
      </c>
    </row>
    <row r="12277" spans="2:4" x14ac:dyDescent="0.25">
      <c r="B12277" s="416" t="s">
        <v>15186</v>
      </c>
      <c r="C12277" s="416" t="s">
        <v>14751</v>
      </c>
      <c r="D12277" s="416">
        <v>110.01</v>
      </c>
    </row>
    <row r="12278" spans="2:4" x14ac:dyDescent="0.25">
      <c r="B12278" s="416" t="s">
        <v>15187</v>
      </c>
      <c r="C12278" s="416" t="s">
        <v>14751</v>
      </c>
      <c r="D12278" s="416">
        <v>110.01</v>
      </c>
    </row>
    <row r="12279" spans="2:4" x14ac:dyDescent="0.25">
      <c r="B12279" s="416" t="s">
        <v>15188</v>
      </c>
      <c r="C12279" s="416" t="s">
        <v>14751</v>
      </c>
      <c r="D12279" s="416">
        <v>112.47</v>
      </c>
    </row>
    <row r="12280" spans="2:4" x14ac:dyDescent="0.25">
      <c r="B12280" s="416" t="s">
        <v>15189</v>
      </c>
      <c r="C12280" s="416" t="s">
        <v>14751</v>
      </c>
      <c r="D12280" s="416">
        <v>110.01</v>
      </c>
    </row>
    <row r="12281" spans="2:4" x14ac:dyDescent="0.25">
      <c r="B12281" s="416" t="s">
        <v>15190</v>
      </c>
      <c r="C12281" s="416" t="s">
        <v>14751</v>
      </c>
      <c r="D12281" s="416">
        <v>110.01</v>
      </c>
    </row>
    <row r="12282" spans="2:4" x14ac:dyDescent="0.25">
      <c r="B12282" s="416" t="s">
        <v>15191</v>
      </c>
      <c r="C12282" s="416" t="s">
        <v>14751</v>
      </c>
      <c r="D12282" s="416">
        <v>110.01</v>
      </c>
    </row>
    <row r="12283" spans="2:4" x14ac:dyDescent="0.25">
      <c r="B12283" s="416" t="s">
        <v>15192</v>
      </c>
      <c r="C12283" s="416" t="s">
        <v>14751</v>
      </c>
      <c r="D12283" s="416">
        <v>110.01</v>
      </c>
    </row>
    <row r="12284" spans="2:4" x14ac:dyDescent="0.25">
      <c r="B12284" s="416" t="s">
        <v>15193</v>
      </c>
      <c r="C12284" s="416" t="s">
        <v>14751</v>
      </c>
      <c r="D12284" s="416">
        <v>110.01</v>
      </c>
    </row>
    <row r="12285" spans="2:4" x14ac:dyDescent="0.25">
      <c r="B12285" s="416" t="s">
        <v>15194</v>
      </c>
      <c r="C12285" s="416" t="s">
        <v>14751</v>
      </c>
      <c r="D12285" s="416">
        <v>110.01</v>
      </c>
    </row>
    <row r="12286" spans="2:4" x14ac:dyDescent="0.25">
      <c r="B12286" s="416" t="s">
        <v>15195</v>
      </c>
      <c r="C12286" s="416" t="s">
        <v>14751</v>
      </c>
      <c r="D12286" s="416">
        <v>110.01</v>
      </c>
    </row>
    <row r="12287" spans="2:4" x14ac:dyDescent="0.25">
      <c r="B12287" s="416" t="s">
        <v>15196</v>
      </c>
      <c r="C12287" s="416" t="s">
        <v>14751</v>
      </c>
      <c r="D12287" s="416">
        <v>110.01</v>
      </c>
    </row>
    <row r="12288" spans="2:4" x14ac:dyDescent="0.25">
      <c r="B12288" s="416" t="s">
        <v>15197</v>
      </c>
      <c r="C12288" s="416" t="s">
        <v>14751</v>
      </c>
      <c r="D12288" s="416">
        <v>110.01</v>
      </c>
    </row>
    <row r="12289" spans="2:4" x14ac:dyDescent="0.25">
      <c r="B12289" s="416" t="s">
        <v>15198</v>
      </c>
      <c r="C12289" s="416" t="s">
        <v>14751</v>
      </c>
      <c r="D12289" s="416">
        <v>110.01</v>
      </c>
    </row>
    <row r="12290" spans="2:4" x14ac:dyDescent="0.25">
      <c r="B12290" s="416" t="s">
        <v>15199</v>
      </c>
      <c r="C12290" s="416" t="s">
        <v>14751</v>
      </c>
      <c r="D12290" s="416">
        <v>110.01</v>
      </c>
    </row>
    <row r="12291" spans="2:4" x14ac:dyDescent="0.25">
      <c r="B12291" s="416" t="s">
        <v>15200</v>
      </c>
      <c r="C12291" s="416" t="s">
        <v>15201</v>
      </c>
      <c r="D12291" s="416">
        <v>112.47</v>
      </c>
    </row>
    <row r="12292" spans="2:4" x14ac:dyDescent="0.25">
      <c r="B12292" s="416" t="s">
        <v>15202</v>
      </c>
      <c r="C12292" s="416" t="s">
        <v>15203</v>
      </c>
      <c r="D12292" s="416">
        <v>928</v>
      </c>
    </row>
    <row r="12293" spans="2:4" x14ac:dyDescent="0.25">
      <c r="B12293" s="416" t="s">
        <v>15204</v>
      </c>
      <c r="C12293" s="416" t="s">
        <v>15203</v>
      </c>
      <c r="D12293" s="416">
        <v>928</v>
      </c>
    </row>
    <row r="12294" spans="2:4" x14ac:dyDescent="0.25">
      <c r="B12294" s="416" t="s">
        <v>15205</v>
      </c>
      <c r="C12294" s="416" t="s">
        <v>15203</v>
      </c>
      <c r="D12294" s="416">
        <v>926.84</v>
      </c>
    </row>
    <row r="12295" spans="2:4" x14ac:dyDescent="0.25">
      <c r="B12295" s="416" t="s">
        <v>15206</v>
      </c>
      <c r="C12295" s="416" t="s">
        <v>15207</v>
      </c>
      <c r="D12295" s="416">
        <v>331.55</v>
      </c>
    </row>
    <row r="12296" spans="2:4" x14ac:dyDescent="0.25">
      <c r="B12296" s="416" t="s">
        <v>15208</v>
      </c>
      <c r="C12296" s="416" t="s">
        <v>15209</v>
      </c>
      <c r="D12296" s="416">
        <v>284.2</v>
      </c>
    </row>
    <row r="12297" spans="2:4" x14ac:dyDescent="0.25">
      <c r="B12297" s="416" t="s">
        <v>15210</v>
      </c>
      <c r="C12297" s="416" t="s">
        <v>15211</v>
      </c>
      <c r="D12297" s="416">
        <v>550</v>
      </c>
    </row>
    <row r="12298" spans="2:4" x14ac:dyDescent="0.25">
      <c r="B12298" s="416" t="s">
        <v>15212</v>
      </c>
      <c r="C12298" s="416" t="s">
        <v>15211</v>
      </c>
      <c r="D12298" s="416">
        <v>550</v>
      </c>
    </row>
    <row r="12299" spans="2:4" x14ac:dyDescent="0.25">
      <c r="B12299" s="416" t="s">
        <v>15213</v>
      </c>
      <c r="C12299" s="416" t="s">
        <v>15211</v>
      </c>
      <c r="D12299" s="416">
        <v>550</v>
      </c>
    </row>
    <row r="12300" spans="2:4" x14ac:dyDescent="0.25">
      <c r="B12300" s="416" t="s">
        <v>15214</v>
      </c>
      <c r="C12300" s="416" t="s">
        <v>15211</v>
      </c>
      <c r="D12300" s="416">
        <v>550</v>
      </c>
    </row>
    <row r="12301" spans="2:4" x14ac:dyDescent="0.25">
      <c r="B12301" s="416" t="s">
        <v>15215</v>
      </c>
      <c r="C12301" s="416" t="s">
        <v>15211</v>
      </c>
      <c r="D12301" s="416">
        <v>550</v>
      </c>
    </row>
    <row r="12302" spans="2:4" x14ac:dyDescent="0.25">
      <c r="B12302" s="416" t="s">
        <v>15216</v>
      </c>
      <c r="C12302" s="416" t="s">
        <v>15211</v>
      </c>
      <c r="D12302" s="416">
        <v>550</v>
      </c>
    </row>
    <row r="12303" spans="2:4" x14ac:dyDescent="0.25">
      <c r="B12303" s="416" t="s">
        <v>15217</v>
      </c>
      <c r="C12303" s="416" t="s">
        <v>15211</v>
      </c>
      <c r="D12303" s="416">
        <v>550</v>
      </c>
    </row>
    <row r="12304" spans="2:4" x14ac:dyDescent="0.25">
      <c r="B12304" s="416" t="s">
        <v>15218</v>
      </c>
      <c r="C12304" s="416" t="s">
        <v>15211</v>
      </c>
      <c r="D12304" s="416">
        <v>550</v>
      </c>
    </row>
    <row r="12305" spans="2:4" x14ac:dyDescent="0.25">
      <c r="B12305" s="416" t="s">
        <v>15219</v>
      </c>
      <c r="C12305" s="416" t="s">
        <v>15211</v>
      </c>
      <c r="D12305" s="416">
        <v>550</v>
      </c>
    </row>
    <row r="12306" spans="2:4" x14ac:dyDescent="0.25">
      <c r="B12306" s="416" t="s">
        <v>15220</v>
      </c>
      <c r="C12306" s="416" t="s">
        <v>15211</v>
      </c>
      <c r="D12306" s="416">
        <v>550</v>
      </c>
    </row>
    <row r="12307" spans="2:4" x14ac:dyDescent="0.25">
      <c r="B12307" s="416" t="s">
        <v>15221</v>
      </c>
      <c r="C12307" s="416" t="s">
        <v>15211</v>
      </c>
      <c r="D12307" s="416">
        <v>550</v>
      </c>
    </row>
    <row r="12308" spans="2:4" x14ac:dyDescent="0.25">
      <c r="B12308" s="416" t="s">
        <v>15222</v>
      </c>
      <c r="C12308" s="416" t="s">
        <v>15211</v>
      </c>
      <c r="D12308" s="416">
        <v>550</v>
      </c>
    </row>
    <row r="12309" spans="2:4" x14ac:dyDescent="0.25">
      <c r="B12309" s="416" t="s">
        <v>15223</v>
      </c>
      <c r="C12309" s="416" t="s">
        <v>15211</v>
      </c>
      <c r="D12309" s="416">
        <v>550</v>
      </c>
    </row>
    <row r="12310" spans="2:4" x14ac:dyDescent="0.25">
      <c r="B12310" s="416" t="s">
        <v>15224</v>
      </c>
      <c r="C12310" s="416" t="s">
        <v>15211</v>
      </c>
      <c r="D12310" s="416">
        <v>550</v>
      </c>
    </row>
    <row r="12311" spans="2:4" x14ac:dyDescent="0.25">
      <c r="B12311" s="416" t="s">
        <v>15225</v>
      </c>
      <c r="C12311" s="416" t="s">
        <v>15211</v>
      </c>
      <c r="D12311" s="416">
        <v>550</v>
      </c>
    </row>
    <row r="12312" spans="2:4" x14ac:dyDescent="0.25">
      <c r="B12312" s="416" t="s">
        <v>15226</v>
      </c>
      <c r="C12312" s="416" t="s">
        <v>15211</v>
      </c>
      <c r="D12312" s="416">
        <v>550</v>
      </c>
    </row>
    <row r="12313" spans="2:4" x14ac:dyDescent="0.25">
      <c r="B12313" s="416" t="s">
        <v>15227</v>
      </c>
      <c r="C12313" s="416" t="s">
        <v>15211</v>
      </c>
      <c r="D12313" s="416">
        <v>550</v>
      </c>
    </row>
    <row r="12314" spans="2:4" x14ac:dyDescent="0.25">
      <c r="B12314" s="416" t="s">
        <v>15228</v>
      </c>
      <c r="C12314" s="416" t="s">
        <v>15211</v>
      </c>
      <c r="D12314" s="416">
        <v>550</v>
      </c>
    </row>
    <row r="12315" spans="2:4" x14ac:dyDescent="0.25">
      <c r="B12315" s="416" t="s">
        <v>15229</v>
      </c>
      <c r="C12315" s="416" t="s">
        <v>15211</v>
      </c>
      <c r="D12315" s="416">
        <v>550</v>
      </c>
    </row>
    <row r="12316" spans="2:4" x14ac:dyDescent="0.25">
      <c r="B12316" s="416" t="s">
        <v>15230</v>
      </c>
      <c r="C12316" s="416" t="s">
        <v>15211</v>
      </c>
      <c r="D12316" s="416">
        <v>550</v>
      </c>
    </row>
    <row r="12317" spans="2:4" x14ac:dyDescent="0.25">
      <c r="B12317" s="416" t="s">
        <v>15231</v>
      </c>
      <c r="C12317" s="416" t="s">
        <v>15211</v>
      </c>
      <c r="D12317" s="416">
        <v>550</v>
      </c>
    </row>
    <row r="12318" spans="2:4" x14ac:dyDescent="0.25">
      <c r="B12318" s="416" t="s">
        <v>15232</v>
      </c>
      <c r="C12318" s="416" t="s">
        <v>15211</v>
      </c>
      <c r="D12318" s="416">
        <v>550</v>
      </c>
    </row>
    <row r="12319" spans="2:4" x14ac:dyDescent="0.25">
      <c r="B12319" s="416" t="s">
        <v>15233</v>
      </c>
      <c r="C12319" s="416" t="s">
        <v>15211</v>
      </c>
      <c r="D12319" s="416">
        <v>550</v>
      </c>
    </row>
    <row r="12320" spans="2:4" x14ac:dyDescent="0.25">
      <c r="B12320" s="416" t="s">
        <v>15234</v>
      </c>
      <c r="C12320" s="416" t="s">
        <v>15211</v>
      </c>
      <c r="D12320" s="416">
        <v>550</v>
      </c>
    </row>
    <row r="12321" spans="2:4" x14ac:dyDescent="0.25">
      <c r="B12321" s="416" t="s">
        <v>15235</v>
      </c>
      <c r="C12321" s="416" t="s">
        <v>15211</v>
      </c>
      <c r="D12321" s="416">
        <v>550</v>
      </c>
    </row>
    <row r="12322" spans="2:4" x14ac:dyDescent="0.25">
      <c r="B12322" s="416" t="s">
        <v>15236</v>
      </c>
      <c r="C12322" s="416" t="s">
        <v>15211</v>
      </c>
      <c r="D12322" s="416">
        <v>550</v>
      </c>
    </row>
    <row r="12323" spans="2:4" x14ac:dyDescent="0.25">
      <c r="B12323" s="416" t="s">
        <v>15237</v>
      </c>
      <c r="C12323" s="416" t="s">
        <v>15211</v>
      </c>
      <c r="D12323" s="416">
        <v>550</v>
      </c>
    </row>
    <row r="12324" spans="2:4" x14ac:dyDescent="0.25">
      <c r="B12324" s="416" t="s">
        <v>15238</v>
      </c>
      <c r="C12324" s="416" t="s">
        <v>15211</v>
      </c>
      <c r="D12324" s="416">
        <v>550</v>
      </c>
    </row>
    <row r="12325" spans="2:4" x14ac:dyDescent="0.25">
      <c r="B12325" s="416" t="s">
        <v>15239</v>
      </c>
      <c r="C12325" s="416" t="s">
        <v>15211</v>
      </c>
      <c r="D12325" s="416">
        <v>550</v>
      </c>
    </row>
    <row r="12326" spans="2:4" x14ac:dyDescent="0.25">
      <c r="B12326" s="416" t="s">
        <v>15240</v>
      </c>
      <c r="C12326" s="416" t="s">
        <v>15211</v>
      </c>
      <c r="D12326" s="416">
        <v>550</v>
      </c>
    </row>
    <row r="12327" spans="2:4" x14ac:dyDescent="0.25">
      <c r="B12327" s="416" t="s">
        <v>15241</v>
      </c>
      <c r="C12327" s="416" t="s">
        <v>15211</v>
      </c>
      <c r="D12327" s="416">
        <v>550</v>
      </c>
    </row>
    <row r="12328" spans="2:4" x14ac:dyDescent="0.25">
      <c r="B12328" s="416" t="s">
        <v>15242</v>
      </c>
      <c r="C12328" s="416" t="s">
        <v>15211</v>
      </c>
      <c r="D12328" s="416">
        <v>550</v>
      </c>
    </row>
    <row r="12329" spans="2:4" x14ac:dyDescent="0.25">
      <c r="B12329" s="416" t="s">
        <v>15243</v>
      </c>
      <c r="C12329" s="416" t="s">
        <v>15211</v>
      </c>
      <c r="D12329" s="416">
        <v>550</v>
      </c>
    </row>
    <row r="12330" spans="2:4" x14ac:dyDescent="0.25">
      <c r="B12330" s="416" t="s">
        <v>15244</v>
      </c>
      <c r="C12330" s="416" t="s">
        <v>15211</v>
      </c>
      <c r="D12330" s="416">
        <v>550</v>
      </c>
    </row>
    <row r="12331" spans="2:4" x14ac:dyDescent="0.25">
      <c r="B12331" s="416" t="s">
        <v>15245</v>
      </c>
      <c r="C12331" s="416" t="s">
        <v>15211</v>
      </c>
      <c r="D12331" s="416">
        <v>550</v>
      </c>
    </row>
    <row r="12332" spans="2:4" x14ac:dyDescent="0.25">
      <c r="B12332" s="416" t="s">
        <v>15246</v>
      </c>
      <c r="C12332" s="416" t="s">
        <v>15211</v>
      </c>
      <c r="D12332" s="416">
        <v>550</v>
      </c>
    </row>
    <row r="12333" spans="2:4" x14ac:dyDescent="0.25">
      <c r="B12333" s="416" t="s">
        <v>15247</v>
      </c>
      <c r="C12333" s="416" t="s">
        <v>15211</v>
      </c>
      <c r="D12333" s="416">
        <v>550</v>
      </c>
    </row>
    <row r="12334" spans="2:4" x14ac:dyDescent="0.25">
      <c r="B12334" s="416" t="s">
        <v>15248</v>
      </c>
      <c r="C12334" s="416" t="s">
        <v>15211</v>
      </c>
      <c r="D12334" s="416">
        <v>550</v>
      </c>
    </row>
    <row r="12335" spans="2:4" x14ac:dyDescent="0.25">
      <c r="B12335" s="416" t="s">
        <v>15249</v>
      </c>
      <c r="C12335" s="416" t="s">
        <v>15211</v>
      </c>
      <c r="D12335" s="416">
        <v>550</v>
      </c>
    </row>
    <row r="12336" spans="2:4" x14ac:dyDescent="0.25">
      <c r="B12336" s="416" t="s">
        <v>15250</v>
      </c>
      <c r="C12336" s="416" t="s">
        <v>15211</v>
      </c>
      <c r="D12336" s="416">
        <v>550</v>
      </c>
    </row>
    <row r="12337" spans="2:4" x14ac:dyDescent="0.25">
      <c r="B12337" s="416" t="s">
        <v>15251</v>
      </c>
      <c r="C12337" s="416" t="s">
        <v>15211</v>
      </c>
      <c r="D12337" s="416">
        <v>550</v>
      </c>
    </row>
    <row r="12338" spans="2:4" x14ac:dyDescent="0.25">
      <c r="B12338" s="416" t="s">
        <v>15252</v>
      </c>
      <c r="C12338" s="416" t="s">
        <v>15211</v>
      </c>
      <c r="D12338" s="416">
        <v>550</v>
      </c>
    </row>
    <row r="12339" spans="2:4" x14ac:dyDescent="0.25">
      <c r="B12339" s="416" t="s">
        <v>15253</v>
      </c>
      <c r="C12339" s="416" t="s">
        <v>15211</v>
      </c>
      <c r="D12339" s="416">
        <v>550</v>
      </c>
    </row>
    <row r="12340" spans="2:4" x14ac:dyDescent="0.25">
      <c r="B12340" s="416" t="s">
        <v>15254</v>
      </c>
      <c r="C12340" s="416" t="s">
        <v>15211</v>
      </c>
      <c r="D12340" s="416">
        <v>550</v>
      </c>
    </row>
    <row r="12341" spans="2:4" x14ac:dyDescent="0.25">
      <c r="B12341" s="416" t="s">
        <v>15255</v>
      </c>
      <c r="C12341" s="416" t="s">
        <v>15211</v>
      </c>
      <c r="D12341" s="416">
        <v>550</v>
      </c>
    </row>
    <row r="12342" spans="2:4" x14ac:dyDescent="0.25">
      <c r="B12342" s="416" t="s">
        <v>15256</v>
      </c>
      <c r="C12342" s="416" t="s">
        <v>15211</v>
      </c>
      <c r="D12342" s="416">
        <v>550</v>
      </c>
    </row>
    <row r="12343" spans="2:4" x14ac:dyDescent="0.25">
      <c r="B12343" s="416" t="s">
        <v>15257</v>
      </c>
      <c r="C12343" s="416" t="s">
        <v>15211</v>
      </c>
      <c r="D12343" s="416">
        <v>550</v>
      </c>
    </row>
    <row r="12344" spans="2:4" x14ac:dyDescent="0.25">
      <c r="B12344" s="416" t="s">
        <v>15258</v>
      </c>
      <c r="C12344" s="416" t="s">
        <v>15211</v>
      </c>
      <c r="D12344" s="416">
        <v>550</v>
      </c>
    </row>
    <row r="12345" spans="2:4" x14ac:dyDescent="0.25">
      <c r="B12345" s="416" t="s">
        <v>15259</v>
      </c>
      <c r="C12345" s="416" t="s">
        <v>15211</v>
      </c>
      <c r="D12345" s="416">
        <v>550</v>
      </c>
    </row>
    <row r="12346" spans="2:4" x14ac:dyDescent="0.25">
      <c r="B12346" s="416" t="s">
        <v>15260</v>
      </c>
      <c r="C12346" s="416" t="s">
        <v>15211</v>
      </c>
      <c r="D12346" s="416">
        <v>550</v>
      </c>
    </row>
    <row r="12347" spans="2:4" x14ac:dyDescent="0.25">
      <c r="B12347" s="416" t="s">
        <v>15261</v>
      </c>
      <c r="C12347" s="416" t="s">
        <v>15211</v>
      </c>
      <c r="D12347" s="416">
        <v>550</v>
      </c>
    </row>
    <row r="12348" spans="2:4" x14ac:dyDescent="0.25">
      <c r="B12348" s="416" t="s">
        <v>15262</v>
      </c>
      <c r="C12348" s="416" t="s">
        <v>15211</v>
      </c>
      <c r="D12348" s="416">
        <v>550</v>
      </c>
    </row>
    <row r="12349" spans="2:4" x14ac:dyDescent="0.25">
      <c r="B12349" s="416" t="s">
        <v>15263</v>
      </c>
      <c r="C12349" s="416" t="s">
        <v>15211</v>
      </c>
      <c r="D12349" s="416">
        <v>550</v>
      </c>
    </row>
    <row r="12350" spans="2:4" x14ac:dyDescent="0.25">
      <c r="B12350" s="416" t="s">
        <v>15264</v>
      </c>
      <c r="C12350" s="416" t="s">
        <v>15211</v>
      </c>
      <c r="D12350" s="416">
        <v>550</v>
      </c>
    </row>
    <row r="12351" spans="2:4" x14ac:dyDescent="0.25">
      <c r="B12351" s="416" t="s">
        <v>15265</v>
      </c>
      <c r="C12351" s="416" t="s">
        <v>15211</v>
      </c>
      <c r="D12351" s="416">
        <v>550</v>
      </c>
    </row>
    <row r="12352" spans="2:4" x14ac:dyDescent="0.25">
      <c r="B12352" s="416" t="s">
        <v>15266</v>
      </c>
      <c r="C12352" s="416" t="s">
        <v>15211</v>
      </c>
      <c r="D12352" s="416">
        <v>550</v>
      </c>
    </row>
    <row r="12353" spans="2:4" x14ac:dyDescent="0.25">
      <c r="B12353" s="416" t="s">
        <v>15267</v>
      </c>
      <c r="C12353" s="416" t="s">
        <v>15211</v>
      </c>
      <c r="D12353" s="416">
        <v>550</v>
      </c>
    </row>
    <row r="12354" spans="2:4" x14ac:dyDescent="0.25">
      <c r="B12354" s="416" t="s">
        <v>15268</v>
      </c>
      <c r="C12354" s="416" t="s">
        <v>15211</v>
      </c>
      <c r="D12354" s="416">
        <v>550</v>
      </c>
    </row>
    <row r="12355" spans="2:4" x14ac:dyDescent="0.25">
      <c r="B12355" s="416" t="s">
        <v>15269</v>
      </c>
      <c r="C12355" s="416" t="s">
        <v>15211</v>
      </c>
      <c r="D12355" s="416">
        <v>550</v>
      </c>
    </row>
    <row r="12356" spans="2:4" x14ac:dyDescent="0.25">
      <c r="B12356" s="416" t="s">
        <v>15270</v>
      </c>
      <c r="C12356" s="416" t="s">
        <v>15211</v>
      </c>
      <c r="D12356" s="416">
        <v>550</v>
      </c>
    </row>
    <row r="12357" spans="2:4" x14ac:dyDescent="0.25">
      <c r="B12357" s="416" t="s">
        <v>15271</v>
      </c>
      <c r="C12357" s="416" t="s">
        <v>15211</v>
      </c>
      <c r="D12357" s="416">
        <v>550</v>
      </c>
    </row>
    <row r="12358" spans="2:4" x14ac:dyDescent="0.25">
      <c r="B12358" s="416" t="s">
        <v>15272</v>
      </c>
      <c r="C12358" s="416" t="s">
        <v>15211</v>
      </c>
      <c r="D12358" s="416">
        <v>550</v>
      </c>
    </row>
    <row r="12359" spans="2:4" x14ac:dyDescent="0.25">
      <c r="B12359" s="416" t="s">
        <v>15273</v>
      </c>
      <c r="C12359" s="416" t="s">
        <v>15211</v>
      </c>
      <c r="D12359" s="416">
        <v>550</v>
      </c>
    </row>
    <row r="12360" spans="2:4" x14ac:dyDescent="0.25">
      <c r="B12360" s="416" t="s">
        <v>15274</v>
      </c>
      <c r="C12360" s="416" t="s">
        <v>15211</v>
      </c>
      <c r="D12360" s="416">
        <v>550</v>
      </c>
    </row>
    <row r="12361" spans="2:4" x14ac:dyDescent="0.25">
      <c r="B12361" s="416" t="s">
        <v>15275</v>
      </c>
      <c r="C12361" s="416" t="s">
        <v>15211</v>
      </c>
      <c r="D12361" s="416">
        <v>550</v>
      </c>
    </row>
    <row r="12362" spans="2:4" x14ac:dyDescent="0.25">
      <c r="B12362" s="416" t="s">
        <v>15276</v>
      </c>
      <c r="C12362" s="416" t="s">
        <v>15211</v>
      </c>
      <c r="D12362" s="416">
        <v>550</v>
      </c>
    </row>
    <row r="12363" spans="2:4" x14ac:dyDescent="0.25">
      <c r="B12363" s="416" t="s">
        <v>15277</v>
      </c>
      <c r="C12363" s="416" t="s">
        <v>15211</v>
      </c>
      <c r="D12363" s="416">
        <v>550</v>
      </c>
    </row>
    <row r="12364" spans="2:4" x14ac:dyDescent="0.25">
      <c r="B12364" s="416" t="s">
        <v>15278</v>
      </c>
      <c r="C12364" s="416" t="s">
        <v>15211</v>
      </c>
      <c r="D12364" s="416">
        <v>550</v>
      </c>
    </row>
    <row r="12365" spans="2:4" x14ac:dyDescent="0.25">
      <c r="B12365" s="416" t="s">
        <v>15279</v>
      </c>
      <c r="C12365" s="416" t="s">
        <v>15211</v>
      </c>
      <c r="D12365" s="416">
        <v>550</v>
      </c>
    </row>
    <row r="12366" spans="2:4" x14ac:dyDescent="0.25">
      <c r="B12366" s="416" t="s">
        <v>15280</v>
      </c>
      <c r="C12366" s="416" t="s">
        <v>15211</v>
      </c>
      <c r="D12366" s="416">
        <v>550</v>
      </c>
    </row>
    <row r="12367" spans="2:4" x14ac:dyDescent="0.25">
      <c r="B12367" s="416" t="s">
        <v>15281</v>
      </c>
      <c r="C12367" s="416" t="s">
        <v>15211</v>
      </c>
      <c r="D12367" s="416">
        <v>550</v>
      </c>
    </row>
    <row r="12368" spans="2:4" x14ac:dyDescent="0.25">
      <c r="B12368" s="416" t="s">
        <v>15282</v>
      </c>
      <c r="C12368" s="416" t="s">
        <v>15211</v>
      </c>
      <c r="D12368" s="416">
        <v>550</v>
      </c>
    </row>
    <row r="12369" spans="2:4" x14ac:dyDescent="0.25">
      <c r="B12369" s="416" t="s">
        <v>15283</v>
      </c>
      <c r="C12369" s="416" t="s">
        <v>15211</v>
      </c>
      <c r="D12369" s="416">
        <v>550</v>
      </c>
    </row>
    <row r="12370" spans="2:4" x14ac:dyDescent="0.25">
      <c r="B12370" s="416" t="s">
        <v>15284</v>
      </c>
      <c r="C12370" s="416" t="s">
        <v>15211</v>
      </c>
      <c r="D12370" s="416">
        <v>550</v>
      </c>
    </row>
    <row r="12371" spans="2:4" x14ac:dyDescent="0.25">
      <c r="B12371" s="416" t="s">
        <v>15285</v>
      </c>
      <c r="C12371" s="416" t="s">
        <v>15211</v>
      </c>
      <c r="D12371" s="416">
        <v>550</v>
      </c>
    </row>
    <row r="12372" spans="2:4" x14ac:dyDescent="0.25">
      <c r="B12372" s="416" t="s">
        <v>15286</v>
      </c>
      <c r="C12372" s="416" t="s">
        <v>15211</v>
      </c>
      <c r="D12372" s="416">
        <v>550</v>
      </c>
    </row>
    <row r="12373" spans="2:4" x14ac:dyDescent="0.25">
      <c r="B12373" s="416" t="s">
        <v>15287</v>
      </c>
      <c r="C12373" s="416" t="s">
        <v>15211</v>
      </c>
      <c r="D12373" s="416">
        <v>550</v>
      </c>
    </row>
    <row r="12374" spans="2:4" x14ac:dyDescent="0.25">
      <c r="B12374" s="416" t="s">
        <v>15288</v>
      </c>
      <c r="C12374" s="416" t="s">
        <v>15211</v>
      </c>
      <c r="D12374" s="416">
        <v>550</v>
      </c>
    </row>
    <row r="12375" spans="2:4" x14ac:dyDescent="0.25">
      <c r="B12375" s="416" t="s">
        <v>15289</v>
      </c>
      <c r="C12375" s="416" t="s">
        <v>15211</v>
      </c>
      <c r="D12375" s="416">
        <v>550</v>
      </c>
    </row>
    <row r="12376" spans="2:4" x14ac:dyDescent="0.25">
      <c r="B12376" s="416" t="s">
        <v>15290</v>
      </c>
      <c r="C12376" s="416" t="s">
        <v>15211</v>
      </c>
      <c r="D12376" s="416">
        <v>550</v>
      </c>
    </row>
    <row r="12377" spans="2:4" x14ac:dyDescent="0.25">
      <c r="B12377" s="416" t="s">
        <v>15291</v>
      </c>
      <c r="C12377" s="416" t="s">
        <v>15211</v>
      </c>
      <c r="D12377" s="416">
        <v>550</v>
      </c>
    </row>
    <row r="12378" spans="2:4" x14ac:dyDescent="0.25">
      <c r="B12378" s="416" t="s">
        <v>15292</v>
      </c>
      <c r="C12378" s="416" t="s">
        <v>15211</v>
      </c>
      <c r="D12378" s="416">
        <v>550</v>
      </c>
    </row>
    <row r="12379" spans="2:4" x14ac:dyDescent="0.25">
      <c r="B12379" s="416" t="s">
        <v>15293</v>
      </c>
      <c r="C12379" s="416" t="s">
        <v>15211</v>
      </c>
      <c r="D12379" s="416">
        <v>550</v>
      </c>
    </row>
    <row r="12380" spans="2:4" x14ac:dyDescent="0.25">
      <c r="B12380" s="416" t="s">
        <v>15294</v>
      </c>
      <c r="C12380" s="416" t="s">
        <v>15211</v>
      </c>
      <c r="D12380" s="416">
        <v>550</v>
      </c>
    </row>
    <row r="12381" spans="2:4" x14ac:dyDescent="0.25">
      <c r="B12381" s="416" t="s">
        <v>15295</v>
      </c>
      <c r="C12381" s="416" t="s">
        <v>15211</v>
      </c>
      <c r="D12381" s="416">
        <v>550</v>
      </c>
    </row>
    <row r="12382" spans="2:4" x14ac:dyDescent="0.25">
      <c r="B12382" s="416" t="s">
        <v>15296</v>
      </c>
      <c r="C12382" s="416" t="s">
        <v>15211</v>
      </c>
      <c r="D12382" s="416">
        <v>550</v>
      </c>
    </row>
    <row r="12383" spans="2:4" x14ac:dyDescent="0.25">
      <c r="B12383" s="416" t="s">
        <v>15297</v>
      </c>
      <c r="C12383" s="416" t="s">
        <v>15211</v>
      </c>
      <c r="D12383" s="416">
        <v>550</v>
      </c>
    </row>
    <row r="12384" spans="2:4" x14ac:dyDescent="0.25">
      <c r="B12384" s="416" t="s">
        <v>15298</v>
      </c>
      <c r="C12384" s="416" t="s">
        <v>15211</v>
      </c>
      <c r="D12384" s="416">
        <v>550</v>
      </c>
    </row>
    <row r="12385" spans="2:4" x14ac:dyDescent="0.25">
      <c r="B12385" s="416" t="s">
        <v>15299</v>
      </c>
      <c r="C12385" s="416" t="s">
        <v>15211</v>
      </c>
      <c r="D12385" s="416">
        <v>550</v>
      </c>
    </row>
    <row r="12386" spans="2:4" x14ac:dyDescent="0.25">
      <c r="B12386" s="416" t="s">
        <v>15300</v>
      </c>
      <c r="C12386" s="416" t="s">
        <v>15211</v>
      </c>
      <c r="D12386" s="416">
        <v>550</v>
      </c>
    </row>
    <row r="12387" spans="2:4" x14ac:dyDescent="0.25">
      <c r="B12387" s="416" t="s">
        <v>15301</v>
      </c>
      <c r="C12387" s="416" t="s">
        <v>15211</v>
      </c>
      <c r="D12387" s="416">
        <v>550</v>
      </c>
    </row>
    <row r="12388" spans="2:4" x14ac:dyDescent="0.25">
      <c r="B12388" s="416" t="s">
        <v>15302</v>
      </c>
      <c r="C12388" s="416" t="s">
        <v>15211</v>
      </c>
      <c r="D12388" s="416">
        <v>550</v>
      </c>
    </row>
    <row r="12389" spans="2:4" x14ac:dyDescent="0.25">
      <c r="B12389" s="416" t="s">
        <v>15303</v>
      </c>
      <c r="C12389" s="416" t="s">
        <v>15211</v>
      </c>
      <c r="D12389" s="416">
        <v>550</v>
      </c>
    </row>
    <row r="12390" spans="2:4" x14ac:dyDescent="0.25">
      <c r="B12390" s="416" t="s">
        <v>15304</v>
      </c>
      <c r="C12390" s="416" t="s">
        <v>15211</v>
      </c>
      <c r="D12390" s="416">
        <v>550</v>
      </c>
    </row>
    <row r="12391" spans="2:4" x14ac:dyDescent="0.25">
      <c r="B12391" s="416" t="s">
        <v>15305</v>
      </c>
      <c r="C12391" s="416" t="s">
        <v>15211</v>
      </c>
      <c r="D12391" s="416">
        <v>550</v>
      </c>
    </row>
    <row r="12392" spans="2:4" x14ac:dyDescent="0.25">
      <c r="B12392" s="416" t="s">
        <v>15306</v>
      </c>
      <c r="C12392" s="416" t="s">
        <v>15211</v>
      </c>
      <c r="D12392" s="416">
        <v>550</v>
      </c>
    </row>
    <row r="12393" spans="2:4" x14ac:dyDescent="0.25">
      <c r="B12393" s="416" t="s">
        <v>15307</v>
      </c>
      <c r="C12393" s="416" t="s">
        <v>15211</v>
      </c>
      <c r="D12393" s="416">
        <v>550</v>
      </c>
    </row>
    <row r="12394" spans="2:4" x14ac:dyDescent="0.25">
      <c r="B12394" s="416" t="s">
        <v>15308</v>
      </c>
      <c r="C12394" s="416" t="s">
        <v>15211</v>
      </c>
      <c r="D12394" s="416">
        <v>550</v>
      </c>
    </row>
    <row r="12395" spans="2:4" x14ac:dyDescent="0.25">
      <c r="B12395" s="416" t="s">
        <v>15309</v>
      </c>
      <c r="C12395" s="416" t="s">
        <v>15211</v>
      </c>
      <c r="D12395" s="416">
        <v>550</v>
      </c>
    </row>
    <row r="12396" spans="2:4" x14ac:dyDescent="0.25">
      <c r="B12396" s="416" t="s">
        <v>15310</v>
      </c>
      <c r="C12396" s="416" t="s">
        <v>15211</v>
      </c>
      <c r="D12396" s="416">
        <v>550</v>
      </c>
    </row>
    <row r="12397" spans="2:4" x14ac:dyDescent="0.25">
      <c r="B12397" s="416" t="s">
        <v>15311</v>
      </c>
      <c r="C12397" s="416" t="s">
        <v>15211</v>
      </c>
      <c r="D12397" s="416">
        <v>550</v>
      </c>
    </row>
    <row r="12398" spans="2:4" x14ac:dyDescent="0.25">
      <c r="B12398" s="416" t="s">
        <v>15312</v>
      </c>
      <c r="C12398" s="416" t="s">
        <v>15211</v>
      </c>
      <c r="D12398" s="416">
        <v>550</v>
      </c>
    </row>
    <row r="12399" spans="2:4" x14ac:dyDescent="0.25">
      <c r="B12399" s="416" t="s">
        <v>15313</v>
      </c>
      <c r="C12399" s="416" t="s">
        <v>15211</v>
      </c>
      <c r="D12399" s="416">
        <v>550</v>
      </c>
    </row>
    <row r="12400" spans="2:4" x14ac:dyDescent="0.25">
      <c r="B12400" s="416" t="s">
        <v>15314</v>
      </c>
      <c r="C12400" s="416" t="s">
        <v>15211</v>
      </c>
      <c r="D12400" s="416">
        <v>550</v>
      </c>
    </row>
    <row r="12401" spans="2:4" x14ac:dyDescent="0.25">
      <c r="B12401" s="416" t="s">
        <v>15315</v>
      </c>
      <c r="C12401" s="416" t="s">
        <v>15211</v>
      </c>
      <c r="D12401" s="416">
        <v>550</v>
      </c>
    </row>
    <row r="12402" spans="2:4" x14ac:dyDescent="0.25">
      <c r="B12402" s="416" t="s">
        <v>15316</v>
      </c>
      <c r="C12402" s="416" t="s">
        <v>15211</v>
      </c>
      <c r="D12402" s="416">
        <v>550</v>
      </c>
    </row>
    <row r="12403" spans="2:4" x14ac:dyDescent="0.25">
      <c r="B12403" s="416" t="s">
        <v>15317</v>
      </c>
      <c r="C12403" s="416" t="s">
        <v>15211</v>
      </c>
      <c r="D12403" s="416">
        <v>550</v>
      </c>
    </row>
    <row r="12404" spans="2:4" x14ac:dyDescent="0.25">
      <c r="B12404" s="416" t="s">
        <v>15318</v>
      </c>
      <c r="C12404" s="416" t="s">
        <v>15211</v>
      </c>
      <c r="D12404" s="416">
        <v>550</v>
      </c>
    </row>
    <row r="12405" spans="2:4" x14ac:dyDescent="0.25">
      <c r="B12405" s="416" t="s">
        <v>15319</v>
      </c>
      <c r="C12405" s="416" t="s">
        <v>15211</v>
      </c>
      <c r="D12405" s="416">
        <v>550</v>
      </c>
    </row>
    <row r="12406" spans="2:4" x14ac:dyDescent="0.25">
      <c r="B12406" s="416" t="s">
        <v>15320</v>
      </c>
      <c r="C12406" s="416" t="s">
        <v>15211</v>
      </c>
      <c r="D12406" s="416">
        <v>550</v>
      </c>
    </row>
    <row r="12407" spans="2:4" x14ac:dyDescent="0.25">
      <c r="B12407" s="416" t="s">
        <v>15321</v>
      </c>
      <c r="C12407" s="416" t="s">
        <v>15211</v>
      </c>
      <c r="D12407" s="416">
        <v>550</v>
      </c>
    </row>
    <row r="12408" spans="2:4" x14ac:dyDescent="0.25">
      <c r="B12408" s="416" t="s">
        <v>15322</v>
      </c>
      <c r="C12408" s="416" t="s">
        <v>15211</v>
      </c>
      <c r="D12408" s="416">
        <v>550</v>
      </c>
    </row>
    <row r="12409" spans="2:4" x14ac:dyDescent="0.25">
      <c r="B12409" s="416" t="s">
        <v>15323</v>
      </c>
      <c r="C12409" s="416" t="s">
        <v>15211</v>
      </c>
      <c r="D12409" s="416">
        <v>550</v>
      </c>
    </row>
    <row r="12410" spans="2:4" x14ac:dyDescent="0.25">
      <c r="B12410" s="416" t="s">
        <v>15324</v>
      </c>
      <c r="C12410" s="416" t="s">
        <v>15211</v>
      </c>
      <c r="D12410" s="416">
        <v>550</v>
      </c>
    </row>
    <row r="12411" spans="2:4" x14ac:dyDescent="0.25">
      <c r="B12411" s="416" t="s">
        <v>15325</v>
      </c>
      <c r="C12411" s="416" t="s">
        <v>15211</v>
      </c>
      <c r="D12411" s="416">
        <v>550</v>
      </c>
    </row>
    <row r="12412" spans="2:4" x14ac:dyDescent="0.25">
      <c r="B12412" s="416" t="s">
        <v>15326</v>
      </c>
      <c r="C12412" s="416" t="s">
        <v>15211</v>
      </c>
      <c r="D12412" s="416">
        <v>550</v>
      </c>
    </row>
    <row r="12413" spans="2:4" x14ac:dyDescent="0.25">
      <c r="B12413" s="416" t="s">
        <v>15327</v>
      </c>
      <c r="C12413" s="416" t="s">
        <v>15211</v>
      </c>
      <c r="D12413" s="416">
        <v>550</v>
      </c>
    </row>
    <row r="12414" spans="2:4" x14ac:dyDescent="0.25">
      <c r="B12414" s="416" t="s">
        <v>15328</v>
      </c>
      <c r="C12414" s="416" t="s">
        <v>15211</v>
      </c>
      <c r="D12414" s="416">
        <v>550</v>
      </c>
    </row>
    <row r="12415" spans="2:4" x14ac:dyDescent="0.25">
      <c r="B12415" s="416" t="s">
        <v>15329</v>
      </c>
      <c r="C12415" s="416" t="s">
        <v>15211</v>
      </c>
      <c r="D12415" s="416">
        <v>550</v>
      </c>
    </row>
    <row r="12416" spans="2:4" x14ac:dyDescent="0.25">
      <c r="B12416" s="416" t="s">
        <v>15330</v>
      </c>
      <c r="C12416" s="416" t="s">
        <v>15211</v>
      </c>
      <c r="D12416" s="416">
        <v>550</v>
      </c>
    </row>
    <row r="12417" spans="2:4" x14ac:dyDescent="0.25">
      <c r="B12417" s="416" t="s">
        <v>15331</v>
      </c>
      <c r="C12417" s="416" t="s">
        <v>15211</v>
      </c>
      <c r="D12417" s="416">
        <v>550</v>
      </c>
    </row>
    <row r="12418" spans="2:4" x14ac:dyDescent="0.25">
      <c r="B12418" s="416" t="s">
        <v>15332</v>
      </c>
      <c r="C12418" s="416" t="s">
        <v>15211</v>
      </c>
      <c r="D12418" s="416">
        <v>550</v>
      </c>
    </row>
    <row r="12419" spans="2:4" x14ac:dyDescent="0.25">
      <c r="B12419" s="416" t="s">
        <v>15333</v>
      </c>
      <c r="C12419" s="416" t="s">
        <v>15211</v>
      </c>
      <c r="D12419" s="416">
        <v>550</v>
      </c>
    </row>
    <row r="12420" spans="2:4" x14ac:dyDescent="0.25">
      <c r="B12420" s="416" t="s">
        <v>15334</v>
      </c>
      <c r="C12420" s="416" t="s">
        <v>15211</v>
      </c>
      <c r="D12420" s="416">
        <v>550</v>
      </c>
    </row>
    <row r="12421" spans="2:4" x14ac:dyDescent="0.25">
      <c r="B12421" s="416" t="s">
        <v>15335</v>
      </c>
      <c r="C12421" s="416" t="s">
        <v>15211</v>
      </c>
      <c r="D12421" s="416">
        <v>550</v>
      </c>
    </row>
    <row r="12422" spans="2:4" x14ac:dyDescent="0.25">
      <c r="B12422" s="416" t="s">
        <v>15336</v>
      </c>
      <c r="C12422" s="416" t="s">
        <v>15211</v>
      </c>
      <c r="D12422" s="416">
        <v>550</v>
      </c>
    </row>
    <row r="12423" spans="2:4" x14ac:dyDescent="0.25">
      <c r="B12423" s="416" t="s">
        <v>15337</v>
      </c>
      <c r="C12423" s="416" t="s">
        <v>15211</v>
      </c>
      <c r="D12423" s="416">
        <v>550</v>
      </c>
    </row>
    <row r="12424" spans="2:4" x14ac:dyDescent="0.25">
      <c r="B12424" s="416" t="s">
        <v>15338</v>
      </c>
      <c r="C12424" s="416" t="s">
        <v>15211</v>
      </c>
      <c r="D12424" s="416">
        <v>550</v>
      </c>
    </row>
    <row r="12425" spans="2:4" x14ac:dyDescent="0.25">
      <c r="B12425" s="416" t="s">
        <v>15339</v>
      </c>
      <c r="C12425" s="416" t="s">
        <v>15211</v>
      </c>
      <c r="D12425" s="416">
        <v>550</v>
      </c>
    </row>
    <row r="12426" spans="2:4" x14ac:dyDescent="0.25">
      <c r="B12426" s="416" t="s">
        <v>15340</v>
      </c>
      <c r="C12426" s="416" t="s">
        <v>15211</v>
      </c>
      <c r="D12426" s="416">
        <v>550</v>
      </c>
    </row>
    <row r="12427" spans="2:4" x14ac:dyDescent="0.25">
      <c r="B12427" s="416" t="s">
        <v>15341</v>
      </c>
      <c r="C12427" s="416" t="s">
        <v>15211</v>
      </c>
      <c r="D12427" s="416">
        <v>550</v>
      </c>
    </row>
    <row r="12428" spans="2:4" x14ac:dyDescent="0.25">
      <c r="B12428" s="416" t="s">
        <v>15342</v>
      </c>
      <c r="C12428" s="416" t="s">
        <v>15211</v>
      </c>
      <c r="D12428" s="416">
        <v>550</v>
      </c>
    </row>
    <row r="12429" spans="2:4" x14ac:dyDescent="0.25">
      <c r="B12429" s="416" t="s">
        <v>15343</v>
      </c>
      <c r="C12429" s="416" t="s">
        <v>15211</v>
      </c>
      <c r="D12429" s="416">
        <v>550</v>
      </c>
    </row>
    <row r="12430" spans="2:4" x14ac:dyDescent="0.25">
      <c r="B12430" s="416" t="s">
        <v>15344</v>
      </c>
      <c r="C12430" s="416" t="s">
        <v>15211</v>
      </c>
      <c r="D12430" s="416">
        <v>550</v>
      </c>
    </row>
    <row r="12431" spans="2:4" x14ac:dyDescent="0.25">
      <c r="B12431" s="416" t="s">
        <v>15345</v>
      </c>
      <c r="C12431" s="416" t="s">
        <v>15211</v>
      </c>
      <c r="D12431" s="416">
        <v>550</v>
      </c>
    </row>
    <row r="12432" spans="2:4" x14ac:dyDescent="0.25">
      <c r="B12432" s="416" t="s">
        <v>15346</v>
      </c>
      <c r="C12432" s="416" t="s">
        <v>15211</v>
      </c>
      <c r="D12432" s="416">
        <v>550</v>
      </c>
    </row>
    <row r="12433" spans="2:4" x14ac:dyDescent="0.25">
      <c r="B12433" s="416" t="s">
        <v>15347</v>
      </c>
      <c r="C12433" s="416" t="s">
        <v>15211</v>
      </c>
      <c r="D12433" s="416">
        <v>550</v>
      </c>
    </row>
    <row r="12434" spans="2:4" x14ac:dyDescent="0.25">
      <c r="B12434" s="416" t="s">
        <v>15348</v>
      </c>
      <c r="C12434" s="416" t="s">
        <v>15211</v>
      </c>
      <c r="D12434" s="416">
        <v>550</v>
      </c>
    </row>
    <row r="12435" spans="2:4" x14ac:dyDescent="0.25">
      <c r="B12435" s="416" t="s">
        <v>15349</v>
      </c>
      <c r="C12435" s="416" t="s">
        <v>15211</v>
      </c>
      <c r="D12435" s="416">
        <v>550</v>
      </c>
    </row>
    <row r="12436" spans="2:4" x14ac:dyDescent="0.25">
      <c r="B12436" s="416" t="s">
        <v>15350</v>
      </c>
      <c r="C12436" s="416" t="s">
        <v>15211</v>
      </c>
      <c r="D12436" s="416">
        <v>550</v>
      </c>
    </row>
    <row r="12437" spans="2:4" x14ac:dyDescent="0.25">
      <c r="B12437" s="416" t="s">
        <v>15351</v>
      </c>
      <c r="C12437" s="416" t="s">
        <v>15211</v>
      </c>
      <c r="D12437" s="416">
        <v>550</v>
      </c>
    </row>
    <row r="12438" spans="2:4" x14ac:dyDescent="0.25">
      <c r="B12438" s="416" t="s">
        <v>15352</v>
      </c>
      <c r="C12438" s="416" t="s">
        <v>15211</v>
      </c>
      <c r="D12438" s="416">
        <v>550</v>
      </c>
    </row>
    <row r="12439" spans="2:4" x14ac:dyDescent="0.25">
      <c r="B12439" s="416" t="s">
        <v>15353</v>
      </c>
      <c r="C12439" s="416" t="s">
        <v>15211</v>
      </c>
      <c r="D12439" s="416">
        <v>550</v>
      </c>
    </row>
    <row r="12440" spans="2:4" x14ac:dyDescent="0.25">
      <c r="B12440" s="416" t="s">
        <v>15354</v>
      </c>
      <c r="C12440" s="416" t="s">
        <v>15211</v>
      </c>
      <c r="D12440" s="416">
        <v>550</v>
      </c>
    </row>
    <row r="12441" spans="2:4" x14ac:dyDescent="0.25">
      <c r="B12441" s="416" t="s">
        <v>15355</v>
      </c>
      <c r="C12441" s="416" t="s">
        <v>15211</v>
      </c>
      <c r="D12441" s="416">
        <v>550</v>
      </c>
    </row>
    <row r="12442" spans="2:4" x14ac:dyDescent="0.25">
      <c r="B12442" s="416" t="s">
        <v>15356</v>
      </c>
      <c r="C12442" s="416" t="s">
        <v>15211</v>
      </c>
      <c r="D12442" s="416">
        <v>550</v>
      </c>
    </row>
    <row r="12443" spans="2:4" x14ac:dyDescent="0.25">
      <c r="B12443" s="416" t="s">
        <v>15357</v>
      </c>
      <c r="C12443" s="416" t="s">
        <v>15211</v>
      </c>
      <c r="D12443" s="416">
        <v>550</v>
      </c>
    </row>
    <row r="12444" spans="2:4" x14ac:dyDescent="0.25">
      <c r="B12444" s="416" t="s">
        <v>15358</v>
      </c>
      <c r="C12444" s="416" t="s">
        <v>15211</v>
      </c>
      <c r="D12444" s="416">
        <v>550</v>
      </c>
    </row>
    <row r="12445" spans="2:4" x14ac:dyDescent="0.25">
      <c r="B12445" s="416" t="s">
        <v>15359</v>
      </c>
      <c r="C12445" s="416" t="s">
        <v>15211</v>
      </c>
      <c r="D12445" s="416">
        <v>550</v>
      </c>
    </row>
    <row r="12446" spans="2:4" x14ac:dyDescent="0.25">
      <c r="B12446" s="416" t="s">
        <v>15360</v>
      </c>
      <c r="C12446" s="416" t="s">
        <v>15211</v>
      </c>
      <c r="D12446" s="416">
        <v>550</v>
      </c>
    </row>
    <row r="12447" spans="2:4" x14ac:dyDescent="0.25">
      <c r="B12447" s="416" t="s">
        <v>15361</v>
      </c>
      <c r="C12447" s="416" t="s">
        <v>15211</v>
      </c>
      <c r="D12447" s="416">
        <v>550</v>
      </c>
    </row>
    <row r="12448" spans="2:4" x14ac:dyDescent="0.25">
      <c r="B12448" s="416" t="s">
        <v>15362</v>
      </c>
      <c r="C12448" s="416" t="s">
        <v>15211</v>
      </c>
      <c r="D12448" s="416">
        <v>550</v>
      </c>
    </row>
    <row r="12449" spans="2:4" x14ac:dyDescent="0.25">
      <c r="B12449" s="416" t="s">
        <v>15363</v>
      </c>
      <c r="C12449" s="416" t="s">
        <v>15211</v>
      </c>
      <c r="D12449" s="416">
        <v>550</v>
      </c>
    </row>
    <row r="12450" spans="2:4" x14ac:dyDescent="0.25">
      <c r="B12450" s="416" t="s">
        <v>15364</v>
      </c>
      <c r="C12450" s="416" t="s">
        <v>15211</v>
      </c>
      <c r="D12450" s="416">
        <v>550</v>
      </c>
    </row>
    <row r="12451" spans="2:4" x14ac:dyDescent="0.25">
      <c r="B12451" s="416" t="s">
        <v>15365</v>
      </c>
      <c r="C12451" s="416" t="s">
        <v>15211</v>
      </c>
      <c r="D12451" s="416">
        <v>550</v>
      </c>
    </row>
    <row r="12452" spans="2:4" x14ac:dyDescent="0.25">
      <c r="B12452" s="416" t="s">
        <v>15366</v>
      </c>
      <c r="C12452" s="416" t="s">
        <v>15211</v>
      </c>
      <c r="D12452" s="416">
        <v>550</v>
      </c>
    </row>
    <row r="12453" spans="2:4" x14ac:dyDescent="0.25">
      <c r="B12453" s="416" t="s">
        <v>15367</v>
      </c>
      <c r="C12453" s="416" t="s">
        <v>15211</v>
      </c>
      <c r="D12453" s="416">
        <v>550</v>
      </c>
    </row>
    <row r="12454" spans="2:4" x14ac:dyDescent="0.25">
      <c r="B12454" s="416" t="s">
        <v>15368</v>
      </c>
      <c r="C12454" s="416" t="s">
        <v>15211</v>
      </c>
      <c r="D12454" s="416">
        <v>550</v>
      </c>
    </row>
    <row r="12455" spans="2:4" x14ac:dyDescent="0.25">
      <c r="B12455" s="416" t="s">
        <v>15369</v>
      </c>
      <c r="C12455" s="416" t="s">
        <v>15211</v>
      </c>
      <c r="D12455" s="416">
        <v>550</v>
      </c>
    </row>
    <row r="12456" spans="2:4" x14ac:dyDescent="0.25">
      <c r="B12456" s="416" t="s">
        <v>15370</v>
      </c>
      <c r="C12456" s="416" t="s">
        <v>15211</v>
      </c>
      <c r="D12456" s="416">
        <v>550</v>
      </c>
    </row>
    <row r="12457" spans="2:4" x14ac:dyDescent="0.25">
      <c r="B12457" s="416" t="s">
        <v>15371</v>
      </c>
      <c r="C12457" s="416" t="s">
        <v>15211</v>
      </c>
      <c r="D12457" s="416">
        <v>550</v>
      </c>
    </row>
    <row r="12458" spans="2:4" x14ac:dyDescent="0.25">
      <c r="B12458" s="416" t="s">
        <v>15372</v>
      </c>
      <c r="C12458" s="416" t="s">
        <v>15211</v>
      </c>
      <c r="D12458" s="416">
        <v>550</v>
      </c>
    </row>
    <row r="12459" spans="2:4" x14ac:dyDescent="0.25">
      <c r="B12459" s="416" t="s">
        <v>15373</v>
      </c>
      <c r="C12459" s="416" t="s">
        <v>15211</v>
      </c>
      <c r="D12459" s="416">
        <v>550</v>
      </c>
    </row>
    <row r="12460" spans="2:4" x14ac:dyDescent="0.25">
      <c r="B12460" s="416" t="s">
        <v>15374</v>
      </c>
      <c r="C12460" s="416" t="s">
        <v>15211</v>
      </c>
      <c r="D12460" s="416">
        <v>550</v>
      </c>
    </row>
    <row r="12461" spans="2:4" x14ac:dyDescent="0.25">
      <c r="B12461" s="416" t="s">
        <v>15375</v>
      </c>
      <c r="C12461" s="416" t="s">
        <v>15211</v>
      </c>
      <c r="D12461" s="416">
        <v>550</v>
      </c>
    </row>
    <row r="12462" spans="2:4" x14ac:dyDescent="0.25">
      <c r="B12462" s="416" t="s">
        <v>15376</v>
      </c>
      <c r="C12462" s="416" t="s">
        <v>15211</v>
      </c>
      <c r="D12462" s="416">
        <v>550</v>
      </c>
    </row>
    <row r="12463" spans="2:4" x14ac:dyDescent="0.25">
      <c r="B12463" s="416" t="s">
        <v>15377</v>
      </c>
      <c r="C12463" s="416" t="s">
        <v>15211</v>
      </c>
      <c r="D12463" s="416">
        <v>550</v>
      </c>
    </row>
    <row r="12464" spans="2:4" x14ac:dyDescent="0.25">
      <c r="B12464" s="416" t="s">
        <v>15378</v>
      </c>
      <c r="C12464" s="416" t="s">
        <v>15211</v>
      </c>
      <c r="D12464" s="416">
        <v>550</v>
      </c>
    </row>
    <row r="12465" spans="2:4" x14ac:dyDescent="0.25">
      <c r="B12465" s="416" t="s">
        <v>15379</v>
      </c>
      <c r="C12465" s="416" t="s">
        <v>15211</v>
      </c>
      <c r="D12465" s="416">
        <v>550</v>
      </c>
    </row>
    <row r="12466" spans="2:4" x14ac:dyDescent="0.25">
      <c r="B12466" s="416" t="s">
        <v>15380</v>
      </c>
      <c r="C12466" s="416" t="s">
        <v>15211</v>
      </c>
      <c r="D12466" s="416">
        <v>550</v>
      </c>
    </row>
    <row r="12467" spans="2:4" x14ac:dyDescent="0.25">
      <c r="B12467" s="416" t="s">
        <v>15381</v>
      </c>
      <c r="C12467" s="416" t="s">
        <v>15211</v>
      </c>
      <c r="D12467" s="416">
        <v>550</v>
      </c>
    </row>
    <row r="12468" spans="2:4" x14ac:dyDescent="0.25">
      <c r="B12468" s="416" t="s">
        <v>15382</v>
      </c>
      <c r="C12468" s="416" t="s">
        <v>15211</v>
      </c>
      <c r="D12468" s="416">
        <v>550</v>
      </c>
    </row>
    <row r="12469" spans="2:4" x14ac:dyDescent="0.25">
      <c r="B12469" s="416" t="s">
        <v>15383</v>
      </c>
      <c r="C12469" s="416" t="s">
        <v>15211</v>
      </c>
      <c r="D12469" s="416">
        <v>550</v>
      </c>
    </row>
    <row r="12470" spans="2:4" x14ac:dyDescent="0.25">
      <c r="B12470" s="416" t="s">
        <v>15384</v>
      </c>
      <c r="C12470" s="416" t="s">
        <v>15211</v>
      </c>
      <c r="D12470" s="416">
        <v>550</v>
      </c>
    </row>
    <row r="12471" spans="2:4" x14ac:dyDescent="0.25">
      <c r="B12471" s="416" t="s">
        <v>15385</v>
      </c>
      <c r="C12471" s="416" t="s">
        <v>15211</v>
      </c>
      <c r="D12471" s="416">
        <v>550</v>
      </c>
    </row>
    <row r="12472" spans="2:4" x14ac:dyDescent="0.25">
      <c r="B12472" s="416" t="s">
        <v>15386</v>
      </c>
      <c r="C12472" s="416" t="s">
        <v>15211</v>
      </c>
      <c r="D12472" s="416">
        <v>550</v>
      </c>
    </row>
    <row r="12473" spans="2:4" x14ac:dyDescent="0.25">
      <c r="B12473" s="416" t="s">
        <v>15387</v>
      </c>
      <c r="C12473" s="416" t="s">
        <v>15211</v>
      </c>
      <c r="D12473" s="416">
        <v>550</v>
      </c>
    </row>
    <row r="12474" spans="2:4" x14ac:dyDescent="0.25">
      <c r="B12474" s="416" t="s">
        <v>15388</v>
      </c>
      <c r="C12474" s="416" t="s">
        <v>15211</v>
      </c>
      <c r="D12474" s="416">
        <v>550</v>
      </c>
    </row>
    <row r="12475" spans="2:4" x14ac:dyDescent="0.25">
      <c r="B12475" s="416" t="s">
        <v>15389</v>
      </c>
      <c r="C12475" s="416" t="s">
        <v>15211</v>
      </c>
      <c r="D12475" s="416">
        <v>550</v>
      </c>
    </row>
    <row r="12476" spans="2:4" x14ac:dyDescent="0.25">
      <c r="B12476" s="416" t="s">
        <v>15390</v>
      </c>
      <c r="C12476" s="416" t="s">
        <v>15211</v>
      </c>
      <c r="D12476" s="416">
        <v>550</v>
      </c>
    </row>
    <row r="12477" spans="2:4" x14ac:dyDescent="0.25">
      <c r="B12477" s="416" t="s">
        <v>15391</v>
      </c>
      <c r="C12477" s="416" t="s">
        <v>15211</v>
      </c>
      <c r="D12477" s="416">
        <v>550</v>
      </c>
    </row>
    <row r="12478" spans="2:4" x14ac:dyDescent="0.25">
      <c r="B12478" s="416" t="s">
        <v>15392</v>
      </c>
      <c r="C12478" s="416" t="s">
        <v>15211</v>
      </c>
      <c r="D12478" s="416">
        <v>550</v>
      </c>
    </row>
    <row r="12479" spans="2:4" x14ac:dyDescent="0.25">
      <c r="B12479" s="416" t="s">
        <v>15393</v>
      </c>
      <c r="C12479" s="416" t="s">
        <v>15211</v>
      </c>
      <c r="D12479" s="416">
        <v>550</v>
      </c>
    </row>
    <row r="12480" spans="2:4" x14ac:dyDescent="0.25">
      <c r="B12480" s="416" t="s">
        <v>15394</v>
      </c>
      <c r="C12480" s="416" t="s">
        <v>15211</v>
      </c>
      <c r="D12480" s="416">
        <v>550</v>
      </c>
    </row>
    <row r="12481" spans="2:4" x14ac:dyDescent="0.25">
      <c r="B12481" s="416" t="s">
        <v>15395</v>
      </c>
      <c r="C12481" s="416" t="s">
        <v>15211</v>
      </c>
      <c r="D12481" s="416">
        <v>550</v>
      </c>
    </row>
    <row r="12482" spans="2:4" x14ac:dyDescent="0.25">
      <c r="B12482" s="416" t="s">
        <v>15396</v>
      </c>
      <c r="C12482" s="416" t="s">
        <v>15211</v>
      </c>
      <c r="D12482" s="416">
        <v>550</v>
      </c>
    </row>
    <row r="12483" spans="2:4" x14ac:dyDescent="0.25">
      <c r="B12483" s="416" t="s">
        <v>15397</v>
      </c>
      <c r="C12483" s="416" t="s">
        <v>15211</v>
      </c>
      <c r="D12483" s="416">
        <v>550</v>
      </c>
    </row>
    <row r="12484" spans="2:4" x14ac:dyDescent="0.25">
      <c r="B12484" s="416" t="s">
        <v>15398</v>
      </c>
      <c r="C12484" s="416" t="s">
        <v>15211</v>
      </c>
      <c r="D12484" s="416">
        <v>550</v>
      </c>
    </row>
    <row r="12485" spans="2:4" x14ac:dyDescent="0.25">
      <c r="B12485" s="416" t="s">
        <v>15399</v>
      </c>
      <c r="C12485" s="416" t="s">
        <v>15211</v>
      </c>
      <c r="D12485" s="416">
        <v>550</v>
      </c>
    </row>
    <row r="12486" spans="2:4" x14ac:dyDescent="0.25">
      <c r="B12486" s="416" t="s">
        <v>15400</v>
      </c>
      <c r="C12486" s="416" t="s">
        <v>15211</v>
      </c>
      <c r="D12486" s="416">
        <v>550</v>
      </c>
    </row>
    <row r="12487" spans="2:4" x14ac:dyDescent="0.25">
      <c r="B12487" s="416" t="s">
        <v>15401</v>
      </c>
      <c r="C12487" s="416" t="s">
        <v>15211</v>
      </c>
      <c r="D12487" s="416">
        <v>550</v>
      </c>
    </row>
    <row r="12488" spans="2:4" x14ac:dyDescent="0.25">
      <c r="B12488" s="416" t="s">
        <v>15402</v>
      </c>
      <c r="C12488" s="416" t="s">
        <v>15211</v>
      </c>
      <c r="D12488" s="416">
        <v>550</v>
      </c>
    </row>
    <row r="12489" spans="2:4" x14ac:dyDescent="0.25">
      <c r="B12489" s="416" t="s">
        <v>15403</v>
      </c>
      <c r="C12489" s="416" t="s">
        <v>15211</v>
      </c>
      <c r="D12489" s="416">
        <v>550</v>
      </c>
    </row>
    <row r="12490" spans="2:4" x14ac:dyDescent="0.25">
      <c r="B12490" s="416" t="s">
        <v>15404</v>
      </c>
      <c r="C12490" s="416" t="s">
        <v>15211</v>
      </c>
      <c r="D12490" s="416">
        <v>550</v>
      </c>
    </row>
    <row r="12491" spans="2:4" x14ac:dyDescent="0.25">
      <c r="B12491" s="416" t="s">
        <v>15405</v>
      </c>
      <c r="C12491" s="416" t="s">
        <v>15211</v>
      </c>
      <c r="D12491" s="416">
        <v>550</v>
      </c>
    </row>
    <row r="12492" spans="2:4" x14ac:dyDescent="0.25">
      <c r="B12492" s="416" t="s">
        <v>15406</v>
      </c>
      <c r="C12492" s="416" t="s">
        <v>15211</v>
      </c>
      <c r="D12492" s="416">
        <v>550</v>
      </c>
    </row>
    <row r="12493" spans="2:4" x14ac:dyDescent="0.25">
      <c r="B12493" s="416" t="s">
        <v>15407</v>
      </c>
      <c r="C12493" s="416" t="s">
        <v>15211</v>
      </c>
      <c r="D12493" s="416">
        <v>550</v>
      </c>
    </row>
    <row r="12494" spans="2:4" x14ac:dyDescent="0.25">
      <c r="B12494" s="416" t="s">
        <v>15408</v>
      </c>
      <c r="C12494" s="416" t="s">
        <v>15211</v>
      </c>
      <c r="D12494" s="416">
        <v>550</v>
      </c>
    </row>
    <row r="12495" spans="2:4" x14ac:dyDescent="0.25">
      <c r="B12495" s="416" t="s">
        <v>15409</v>
      </c>
      <c r="C12495" s="416" t="s">
        <v>15211</v>
      </c>
      <c r="D12495" s="416">
        <v>550</v>
      </c>
    </row>
    <row r="12496" spans="2:4" x14ac:dyDescent="0.25">
      <c r="B12496" s="416" t="s">
        <v>15410</v>
      </c>
      <c r="C12496" s="416" t="s">
        <v>15211</v>
      </c>
      <c r="D12496" s="416">
        <v>550</v>
      </c>
    </row>
    <row r="12497" spans="2:4" x14ac:dyDescent="0.25">
      <c r="B12497" s="416" t="s">
        <v>15411</v>
      </c>
      <c r="C12497" s="416" t="s">
        <v>15211</v>
      </c>
      <c r="D12497" s="416">
        <v>550</v>
      </c>
    </row>
    <row r="12498" spans="2:4" x14ac:dyDescent="0.25">
      <c r="B12498" s="416" t="s">
        <v>15412</v>
      </c>
      <c r="C12498" s="416" t="s">
        <v>15211</v>
      </c>
      <c r="D12498" s="416">
        <v>550</v>
      </c>
    </row>
    <row r="12499" spans="2:4" x14ac:dyDescent="0.25">
      <c r="B12499" s="416" t="s">
        <v>15413</v>
      </c>
      <c r="C12499" s="416" t="s">
        <v>15211</v>
      </c>
      <c r="D12499" s="416">
        <v>550</v>
      </c>
    </row>
    <row r="12500" spans="2:4" x14ac:dyDescent="0.25">
      <c r="B12500" s="416" t="s">
        <v>15414</v>
      </c>
      <c r="C12500" s="416" t="s">
        <v>15211</v>
      </c>
      <c r="D12500" s="416">
        <v>550</v>
      </c>
    </row>
    <row r="12501" spans="2:4" x14ac:dyDescent="0.25">
      <c r="B12501" s="416" t="s">
        <v>15415</v>
      </c>
      <c r="C12501" s="416" t="s">
        <v>15211</v>
      </c>
      <c r="D12501" s="416">
        <v>550</v>
      </c>
    </row>
    <row r="12502" spans="2:4" x14ac:dyDescent="0.25">
      <c r="B12502" s="416" t="s">
        <v>15416</v>
      </c>
      <c r="C12502" s="416" t="s">
        <v>15211</v>
      </c>
      <c r="D12502" s="416">
        <v>550</v>
      </c>
    </row>
    <row r="12503" spans="2:4" x14ac:dyDescent="0.25">
      <c r="B12503" s="416" t="s">
        <v>15417</v>
      </c>
      <c r="C12503" s="416" t="s">
        <v>15211</v>
      </c>
      <c r="D12503" s="416">
        <v>550</v>
      </c>
    </row>
    <row r="12504" spans="2:4" x14ac:dyDescent="0.25">
      <c r="B12504" s="416" t="s">
        <v>15418</v>
      </c>
      <c r="C12504" s="416" t="s">
        <v>15211</v>
      </c>
      <c r="D12504" s="416">
        <v>550</v>
      </c>
    </row>
    <row r="12505" spans="2:4" x14ac:dyDescent="0.25">
      <c r="B12505" s="416" t="s">
        <v>15419</v>
      </c>
      <c r="C12505" s="416" t="s">
        <v>15211</v>
      </c>
      <c r="D12505" s="416">
        <v>550</v>
      </c>
    </row>
    <row r="12506" spans="2:4" x14ac:dyDescent="0.25">
      <c r="B12506" s="416" t="s">
        <v>15420</v>
      </c>
      <c r="C12506" s="416" t="s">
        <v>15211</v>
      </c>
      <c r="D12506" s="416">
        <v>550</v>
      </c>
    </row>
    <row r="12507" spans="2:4" x14ac:dyDescent="0.25">
      <c r="B12507" s="416" t="s">
        <v>15421</v>
      </c>
      <c r="C12507" s="416" t="s">
        <v>15211</v>
      </c>
      <c r="D12507" s="416">
        <v>550</v>
      </c>
    </row>
    <row r="12508" spans="2:4" x14ac:dyDescent="0.25">
      <c r="B12508" s="416" t="s">
        <v>15422</v>
      </c>
      <c r="C12508" s="416" t="s">
        <v>15211</v>
      </c>
      <c r="D12508" s="416">
        <v>550</v>
      </c>
    </row>
    <row r="12509" spans="2:4" x14ac:dyDescent="0.25">
      <c r="B12509" s="416" t="s">
        <v>15423</v>
      </c>
      <c r="C12509" s="416" t="s">
        <v>15211</v>
      </c>
      <c r="D12509" s="416">
        <v>550</v>
      </c>
    </row>
    <row r="12510" spans="2:4" x14ac:dyDescent="0.25">
      <c r="B12510" s="416" t="s">
        <v>15424</v>
      </c>
      <c r="C12510" s="416" t="s">
        <v>15211</v>
      </c>
      <c r="D12510" s="416">
        <v>550</v>
      </c>
    </row>
    <row r="12511" spans="2:4" x14ac:dyDescent="0.25">
      <c r="B12511" s="416" t="s">
        <v>15425</v>
      </c>
      <c r="C12511" s="416" t="s">
        <v>15211</v>
      </c>
      <c r="D12511" s="416">
        <v>550</v>
      </c>
    </row>
    <row r="12512" spans="2:4" x14ac:dyDescent="0.25">
      <c r="B12512" s="416" t="s">
        <v>15426</v>
      </c>
      <c r="C12512" s="416" t="s">
        <v>15211</v>
      </c>
      <c r="D12512" s="416">
        <v>550</v>
      </c>
    </row>
    <row r="12513" spans="2:4" x14ac:dyDescent="0.25">
      <c r="B12513" s="416" t="s">
        <v>15427</v>
      </c>
      <c r="C12513" s="416" t="s">
        <v>15211</v>
      </c>
      <c r="D12513" s="416">
        <v>550</v>
      </c>
    </row>
    <row r="12514" spans="2:4" x14ac:dyDescent="0.25">
      <c r="B12514" s="416" t="s">
        <v>15428</v>
      </c>
      <c r="C12514" s="416" t="s">
        <v>15211</v>
      </c>
      <c r="D12514" s="416">
        <v>550</v>
      </c>
    </row>
    <row r="12515" spans="2:4" x14ac:dyDescent="0.25">
      <c r="B12515" s="416" t="s">
        <v>15429</v>
      </c>
      <c r="C12515" s="416" t="s">
        <v>15211</v>
      </c>
      <c r="D12515" s="416">
        <v>550</v>
      </c>
    </row>
    <row r="12516" spans="2:4" x14ac:dyDescent="0.25">
      <c r="B12516" s="416" t="s">
        <v>15430</v>
      </c>
      <c r="C12516" s="416" t="s">
        <v>15211</v>
      </c>
      <c r="D12516" s="416">
        <v>550</v>
      </c>
    </row>
    <row r="12517" spans="2:4" x14ac:dyDescent="0.25">
      <c r="B12517" s="416" t="s">
        <v>15431</v>
      </c>
      <c r="C12517" s="416" t="s">
        <v>15211</v>
      </c>
      <c r="D12517" s="416">
        <v>550</v>
      </c>
    </row>
    <row r="12518" spans="2:4" x14ac:dyDescent="0.25">
      <c r="B12518" s="416" t="s">
        <v>15432</v>
      </c>
      <c r="C12518" s="416" t="s">
        <v>15211</v>
      </c>
      <c r="D12518" s="416">
        <v>550</v>
      </c>
    </row>
    <row r="12519" spans="2:4" x14ac:dyDescent="0.25">
      <c r="B12519" s="416" t="s">
        <v>15433</v>
      </c>
      <c r="C12519" s="416" t="s">
        <v>15211</v>
      </c>
      <c r="D12519" s="416">
        <v>550</v>
      </c>
    </row>
    <row r="12520" spans="2:4" x14ac:dyDescent="0.25">
      <c r="B12520" s="416" t="s">
        <v>15434</v>
      </c>
      <c r="C12520" s="416" t="s">
        <v>15211</v>
      </c>
      <c r="D12520" s="416">
        <v>550</v>
      </c>
    </row>
    <row r="12521" spans="2:4" x14ac:dyDescent="0.25">
      <c r="B12521" s="416" t="s">
        <v>15435</v>
      </c>
      <c r="C12521" s="416" t="s">
        <v>15211</v>
      </c>
      <c r="D12521" s="416">
        <v>550</v>
      </c>
    </row>
    <row r="12522" spans="2:4" x14ac:dyDescent="0.25">
      <c r="B12522" s="416" t="s">
        <v>15436</v>
      </c>
      <c r="C12522" s="416" t="s">
        <v>15211</v>
      </c>
      <c r="D12522" s="416">
        <v>550</v>
      </c>
    </row>
    <row r="12523" spans="2:4" x14ac:dyDescent="0.25">
      <c r="B12523" s="416" t="s">
        <v>15437</v>
      </c>
      <c r="C12523" s="416" t="s">
        <v>15211</v>
      </c>
      <c r="D12523" s="416">
        <v>550</v>
      </c>
    </row>
    <row r="12524" spans="2:4" x14ac:dyDescent="0.25">
      <c r="B12524" s="416" t="s">
        <v>15438</v>
      </c>
      <c r="C12524" s="416" t="s">
        <v>15211</v>
      </c>
      <c r="D12524" s="416">
        <v>550</v>
      </c>
    </row>
    <row r="12525" spans="2:4" x14ac:dyDescent="0.25">
      <c r="B12525" s="416" t="s">
        <v>15439</v>
      </c>
      <c r="C12525" s="416" t="s">
        <v>15211</v>
      </c>
      <c r="D12525" s="416">
        <v>550</v>
      </c>
    </row>
    <row r="12526" spans="2:4" x14ac:dyDescent="0.25">
      <c r="B12526" s="416" t="s">
        <v>15440</v>
      </c>
      <c r="C12526" s="416" t="s">
        <v>15211</v>
      </c>
      <c r="D12526" s="416">
        <v>550</v>
      </c>
    </row>
    <row r="12527" spans="2:4" x14ac:dyDescent="0.25">
      <c r="B12527" s="416" t="s">
        <v>15441</v>
      </c>
      <c r="C12527" s="416" t="s">
        <v>15211</v>
      </c>
      <c r="D12527" s="416">
        <v>550</v>
      </c>
    </row>
    <row r="12528" spans="2:4" x14ac:dyDescent="0.25">
      <c r="B12528" s="416" t="s">
        <v>15442</v>
      </c>
      <c r="C12528" s="416" t="s">
        <v>15211</v>
      </c>
      <c r="D12528" s="416">
        <v>550</v>
      </c>
    </row>
    <row r="12529" spans="2:4" x14ac:dyDescent="0.25">
      <c r="B12529" s="416" t="s">
        <v>15443</v>
      </c>
      <c r="C12529" s="416" t="s">
        <v>15211</v>
      </c>
      <c r="D12529" s="416">
        <v>550</v>
      </c>
    </row>
    <row r="12530" spans="2:4" x14ac:dyDescent="0.25">
      <c r="B12530" s="416" t="s">
        <v>15444</v>
      </c>
      <c r="C12530" s="416" t="s">
        <v>15211</v>
      </c>
      <c r="D12530" s="416">
        <v>550</v>
      </c>
    </row>
    <row r="12531" spans="2:4" x14ac:dyDescent="0.25">
      <c r="B12531" s="416" t="s">
        <v>15445</v>
      </c>
      <c r="C12531" s="416" t="s">
        <v>15211</v>
      </c>
      <c r="D12531" s="416">
        <v>550</v>
      </c>
    </row>
    <row r="12532" spans="2:4" x14ac:dyDescent="0.25">
      <c r="B12532" s="416" t="s">
        <v>15446</v>
      </c>
      <c r="C12532" s="416" t="s">
        <v>15211</v>
      </c>
      <c r="D12532" s="416">
        <v>550</v>
      </c>
    </row>
    <row r="12533" spans="2:4" x14ac:dyDescent="0.25">
      <c r="B12533" s="416" t="s">
        <v>15447</v>
      </c>
      <c r="C12533" s="416" t="s">
        <v>15211</v>
      </c>
      <c r="D12533" s="416">
        <v>550</v>
      </c>
    </row>
    <row r="12534" spans="2:4" x14ac:dyDescent="0.25">
      <c r="B12534" s="416" t="s">
        <v>15448</v>
      </c>
      <c r="C12534" s="416" t="s">
        <v>15211</v>
      </c>
      <c r="D12534" s="416">
        <v>550</v>
      </c>
    </row>
    <row r="12535" spans="2:4" x14ac:dyDescent="0.25">
      <c r="B12535" s="416" t="s">
        <v>15449</v>
      </c>
      <c r="C12535" s="416" t="s">
        <v>15211</v>
      </c>
      <c r="D12535" s="416">
        <v>550</v>
      </c>
    </row>
    <row r="12536" spans="2:4" x14ac:dyDescent="0.25">
      <c r="B12536" s="416" t="s">
        <v>15450</v>
      </c>
      <c r="C12536" s="416" t="s">
        <v>15211</v>
      </c>
      <c r="D12536" s="416">
        <v>550</v>
      </c>
    </row>
    <row r="12537" spans="2:4" x14ac:dyDescent="0.25">
      <c r="B12537" s="416" t="s">
        <v>15451</v>
      </c>
      <c r="C12537" s="416" t="s">
        <v>15211</v>
      </c>
      <c r="D12537" s="416">
        <v>550</v>
      </c>
    </row>
    <row r="12538" spans="2:4" x14ac:dyDescent="0.25">
      <c r="B12538" s="416" t="s">
        <v>15452</v>
      </c>
      <c r="C12538" s="416" t="s">
        <v>15211</v>
      </c>
      <c r="D12538" s="416">
        <v>550</v>
      </c>
    </row>
    <row r="12539" spans="2:4" x14ac:dyDescent="0.25">
      <c r="B12539" s="416" t="s">
        <v>15453</v>
      </c>
      <c r="C12539" s="416" t="s">
        <v>15211</v>
      </c>
      <c r="D12539" s="416">
        <v>550</v>
      </c>
    </row>
    <row r="12540" spans="2:4" x14ac:dyDescent="0.25">
      <c r="B12540" s="416" t="s">
        <v>15454</v>
      </c>
      <c r="C12540" s="416" t="s">
        <v>15211</v>
      </c>
      <c r="D12540" s="416">
        <v>550</v>
      </c>
    </row>
    <row r="12541" spans="2:4" x14ac:dyDescent="0.25">
      <c r="B12541" s="416" t="s">
        <v>15455</v>
      </c>
      <c r="C12541" s="416" t="s">
        <v>15211</v>
      </c>
      <c r="D12541" s="416">
        <v>550</v>
      </c>
    </row>
    <row r="12542" spans="2:4" x14ac:dyDescent="0.25">
      <c r="B12542" s="416" t="s">
        <v>15456</v>
      </c>
      <c r="C12542" s="416" t="s">
        <v>15211</v>
      </c>
      <c r="D12542" s="416">
        <v>550</v>
      </c>
    </row>
    <row r="12543" spans="2:4" x14ac:dyDescent="0.25">
      <c r="B12543" s="416" t="s">
        <v>15457</v>
      </c>
      <c r="C12543" s="416" t="s">
        <v>15211</v>
      </c>
      <c r="D12543" s="416">
        <v>550</v>
      </c>
    </row>
    <row r="12544" spans="2:4" x14ac:dyDescent="0.25">
      <c r="B12544" s="416" t="s">
        <v>15458</v>
      </c>
      <c r="C12544" s="416" t="s">
        <v>15211</v>
      </c>
      <c r="D12544" s="416">
        <v>550</v>
      </c>
    </row>
    <row r="12545" spans="2:4" x14ac:dyDescent="0.25">
      <c r="B12545" s="416" t="s">
        <v>15459</v>
      </c>
      <c r="C12545" s="416" t="s">
        <v>15211</v>
      </c>
      <c r="D12545" s="416">
        <v>550</v>
      </c>
    </row>
    <row r="12546" spans="2:4" x14ac:dyDescent="0.25">
      <c r="B12546" s="416" t="s">
        <v>15460</v>
      </c>
      <c r="C12546" s="416" t="s">
        <v>15211</v>
      </c>
      <c r="D12546" s="416">
        <v>550</v>
      </c>
    </row>
    <row r="12547" spans="2:4" x14ac:dyDescent="0.25">
      <c r="B12547" s="416" t="s">
        <v>15461</v>
      </c>
      <c r="C12547" s="416" t="s">
        <v>15211</v>
      </c>
      <c r="D12547" s="416">
        <v>550</v>
      </c>
    </row>
    <row r="12548" spans="2:4" x14ac:dyDescent="0.25">
      <c r="B12548" s="416" t="s">
        <v>15462</v>
      </c>
      <c r="C12548" s="416" t="s">
        <v>15211</v>
      </c>
      <c r="D12548" s="416">
        <v>550</v>
      </c>
    </row>
    <row r="12549" spans="2:4" x14ac:dyDescent="0.25">
      <c r="B12549" s="416" t="s">
        <v>15463</v>
      </c>
      <c r="C12549" s="416" t="s">
        <v>15211</v>
      </c>
      <c r="D12549" s="416">
        <v>550</v>
      </c>
    </row>
    <row r="12550" spans="2:4" x14ac:dyDescent="0.25">
      <c r="B12550" s="416" t="s">
        <v>15464</v>
      </c>
      <c r="C12550" s="416" t="s">
        <v>15211</v>
      </c>
      <c r="D12550" s="416">
        <v>550</v>
      </c>
    </row>
    <row r="12551" spans="2:4" x14ac:dyDescent="0.25">
      <c r="B12551" s="416" t="s">
        <v>15465</v>
      </c>
      <c r="C12551" s="416" t="s">
        <v>15211</v>
      </c>
      <c r="D12551" s="416">
        <v>550</v>
      </c>
    </row>
    <row r="12552" spans="2:4" x14ac:dyDescent="0.25">
      <c r="B12552" s="416" t="s">
        <v>15466</v>
      </c>
      <c r="C12552" s="416" t="s">
        <v>15211</v>
      </c>
      <c r="D12552" s="416">
        <v>550</v>
      </c>
    </row>
    <row r="12553" spans="2:4" x14ac:dyDescent="0.25">
      <c r="B12553" s="416" t="s">
        <v>15467</v>
      </c>
      <c r="C12553" s="416" t="s">
        <v>15211</v>
      </c>
      <c r="D12553" s="416">
        <v>550</v>
      </c>
    </row>
    <row r="12554" spans="2:4" x14ac:dyDescent="0.25">
      <c r="B12554" s="416" t="s">
        <v>15468</v>
      </c>
      <c r="C12554" s="416" t="s">
        <v>15211</v>
      </c>
      <c r="D12554" s="416">
        <v>550</v>
      </c>
    </row>
    <row r="12555" spans="2:4" x14ac:dyDescent="0.25">
      <c r="B12555" s="416" t="s">
        <v>15469</v>
      </c>
      <c r="C12555" s="416" t="s">
        <v>15211</v>
      </c>
      <c r="D12555" s="416">
        <v>550</v>
      </c>
    </row>
    <row r="12556" spans="2:4" x14ac:dyDescent="0.25">
      <c r="B12556" s="416" t="s">
        <v>15470</v>
      </c>
      <c r="C12556" s="416" t="s">
        <v>15211</v>
      </c>
      <c r="D12556" s="416">
        <v>550</v>
      </c>
    </row>
    <row r="12557" spans="2:4" x14ac:dyDescent="0.25">
      <c r="B12557" s="416" t="s">
        <v>15471</v>
      </c>
      <c r="C12557" s="416" t="s">
        <v>15211</v>
      </c>
      <c r="D12557" s="416">
        <v>550</v>
      </c>
    </row>
    <row r="12558" spans="2:4" x14ac:dyDescent="0.25">
      <c r="B12558" s="416" t="s">
        <v>15472</v>
      </c>
      <c r="C12558" s="416" t="s">
        <v>15211</v>
      </c>
      <c r="D12558" s="416">
        <v>550</v>
      </c>
    </row>
    <row r="12559" spans="2:4" x14ac:dyDescent="0.25">
      <c r="B12559" s="416" t="s">
        <v>15473</v>
      </c>
      <c r="C12559" s="416" t="s">
        <v>15211</v>
      </c>
      <c r="D12559" s="416">
        <v>550</v>
      </c>
    </row>
    <row r="12560" spans="2:4" x14ac:dyDescent="0.25">
      <c r="B12560" s="416" t="s">
        <v>15474</v>
      </c>
      <c r="C12560" s="416" t="s">
        <v>15211</v>
      </c>
      <c r="D12560" s="416">
        <v>550</v>
      </c>
    </row>
    <row r="12561" spans="2:4" x14ac:dyDescent="0.25">
      <c r="B12561" s="416" t="s">
        <v>15475</v>
      </c>
      <c r="C12561" s="416" t="s">
        <v>15211</v>
      </c>
      <c r="D12561" s="416">
        <v>550</v>
      </c>
    </row>
    <row r="12562" spans="2:4" x14ac:dyDescent="0.25">
      <c r="B12562" s="416" t="s">
        <v>15476</v>
      </c>
      <c r="C12562" s="416" t="s">
        <v>15211</v>
      </c>
      <c r="D12562" s="416">
        <v>550</v>
      </c>
    </row>
    <row r="12563" spans="2:4" x14ac:dyDescent="0.25">
      <c r="B12563" s="416" t="s">
        <v>15477</v>
      </c>
      <c r="C12563" s="416" t="s">
        <v>15211</v>
      </c>
      <c r="D12563" s="416">
        <v>550</v>
      </c>
    </row>
    <row r="12564" spans="2:4" x14ac:dyDescent="0.25">
      <c r="B12564" s="416" t="s">
        <v>15478</v>
      </c>
      <c r="C12564" s="416" t="s">
        <v>15211</v>
      </c>
      <c r="D12564" s="416">
        <v>550</v>
      </c>
    </row>
    <row r="12565" spans="2:4" x14ac:dyDescent="0.25">
      <c r="B12565" s="416" t="s">
        <v>15479</v>
      </c>
      <c r="C12565" s="416" t="s">
        <v>15211</v>
      </c>
      <c r="D12565" s="416">
        <v>550</v>
      </c>
    </row>
    <row r="12566" spans="2:4" x14ac:dyDescent="0.25">
      <c r="B12566" s="416" t="s">
        <v>15480</v>
      </c>
      <c r="C12566" s="416" t="s">
        <v>15211</v>
      </c>
      <c r="D12566" s="416">
        <v>550</v>
      </c>
    </row>
    <row r="12567" spans="2:4" x14ac:dyDescent="0.25">
      <c r="B12567" s="416" t="s">
        <v>15481</v>
      </c>
      <c r="C12567" s="416" t="s">
        <v>15211</v>
      </c>
      <c r="D12567" s="416">
        <v>550</v>
      </c>
    </row>
    <row r="12568" spans="2:4" x14ac:dyDescent="0.25">
      <c r="B12568" s="416" t="s">
        <v>15482</v>
      </c>
      <c r="C12568" s="416" t="s">
        <v>15211</v>
      </c>
      <c r="D12568" s="416">
        <v>550</v>
      </c>
    </row>
    <row r="12569" spans="2:4" x14ac:dyDescent="0.25">
      <c r="B12569" s="416" t="s">
        <v>15483</v>
      </c>
      <c r="C12569" s="416" t="s">
        <v>15211</v>
      </c>
      <c r="D12569" s="416">
        <v>550</v>
      </c>
    </row>
    <row r="12570" spans="2:4" x14ac:dyDescent="0.25">
      <c r="B12570" s="416" t="s">
        <v>15484</v>
      </c>
      <c r="C12570" s="416" t="s">
        <v>15211</v>
      </c>
      <c r="D12570" s="416">
        <v>550</v>
      </c>
    </row>
    <row r="12571" spans="2:4" x14ac:dyDescent="0.25">
      <c r="B12571" s="416" t="s">
        <v>15485</v>
      </c>
      <c r="C12571" s="416" t="s">
        <v>15211</v>
      </c>
      <c r="D12571" s="416">
        <v>550</v>
      </c>
    </row>
    <row r="12572" spans="2:4" x14ac:dyDescent="0.25">
      <c r="B12572" s="416" t="s">
        <v>15486</v>
      </c>
      <c r="C12572" s="416" t="s">
        <v>15211</v>
      </c>
      <c r="D12572" s="416">
        <v>550</v>
      </c>
    </row>
    <row r="12573" spans="2:4" x14ac:dyDescent="0.25">
      <c r="B12573" s="416" t="s">
        <v>15487</v>
      </c>
      <c r="C12573" s="416" t="s">
        <v>15211</v>
      </c>
      <c r="D12573" s="416">
        <v>550</v>
      </c>
    </row>
    <row r="12574" spans="2:4" x14ac:dyDescent="0.25">
      <c r="B12574" s="416" t="s">
        <v>15488</v>
      </c>
      <c r="C12574" s="416" t="s">
        <v>15211</v>
      </c>
      <c r="D12574" s="416">
        <v>550</v>
      </c>
    </row>
    <row r="12575" spans="2:4" x14ac:dyDescent="0.25">
      <c r="B12575" s="416" t="s">
        <v>15489</v>
      </c>
      <c r="C12575" s="416" t="s">
        <v>15211</v>
      </c>
      <c r="D12575" s="416">
        <v>550</v>
      </c>
    </row>
    <row r="12576" spans="2:4" x14ac:dyDescent="0.25">
      <c r="B12576" s="416" t="s">
        <v>15490</v>
      </c>
      <c r="C12576" s="416" t="s">
        <v>15211</v>
      </c>
      <c r="D12576" s="416">
        <v>550</v>
      </c>
    </row>
    <row r="12577" spans="2:4" x14ac:dyDescent="0.25">
      <c r="B12577" s="416" t="s">
        <v>15491</v>
      </c>
      <c r="C12577" s="416" t="s">
        <v>15211</v>
      </c>
      <c r="D12577" s="416">
        <v>550</v>
      </c>
    </row>
    <row r="12578" spans="2:4" x14ac:dyDescent="0.25">
      <c r="B12578" s="416" t="s">
        <v>15492</v>
      </c>
      <c r="C12578" s="416" t="s">
        <v>15211</v>
      </c>
      <c r="D12578" s="416">
        <v>550</v>
      </c>
    </row>
    <row r="12579" spans="2:4" x14ac:dyDescent="0.25">
      <c r="B12579" s="416" t="s">
        <v>15493</v>
      </c>
      <c r="C12579" s="416" t="s">
        <v>15211</v>
      </c>
      <c r="D12579" s="416">
        <v>550</v>
      </c>
    </row>
    <row r="12580" spans="2:4" x14ac:dyDescent="0.25">
      <c r="B12580" s="416" t="s">
        <v>15494</v>
      </c>
      <c r="C12580" s="416" t="s">
        <v>15211</v>
      </c>
      <c r="D12580" s="416">
        <v>550</v>
      </c>
    </row>
    <row r="12581" spans="2:4" x14ac:dyDescent="0.25">
      <c r="B12581" s="416" t="s">
        <v>15495</v>
      </c>
      <c r="C12581" s="416" t="s">
        <v>15211</v>
      </c>
      <c r="D12581" s="416">
        <v>550</v>
      </c>
    </row>
    <row r="12582" spans="2:4" x14ac:dyDescent="0.25">
      <c r="B12582" s="416" t="s">
        <v>15496</v>
      </c>
      <c r="C12582" s="416" t="s">
        <v>15211</v>
      </c>
      <c r="D12582" s="416">
        <v>550</v>
      </c>
    </row>
    <row r="12583" spans="2:4" x14ac:dyDescent="0.25">
      <c r="B12583" s="416" t="s">
        <v>15497</v>
      </c>
      <c r="C12583" s="416" t="s">
        <v>15211</v>
      </c>
      <c r="D12583" s="416">
        <v>550</v>
      </c>
    </row>
    <row r="12584" spans="2:4" x14ac:dyDescent="0.25">
      <c r="B12584" s="416" t="s">
        <v>15498</v>
      </c>
      <c r="C12584" s="416" t="s">
        <v>15211</v>
      </c>
      <c r="D12584" s="416">
        <v>550</v>
      </c>
    </row>
    <row r="12585" spans="2:4" x14ac:dyDescent="0.25">
      <c r="B12585" s="416" t="s">
        <v>15499</v>
      </c>
      <c r="C12585" s="416" t="s">
        <v>15211</v>
      </c>
      <c r="D12585" s="416">
        <v>550</v>
      </c>
    </row>
    <row r="12586" spans="2:4" x14ac:dyDescent="0.25">
      <c r="B12586" s="416" t="s">
        <v>15500</v>
      </c>
      <c r="C12586" s="416" t="s">
        <v>15211</v>
      </c>
      <c r="D12586" s="416">
        <v>550</v>
      </c>
    </row>
    <row r="12587" spans="2:4" x14ac:dyDescent="0.25">
      <c r="B12587" s="416" t="s">
        <v>15501</v>
      </c>
      <c r="C12587" s="416" t="s">
        <v>15211</v>
      </c>
      <c r="D12587" s="416">
        <v>550</v>
      </c>
    </row>
    <row r="12588" spans="2:4" x14ac:dyDescent="0.25">
      <c r="B12588" s="416" t="s">
        <v>15502</v>
      </c>
      <c r="C12588" s="416" t="s">
        <v>15211</v>
      </c>
      <c r="D12588" s="416">
        <v>550</v>
      </c>
    </row>
    <row r="12589" spans="2:4" x14ac:dyDescent="0.25">
      <c r="B12589" s="416" t="s">
        <v>15503</v>
      </c>
      <c r="C12589" s="416" t="s">
        <v>15211</v>
      </c>
      <c r="D12589" s="416">
        <v>550</v>
      </c>
    </row>
    <row r="12590" spans="2:4" x14ac:dyDescent="0.25">
      <c r="B12590" s="416" t="s">
        <v>15504</v>
      </c>
      <c r="C12590" s="416" t="s">
        <v>15211</v>
      </c>
      <c r="D12590" s="416">
        <v>550</v>
      </c>
    </row>
    <row r="12591" spans="2:4" x14ac:dyDescent="0.25">
      <c r="B12591" s="416" t="s">
        <v>15505</v>
      </c>
      <c r="C12591" s="416" t="s">
        <v>15211</v>
      </c>
      <c r="D12591" s="416">
        <v>550</v>
      </c>
    </row>
    <row r="12592" spans="2:4" x14ac:dyDescent="0.25">
      <c r="B12592" s="416" t="s">
        <v>15506</v>
      </c>
      <c r="C12592" s="416" t="s">
        <v>15211</v>
      </c>
      <c r="D12592" s="416">
        <v>550</v>
      </c>
    </row>
    <row r="12593" spans="2:4" x14ac:dyDescent="0.25">
      <c r="B12593" s="416" t="s">
        <v>15507</v>
      </c>
      <c r="C12593" s="416" t="s">
        <v>15211</v>
      </c>
      <c r="D12593" s="416">
        <v>550</v>
      </c>
    </row>
    <row r="12594" spans="2:4" x14ac:dyDescent="0.25">
      <c r="B12594" s="416" t="s">
        <v>15508</v>
      </c>
      <c r="C12594" s="416" t="s">
        <v>15211</v>
      </c>
      <c r="D12594" s="416">
        <v>550</v>
      </c>
    </row>
    <row r="12595" spans="2:4" x14ac:dyDescent="0.25">
      <c r="B12595" s="416" t="s">
        <v>15509</v>
      </c>
      <c r="C12595" s="416" t="s">
        <v>15211</v>
      </c>
      <c r="D12595" s="416">
        <v>550</v>
      </c>
    </row>
    <row r="12596" spans="2:4" x14ac:dyDescent="0.25">
      <c r="B12596" s="416" t="s">
        <v>15510</v>
      </c>
      <c r="C12596" s="416" t="s">
        <v>15211</v>
      </c>
      <c r="D12596" s="416">
        <v>550</v>
      </c>
    </row>
    <row r="12597" spans="2:4" x14ac:dyDescent="0.25">
      <c r="B12597" s="416" t="s">
        <v>15511</v>
      </c>
      <c r="C12597" s="416" t="s">
        <v>15211</v>
      </c>
      <c r="D12597" s="416">
        <v>550</v>
      </c>
    </row>
    <row r="12598" spans="2:4" x14ac:dyDescent="0.25">
      <c r="B12598" s="416" t="s">
        <v>15512</v>
      </c>
      <c r="C12598" s="416" t="s">
        <v>15211</v>
      </c>
      <c r="D12598" s="416">
        <v>550</v>
      </c>
    </row>
    <row r="12599" spans="2:4" x14ac:dyDescent="0.25">
      <c r="B12599" s="416" t="s">
        <v>15513</v>
      </c>
      <c r="C12599" s="416" t="s">
        <v>15211</v>
      </c>
      <c r="D12599" s="416">
        <v>550</v>
      </c>
    </row>
    <row r="12600" spans="2:4" x14ac:dyDescent="0.25">
      <c r="B12600" s="416" t="s">
        <v>15514</v>
      </c>
      <c r="C12600" s="416" t="s">
        <v>15211</v>
      </c>
      <c r="D12600" s="416">
        <v>550</v>
      </c>
    </row>
    <row r="12601" spans="2:4" x14ac:dyDescent="0.25">
      <c r="B12601" s="416" t="s">
        <v>15515</v>
      </c>
      <c r="C12601" s="416" t="s">
        <v>15211</v>
      </c>
      <c r="D12601" s="416">
        <v>550</v>
      </c>
    </row>
    <row r="12602" spans="2:4" x14ac:dyDescent="0.25">
      <c r="B12602" s="416" t="s">
        <v>15516</v>
      </c>
      <c r="C12602" s="416" t="s">
        <v>15211</v>
      </c>
      <c r="D12602" s="416">
        <v>550</v>
      </c>
    </row>
    <row r="12603" spans="2:4" x14ac:dyDescent="0.25">
      <c r="B12603" s="416" t="s">
        <v>15517</v>
      </c>
      <c r="C12603" s="416" t="s">
        <v>15211</v>
      </c>
      <c r="D12603" s="416">
        <v>550</v>
      </c>
    </row>
    <row r="12604" spans="2:4" x14ac:dyDescent="0.25">
      <c r="B12604" s="416" t="s">
        <v>15518</v>
      </c>
      <c r="C12604" s="416" t="s">
        <v>15211</v>
      </c>
      <c r="D12604" s="416">
        <v>550</v>
      </c>
    </row>
    <row r="12605" spans="2:4" x14ac:dyDescent="0.25">
      <c r="B12605" s="416" t="s">
        <v>15519</v>
      </c>
      <c r="C12605" s="416" t="s">
        <v>15211</v>
      </c>
      <c r="D12605" s="416">
        <v>550</v>
      </c>
    </row>
    <row r="12606" spans="2:4" x14ac:dyDescent="0.25">
      <c r="B12606" s="416" t="s">
        <v>15520</v>
      </c>
      <c r="C12606" s="416" t="s">
        <v>15211</v>
      </c>
      <c r="D12606" s="416">
        <v>550</v>
      </c>
    </row>
    <row r="12607" spans="2:4" x14ac:dyDescent="0.25">
      <c r="B12607" s="416" t="s">
        <v>15521</v>
      </c>
      <c r="C12607" s="416" t="s">
        <v>15211</v>
      </c>
      <c r="D12607" s="416">
        <v>550</v>
      </c>
    </row>
    <row r="12608" spans="2:4" x14ac:dyDescent="0.25">
      <c r="B12608" s="416" t="s">
        <v>15522</v>
      </c>
      <c r="C12608" s="416" t="s">
        <v>15211</v>
      </c>
      <c r="D12608" s="416">
        <v>550</v>
      </c>
    </row>
    <row r="12609" spans="2:4" x14ac:dyDescent="0.25">
      <c r="B12609" s="416" t="s">
        <v>15523</v>
      </c>
      <c r="C12609" s="416" t="s">
        <v>15211</v>
      </c>
      <c r="D12609" s="416">
        <v>550</v>
      </c>
    </row>
    <row r="12610" spans="2:4" x14ac:dyDescent="0.25">
      <c r="B12610" s="416" t="s">
        <v>15524</v>
      </c>
      <c r="C12610" s="416" t="s">
        <v>15211</v>
      </c>
      <c r="D12610" s="416">
        <v>550</v>
      </c>
    </row>
    <row r="12611" spans="2:4" x14ac:dyDescent="0.25">
      <c r="B12611" s="416" t="s">
        <v>15525</v>
      </c>
      <c r="C12611" s="416" t="s">
        <v>15211</v>
      </c>
      <c r="D12611" s="416">
        <v>550</v>
      </c>
    </row>
    <row r="12612" spans="2:4" x14ac:dyDescent="0.25">
      <c r="B12612" s="416" t="s">
        <v>15526</v>
      </c>
      <c r="C12612" s="416" t="s">
        <v>15211</v>
      </c>
      <c r="D12612" s="416">
        <v>550</v>
      </c>
    </row>
    <row r="12613" spans="2:4" x14ac:dyDescent="0.25">
      <c r="B12613" s="416" t="s">
        <v>15527</v>
      </c>
      <c r="C12613" s="416" t="s">
        <v>15211</v>
      </c>
      <c r="D12613" s="416">
        <v>550</v>
      </c>
    </row>
    <row r="12614" spans="2:4" x14ac:dyDescent="0.25">
      <c r="B12614" s="416" t="s">
        <v>15528</v>
      </c>
      <c r="C12614" s="416" t="s">
        <v>15211</v>
      </c>
      <c r="D12614" s="416">
        <v>550</v>
      </c>
    </row>
    <row r="12615" spans="2:4" x14ac:dyDescent="0.25">
      <c r="B12615" s="416" t="s">
        <v>15529</v>
      </c>
      <c r="C12615" s="416" t="s">
        <v>15211</v>
      </c>
      <c r="D12615" s="416">
        <v>550</v>
      </c>
    </row>
    <row r="12616" spans="2:4" x14ac:dyDescent="0.25">
      <c r="B12616" s="416" t="s">
        <v>15530</v>
      </c>
      <c r="C12616" s="416" t="s">
        <v>15211</v>
      </c>
      <c r="D12616" s="416">
        <v>550</v>
      </c>
    </row>
    <row r="12617" spans="2:4" x14ac:dyDescent="0.25">
      <c r="B12617" s="416" t="s">
        <v>15531</v>
      </c>
      <c r="C12617" s="416" t="s">
        <v>15211</v>
      </c>
      <c r="D12617" s="416">
        <v>550</v>
      </c>
    </row>
    <row r="12618" spans="2:4" x14ac:dyDescent="0.25">
      <c r="B12618" s="416" t="s">
        <v>15532</v>
      </c>
      <c r="C12618" s="416" t="s">
        <v>15211</v>
      </c>
      <c r="D12618" s="416">
        <v>550</v>
      </c>
    </row>
    <row r="12619" spans="2:4" x14ac:dyDescent="0.25">
      <c r="B12619" s="416" t="s">
        <v>15533</v>
      </c>
      <c r="C12619" s="416" t="s">
        <v>15211</v>
      </c>
      <c r="D12619" s="416">
        <v>550</v>
      </c>
    </row>
    <row r="12620" spans="2:4" x14ac:dyDescent="0.25">
      <c r="B12620" s="416" t="s">
        <v>15534</v>
      </c>
      <c r="C12620" s="416" t="s">
        <v>15211</v>
      </c>
      <c r="D12620" s="416">
        <v>550</v>
      </c>
    </row>
    <row r="12621" spans="2:4" x14ac:dyDescent="0.25">
      <c r="B12621" s="416" t="s">
        <v>15535</v>
      </c>
      <c r="C12621" s="416" t="s">
        <v>15211</v>
      </c>
      <c r="D12621" s="416">
        <v>550</v>
      </c>
    </row>
    <row r="12622" spans="2:4" x14ac:dyDescent="0.25">
      <c r="B12622" s="416" t="s">
        <v>15536</v>
      </c>
      <c r="C12622" s="416" t="s">
        <v>15211</v>
      </c>
      <c r="D12622" s="416">
        <v>550</v>
      </c>
    </row>
    <row r="12623" spans="2:4" x14ac:dyDescent="0.25">
      <c r="B12623" s="416" t="s">
        <v>15537</v>
      </c>
      <c r="C12623" s="416" t="s">
        <v>15538</v>
      </c>
      <c r="D12623" s="416">
        <v>284.2</v>
      </c>
    </row>
    <row r="12624" spans="2:4" x14ac:dyDescent="0.25">
      <c r="B12624" s="416" t="s">
        <v>15539</v>
      </c>
      <c r="C12624" s="416" t="s">
        <v>15540</v>
      </c>
      <c r="D12624" s="416">
        <v>157.55000000000001</v>
      </c>
    </row>
    <row r="12625" spans="2:4" x14ac:dyDescent="0.25">
      <c r="B12625" s="416" t="s">
        <v>15541</v>
      </c>
      <c r="C12625" s="416" t="s">
        <v>15542</v>
      </c>
      <c r="D12625" s="416">
        <v>246.01</v>
      </c>
    </row>
    <row r="12626" spans="2:4" x14ac:dyDescent="0.25">
      <c r="B12626" s="416" t="s">
        <v>15543</v>
      </c>
      <c r="C12626" s="416" t="s">
        <v>15544</v>
      </c>
      <c r="D12626" s="416">
        <v>1</v>
      </c>
    </row>
    <row r="12627" spans="2:4" x14ac:dyDescent="0.25">
      <c r="B12627" s="416" t="s">
        <v>15545</v>
      </c>
      <c r="C12627" s="416" t="s">
        <v>15544</v>
      </c>
      <c r="D12627" s="416">
        <v>1</v>
      </c>
    </row>
    <row r="12628" spans="2:4" x14ac:dyDescent="0.25">
      <c r="B12628" s="416" t="s">
        <v>15546</v>
      </c>
      <c r="C12628" s="416" t="s">
        <v>15547</v>
      </c>
      <c r="D12628" s="416">
        <v>246.01</v>
      </c>
    </row>
    <row r="12629" spans="2:4" x14ac:dyDescent="0.25">
      <c r="B12629" s="416" t="s">
        <v>15548</v>
      </c>
      <c r="C12629" s="416" t="s">
        <v>15547</v>
      </c>
      <c r="D12629" s="416">
        <v>246.01</v>
      </c>
    </row>
    <row r="12630" spans="2:4" x14ac:dyDescent="0.25">
      <c r="B12630" s="416" t="s">
        <v>15549</v>
      </c>
      <c r="C12630" s="416" t="s">
        <v>15547</v>
      </c>
      <c r="D12630" s="416">
        <v>246.01</v>
      </c>
    </row>
    <row r="12631" spans="2:4" x14ac:dyDescent="0.25">
      <c r="B12631" s="416" t="s">
        <v>15550</v>
      </c>
      <c r="C12631" s="416" t="s">
        <v>15547</v>
      </c>
      <c r="D12631" s="416">
        <v>246.01</v>
      </c>
    </row>
    <row r="12632" spans="2:4" x14ac:dyDescent="0.25">
      <c r="B12632" s="416" t="s">
        <v>15551</v>
      </c>
      <c r="C12632" s="416" t="s">
        <v>15547</v>
      </c>
      <c r="D12632" s="416">
        <v>246.01</v>
      </c>
    </row>
    <row r="12633" spans="2:4" x14ac:dyDescent="0.25">
      <c r="B12633" s="416" t="s">
        <v>15552</v>
      </c>
      <c r="C12633" s="416" t="s">
        <v>15547</v>
      </c>
      <c r="D12633" s="416">
        <v>246.01</v>
      </c>
    </row>
    <row r="12634" spans="2:4" x14ac:dyDescent="0.25">
      <c r="B12634" s="416" t="s">
        <v>15553</v>
      </c>
      <c r="C12634" s="416" t="s">
        <v>15547</v>
      </c>
      <c r="D12634" s="416">
        <v>350</v>
      </c>
    </row>
    <row r="12635" spans="2:4" x14ac:dyDescent="0.25">
      <c r="B12635" s="416" t="s">
        <v>15554</v>
      </c>
      <c r="C12635" s="416" t="s">
        <v>15547</v>
      </c>
      <c r="D12635" s="416">
        <v>350</v>
      </c>
    </row>
    <row r="12636" spans="2:4" x14ac:dyDescent="0.25">
      <c r="B12636" s="416" t="s">
        <v>15555</v>
      </c>
      <c r="C12636" s="416" t="s">
        <v>15547</v>
      </c>
      <c r="D12636" s="416">
        <v>350</v>
      </c>
    </row>
    <row r="12637" spans="2:4" x14ac:dyDescent="0.25">
      <c r="B12637" s="416" t="s">
        <v>15556</v>
      </c>
      <c r="C12637" s="416" t="s">
        <v>15547</v>
      </c>
      <c r="D12637" s="416">
        <v>350</v>
      </c>
    </row>
    <row r="12638" spans="2:4" x14ac:dyDescent="0.25">
      <c r="B12638" s="416" t="s">
        <v>15557</v>
      </c>
      <c r="C12638" s="416" t="s">
        <v>15547</v>
      </c>
      <c r="D12638" s="416">
        <v>350</v>
      </c>
    </row>
    <row r="12639" spans="2:4" x14ac:dyDescent="0.25">
      <c r="B12639" s="416" t="s">
        <v>15558</v>
      </c>
      <c r="C12639" s="416" t="s">
        <v>15547</v>
      </c>
      <c r="D12639" s="416">
        <v>350</v>
      </c>
    </row>
    <row r="12640" spans="2:4" x14ac:dyDescent="0.25">
      <c r="B12640" s="416" t="s">
        <v>15559</v>
      </c>
      <c r="C12640" s="416" t="s">
        <v>15547</v>
      </c>
      <c r="D12640" s="416">
        <v>246.01</v>
      </c>
    </row>
    <row r="12641" spans="2:4" x14ac:dyDescent="0.25">
      <c r="B12641" s="416" t="s">
        <v>15560</v>
      </c>
      <c r="C12641" s="416" t="s">
        <v>15547</v>
      </c>
      <c r="D12641" s="416">
        <v>246.01</v>
      </c>
    </row>
    <row r="12642" spans="2:4" x14ac:dyDescent="0.25">
      <c r="B12642" s="416" t="s">
        <v>15561</v>
      </c>
      <c r="C12642" s="416" t="s">
        <v>15547</v>
      </c>
      <c r="D12642" s="416">
        <v>246.01</v>
      </c>
    </row>
    <row r="12643" spans="2:4" x14ac:dyDescent="0.25">
      <c r="B12643" s="416" t="s">
        <v>15562</v>
      </c>
      <c r="C12643" s="416" t="s">
        <v>15547</v>
      </c>
      <c r="D12643" s="416">
        <v>350</v>
      </c>
    </row>
    <row r="12644" spans="2:4" x14ac:dyDescent="0.25">
      <c r="B12644" s="416" t="s">
        <v>15563</v>
      </c>
      <c r="C12644" s="416" t="s">
        <v>15547</v>
      </c>
      <c r="D12644" s="416">
        <v>350</v>
      </c>
    </row>
    <row r="12645" spans="2:4" x14ac:dyDescent="0.25">
      <c r="B12645" s="416" t="s">
        <v>15564</v>
      </c>
      <c r="C12645" s="416" t="s">
        <v>15547</v>
      </c>
      <c r="D12645" s="416">
        <v>246.01</v>
      </c>
    </row>
    <row r="12646" spans="2:4" x14ac:dyDescent="0.25">
      <c r="B12646" s="416" t="s">
        <v>15565</v>
      </c>
      <c r="C12646" s="416" t="s">
        <v>15547</v>
      </c>
      <c r="D12646" s="416">
        <v>246.01</v>
      </c>
    </row>
    <row r="12647" spans="2:4" x14ac:dyDescent="0.25">
      <c r="B12647" s="416" t="s">
        <v>15566</v>
      </c>
      <c r="C12647" s="416" t="s">
        <v>15547</v>
      </c>
      <c r="D12647" s="416">
        <v>246.01</v>
      </c>
    </row>
    <row r="12648" spans="2:4" x14ac:dyDescent="0.25">
      <c r="B12648" s="416" t="s">
        <v>15567</v>
      </c>
      <c r="C12648" s="416" t="s">
        <v>15568</v>
      </c>
      <c r="D12648" s="416">
        <v>246.01</v>
      </c>
    </row>
    <row r="12649" spans="2:4" x14ac:dyDescent="0.25">
      <c r="B12649" s="416" t="s">
        <v>15569</v>
      </c>
      <c r="C12649" s="416" t="s">
        <v>15568</v>
      </c>
      <c r="D12649" s="416">
        <v>246.01</v>
      </c>
    </row>
    <row r="12650" spans="2:4" x14ac:dyDescent="0.25">
      <c r="B12650" s="416" t="s">
        <v>15570</v>
      </c>
      <c r="C12650" s="416" t="s">
        <v>15571</v>
      </c>
      <c r="D12650" s="416">
        <v>246.01</v>
      </c>
    </row>
    <row r="12651" spans="2:4" x14ac:dyDescent="0.25">
      <c r="B12651" s="416" t="s">
        <v>15572</v>
      </c>
      <c r="C12651" s="416" t="s">
        <v>15571</v>
      </c>
      <c r="D12651" s="416">
        <v>246.01</v>
      </c>
    </row>
    <row r="12652" spans="2:4" x14ac:dyDescent="0.25">
      <c r="B12652" s="416" t="s">
        <v>15573</v>
      </c>
      <c r="C12652" s="416" t="s">
        <v>15571</v>
      </c>
      <c r="D12652" s="416">
        <v>246.01</v>
      </c>
    </row>
    <row r="12653" spans="2:4" x14ac:dyDescent="0.25">
      <c r="B12653" s="416" t="s">
        <v>15574</v>
      </c>
      <c r="C12653" s="416" t="s">
        <v>15571</v>
      </c>
      <c r="D12653" s="416">
        <v>246.01</v>
      </c>
    </row>
    <row r="12654" spans="2:4" x14ac:dyDescent="0.25">
      <c r="B12654" s="416" t="s">
        <v>15575</v>
      </c>
      <c r="C12654" s="416" t="s">
        <v>15571</v>
      </c>
      <c r="D12654" s="416">
        <v>246.01</v>
      </c>
    </row>
    <row r="12655" spans="2:4" x14ac:dyDescent="0.25">
      <c r="B12655" s="416" t="s">
        <v>15576</v>
      </c>
      <c r="C12655" s="416" t="s">
        <v>15571</v>
      </c>
      <c r="D12655" s="416">
        <v>246.01</v>
      </c>
    </row>
    <row r="12656" spans="2:4" x14ac:dyDescent="0.25">
      <c r="B12656" s="416" t="s">
        <v>15577</v>
      </c>
      <c r="C12656" s="416" t="s">
        <v>15571</v>
      </c>
      <c r="D12656" s="416">
        <v>246.01</v>
      </c>
    </row>
    <row r="12657" spans="2:4" x14ac:dyDescent="0.25">
      <c r="B12657" s="416" t="s">
        <v>15578</v>
      </c>
      <c r="C12657" s="416" t="s">
        <v>15571</v>
      </c>
      <c r="D12657" s="416">
        <v>246.01</v>
      </c>
    </row>
    <row r="12658" spans="2:4" x14ac:dyDescent="0.25">
      <c r="B12658" s="416" t="s">
        <v>15579</v>
      </c>
      <c r="C12658" s="416" t="s">
        <v>15571</v>
      </c>
      <c r="D12658" s="416">
        <v>246.01</v>
      </c>
    </row>
    <row r="12659" spans="2:4" x14ac:dyDescent="0.25">
      <c r="B12659" s="416" t="s">
        <v>15580</v>
      </c>
      <c r="C12659" s="416" t="s">
        <v>15571</v>
      </c>
      <c r="D12659" s="416">
        <v>246.01</v>
      </c>
    </row>
    <row r="12660" spans="2:4" x14ac:dyDescent="0.25">
      <c r="B12660" s="416" t="s">
        <v>15581</v>
      </c>
      <c r="C12660" s="416" t="s">
        <v>15571</v>
      </c>
      <c r="D12660" s="416">
        <v>246.01</v>
      </c>
    </row>
    <row r="12661" spans="2:4" x14ac:dyDescent="0.25">
      <c r="B12661" s="416" t="s">
        <v>15582</v>
      </c>
      <c r="C12661" s="416" t="s">
        <v>15571</v>
      </c>
      <c r="D12661" s="416">
        <v>246.01</v>
      </c>
    </row>
    <row r="12662" spans="2:4" x14ac:dyDescent="0.25">
      <c r="B12662" s="416" t="s">
        <v>15583</v>
      </c>
      <c r="C12662" s="416" t="s">
        <v>15571</v>
      </c>
      <c r="D12662" s="416">
        <v>246.01</v>
      </c>
    </row>
    <row r="12663" spans="2:4" x14ac:dyDescent="0.25">
      <c r="B12663" s="416" t="s">
        <v>15584</v>
      </c>
      <c r="C12663" s="416" t="s">
        <v>15571</v>
      </c>
      <c r="D12663" s="416">
        <v>246.01</v>
      </c>
    </row>
    <row r="12664" spans="2:4" x14ac:dyDescent="0.25">
      <c r="B12664" s="416" t="s">
        <v>15585</v>
      </c>
      <c r="C12664" s="416" t="s">
        <v>15571</v>
      </c>
      <c r="D12664" s="416">
        <v>246.01</v>
      </c>
    </row>
    <row r="12665" spans="2:4" x14ac:dyDescent="0.25">
      <c r="B12665" s="416" t="s">
        <v>15586</v>
      </c>
      <c r="C12665" s="416" t="s">
        <v>15571</v>
      </c>
      <c r="D12665" s="416">
        <v>246.01</v>
      </c>
    </row>
    <row r="12666" spans="2:4" x14ac:dyDescent="0.25">
      <c r="B12666" s="416" t="s">
        <v>15587</v>
      </c>
      <c r="C12666" s="416" t="s">
        <v>15571</v>
      </c>
      <c r="D12666" s="416">
        <v>246.01</v>
      </c>
    </row>
    <row r="12667" spans="2:4" x14ac:dyDescent="0.25">
      <c r="B12667" s="416" t="s">
        <v>15588</v>
      </c>
      <c r="C12667" s="416" t="s">
        <v>15571</v>
      </c>
      <c r="D12667" s="416">
        <v>246.01</v>
      </c>
    </row>
    <row r="12668" spans="2:4" x14ac:dyDescent="0.25">
      <c r="B12668" s="416" t="s">
        <v>15589</v>
      </c>
      <c r="C12668" s="416" t="s">
        <v>15571</v>
      </c>
      <c r="D12668" s="416">
        <v>246.01</v>
      </c>
    </row>
    <row r="12669" spans="2:4" x14ac:dyDescent="0.25">
      <c r="B12669" s="416" t="s">
        <v>15590</v>
      </c>
      <c r="C12669" s="416" t="s">
        <v>15571</v>
      </c>
      <c r="D12669" s="416">
        <v>246.01</v>
      </c>
    </row>
    <row r="12670" spans="2:4" x14ac:dyDescent="0.25">
      <c r="B12670" s="416" t="s">
        <v>15591</v>
      </c>
      <c r="C12670" s="416" t="s">
        <v>15571</v>
      </c>
      <c r="D12670" s="416">
        <v>246.01</v>
      </c>
    </row>
    <row r="12671" spans="2:4" x14ac:dyDescent="0.25">
      <c r="B12671" s="416" t="s">
        <v>15592</v>
      </c>
      <c r="C12671" s="416" t="s">
        <v>15571</v>
      </c>
      <c r="D12671" s="416">
        <v>246.01</v>
      </c>
    </row>
    <row r="12672" spans="2:4" x14ac:dyDescent="0.25">
      <c r="B12672" s="416" t="s">
        <v>15593</v>
      </c>
      <c r="C12672" s="416" t="s">
        <v>15571</v>
      </c>
      <c r="D12672" s="416">
        <v>246.01</v>
      </c>
    </row>
    <row r="12673" spans="2:4" x14ac:dyDescent="0.25">
      <c r="B12673" s="416" t="s">
        <v>15594</v>
      </c>
      <c r="C12673" s="416" t="s">
        <v>15571</v>
      </c>
      <c r="D12673" s="416">
        <v>246.01</v>
      </c>
    </row>
    <row r="12674" spans="2:4" x14ac:dyDescent="0.25">
      <c r="B12674" s="416" t="s">
        <v>15595</v>
      </c>
      <c r="C12674" s="416" t="s">
        <v>15571</v>
      </c>
      <c r="D12674" s="416">
        <v>246.01</v>
      </c>
    </row>
    <row r="12675" spans="2:4" x14ac:dyDescent="0.25">
      <c r="B12675" s="416" t="s">
        <v>15596</v>
      </c>
      <c r="C12675" s="416" t="s">
        <v>15571</v>
      </c>
      <c r="D12675" s="416">
        <v>246.01</v>
      </c>
    </row>
    <row r="12676" spans="2:4" x14ac:dyDescent="0.25">
      <c r="B12676" s="416" t="s">
        <v>15597</v>
      </c>
      <c r="C12676" s="416" t="s">
        <v>15571</v>
      </c>
      <c r="D12676" s="416">
        <v>246.01</v>
      </c>
    </row>
    <row r="12677" spans="2:4" x14ac:dyDescent="0.25">
      <c r="B12677" s="416" t="s">
        <v>15598</v>
      </c>
      <c r="C12677" s="416" t="s">
        <v>15571</v>
      </c>
      <c r="D12677" s="416">
        <v>246.01</v>
      </c>
    </row>
    <row r="12678" spans="2:4" x14ac:dyDescent="0.25">
      <c r="B12678" s="416" t="s">
        <v>15599</v>
      </c>
      <c r="C12678" s="416" t="s">
        <v>15571</v>
      </c>
      <c r="D12678" s="416">
        <v>246.01</v>
      </c>
    </row>
    <row r="12679" spans="2:4" x14ac:dyDescent="0.25">
      <c r="B12679" s="416" t="s">
        <v>15600</v>
      </c>
      <c r="C12679" s="416" t="s">
        <v>15571</v>
      </c>
      <c r="D12679" s="416">
        <v>246.01</v>
      </c>
    </row>
    <row r="12680" spans="2:4" x14ac:dyDescent="0.25">
      <c r="B12680" s="416" t="s">
        <v>15601</v>
      </c>
      <c r="C12680" s="416" t="s">
        <v>15571</v>
      </c>
      <c r="D12680" s="416">
        <v>246.01</v>
      </c>
    </row>
    <row r="12681" spans="2:4" x14ac:dyDescent="0.25">
      <c r="B12681" s="416" t="s">
        <v>15602</v>
      </c>
      <c r="C12681" s="416" t="s">
        <v>15571</v>
      </c>
      <c r="D12681" s="416">
        <v>246.01</v>
      </c>
    </row>
    <row r="12682" spans="2:4" x14ac:dyDescent="0.25">
      <c r="B12682" s="416" t="s">
        <v>15603</v>
      </c>
      <c r="C12682" s="416" t="s">
        <v>15571</v>
      </c>
      <c r="D12682" s="416">
        <v>246.01</v>
      </c>
    </row>
    <row r="12683" spans="2:4" x14ac:dyDescent="0.25">
      <c r="B12683" s="416" t="s">
        <v>15604</v>
      </c>
      <c r="C12683" s="416" t="s">
        <v>15571</v>
      </c>
      <c r="D12683" s="416">
        <v>246.01</v>
      </c>
    </row>
    <row r="12684" spans="2:4" x14ac:dyDescent="0.25">
      <c r="B12684" s="416" t="s">
        <v>15605</v>
      </c>
      <c r="C12684" s="416" t="s">
        <v>15571</v>
      </c>
      <c r="D12684" s="416">
        <v>246.01</v>
      </c>
    </row>
    <row r="12685" spans="2:4" x14ac:dyDescent="0.25">
      <c r="B12685" s="416" t="s">
        <v>15606</v>
      </c>
      <c r="C12685" s="416" t="s">
        <v>15571</v>
      </c>
      <c r="D12685" s="416">
        <v>246.01</v>
      </c>
    </row>
    <row r="12686" spans="2:4" x14ac:dyDescent="0.25">
      <c r="B12686" s="416" t="s">
        <v>15607</v>
      </c>
      <c r="C12686" s="416" t="s">
        <v>15571</v>
      </c>
      <c r="D12686" s="416">
        <v>246.01</v>
      </c>
    </row>
    <row r="12687" spans="2:4" x14ac:dyDescent="0.25">
      <c r="B12687" s="416" t="s">
        <v>15608</v>
      </c>
      <c r="C12687" s="416" t="s">
        <v>15571</v>
      </c>
      <c r="D12687" s="416">
        <v>246.01</v>
      </c>
    </row>
    <row r="12688" spans="2:4" x14ac:dyDescent="0.25">
      <c r="B12688" s="416" t="s">
        <v>15609</v>
      </c>
      <c r="C12688" s="416" t="s">
        <v>15571</v>
      </c>
      <c r="D12688" s="416">
        <v>246.01</v>
      </c>
    </row>
    <row r="12689" spans="2:4" x14ac:dyDescent="0.25">
      <c r="B12689" s="416" t="s">
        <v>15610</v>
      </c>
      <c r="C12689" s="416" t="s">
        <v>15571</v>
      </c>
      <c r="D12689" s="416">
        <v>246.01</v>
      </c>
    </row>
    <row r="12690" spans="2:4" x14ac:dyDescent="0.25">
      <c r="B12690" s="416" t="s">
        <v>15611</v>
      </c>
      <c r="C12690" s="416" t="s">
        <v>15571</v>
      </c>
      <c r="D12690" s="416">
        <v>246.01</v>
      </c>
    </row>
    <row r="12691" spans="2:4" x14ac:dyDescent="0.25">
      <c r="B12691" s="416" t="s">
        <v>15612</v>
      </c>
      <c r="C12691" s="416" t="s">
        <v>15571</v>
      </c>
      <c r="D12691" s="416">
        <v>246.01</v>
      </c>
    </row>
    <row r="12692" spans="2:4" x14ac:dyDescent="0.25">
      <c r="B12692" s="416" t="s">
        <v>15613</v>
      </c>
      <c r="C12692" s="416" t="s">
        <v>15571</v>
      </c>
      <c r="D12692" s="416">
        <v>246.01</v>
      </c>
    </row>
    <row r="12693" spans="2:4" x14ac:dyDescent="0.25">
      <c r="B12693" s="416" t="s">
        <v>15614</v>
      </c>
      <c r="C12693" s="416" t="s">
        <v>15571</v>
      </c>
      <c r="D12693" s="416">
        <v>246.01</v>
      </c>
    </row>
    <row r="12694" spans="2:4" x14ac:dyDescent="0.25">
      <c r="B12694" s="416" t="s">
        <v>15615</v>
      </c>
      <c r="C12694" s="416" t="s">
        <v>15571</v>
      </c>
      <c r="D12694" s="416">
        <v>246.01</v>
      </c>
    </row>
    <row r="12695" spans="2:4" x14ac:dyDescent="0.25">
      <c r="B12695" s="416" t="s">
        <v>15616</v>
      </c>
      <c r="C12695" s="416" t="s">
        <v>15571</v>
      </c>
      <c r="D12695" s="416">
        <v>246.01</v>
      </c>
    </row>
    <row r="12696" spans="2:4" x14ac:dyDescent="0.25">
      <c r="B12696" s="416" t="s">
        <v>15617</v>
      </c>
      <c r="C12696" s="416" t="s">
        <v>15618</v>
      </c>
      <c r="D12696" s="416">
        <v>388.73</v>
      </c>
    </row>
    <row r="12697" spans="2:4" x14ac:dyDescent="0.25">
      <c r="B12697" s="416" t="s">
        <v>15619</v>
      </c>
      <c r="C12697" s="416" t="s">
        <v>15618</v>
      </c>
      <c r="D12697" s="416">
        <v>388.73</v>
      </c>
    </row>
    <row r="12698" spans="2:4" x14ac:dyDescent="0.25">
      <c r="B12698" s="416" t="s">
        <v>15620</v>
      </c>
      <c r="C12698" s="416" t="s">
        <v>15618</v>
      </c>
      <c r="D12698" s="416">
        <v>388.73</v>
      </c>
    </row>
    <row r="12699" spans="2:4" x14ac:dyDescent="0.25">
      <c r="B12699" s="416" t="s">
        <v>15621</v>
      </c>
      <c r="C12699" s="416" t="s">
        <v>15618</v>
      </c>
      <c r="D12699" s="416">
        <v>388.73</v>
      </c>
    </row>
    <row r="12700" spans="2:4" x14ac:dyDescent="0.25">
      <c r="B12700" s="416" t="s">
        <v>15622</v>
      </c>
      <c r="C12700" s="416" t="s">
        <v>15618</v>
      </c>
      <c r="D12700" s="416">
        <v>388.73</v>
      </c>
    </row>
    <row r="12701" spans="2:4" x14ac:dyDescent="0.25">
      <c r="B12701" s="416" t="s">
        <v>15623</v>
      </c>
      <c r="C12701" s="416" t="s">
        <v>15618</v>
      </c>
      <c r="D12701" s="416">
        <v>388.73</v>
      </c>
    </row>
    <row r="12702" spans="2:4" x14ac:dyDescent="0.25">
      <c r="B12702" s="416" t="s">
        <v>15624</v>
      </c>
      <c r="C12702" s="416" t="s">
        <v>15618</v>
      </c>
      <c r="D12702" s="416">
        <v>388.73</v>
      </c>
    </row>
    <row r="12703" spans="2:4" x14ac:dyDescent="0.25">
      <c r="B12703" s="416" t="s">
        <v>15625</v>
      </c>
      <c r="C12703" s="416" t="s">
        <v>15618</v>
      </c>
      <c r="D12703" s="416">
        <v>388.73</v>
      </c>
    </row>
    <row r="12704" spans="2:4" x14ac:dyDescent="0.25">
      <c r="B12704" s="416" t="s">
        <v>15626</v>
      </c>
      <c r="C12704" s="416" t="s">
        <v>15618</v>
      </c>
      <c r="D12704" s="416">
        <v>388.73</v>
      </c>
    </row>
    <row r="12705" spans="2:4" x14ac:dyDescent="0.25">
      <c r="B12705" s="416" t="s">
        <v>15627</v>
      </c>
      <c r="C12705" s="416" t="s">
        <v>15618</v>
      </c>
      <c r="D12705" s="416">
        <v>388.73</v>
      </c>
    </row>
    <row r="12706" spans="2:4" x14ac:dyDescent="0.25">
      <c r="B12706" s="416" t="s">
        <v>15628</v>
      </c>
      <c r="C12706" s="416" t="s">
        <v>15618</v>
      </c>
      <c r="D12706" s="416">
        <v>388.73</v>
      </c>
    </row>
    <row r="12707" spans="2:4" x14ac:dyDescent="0.25">
      <c r="B12707" s="416" t="s">
        <v>15629</v>
      </c>
      <c r="C12707" s="416" t="s">
        <v>15618</v>
      </c>
      <c r="D12707" s="416">
        <v>388.73</v>
      </c>
    </row>
    <row r="12708" spans="2:4" x14ac:dyDescent="0.25">
      <c r="B12708" s="416" t="s">
        <v>15630</v>
      </c>
      <c r="C12708" s="416" t="s">
        <v>15618</v>
      </c>
      <c r="D12708" s="416">
        <v>388.73</v>
      </c>
    </row>
    <row r="12709" spans="2:4" x14ac:dyDescent="0.25">
      <c r="B12709" s="416" t="s">
        <v>15631</v>
      </c>
      <c r="C12709" s="416" t="s">
        <v>15632</v>
      </c>
      <c r="D12709" s="416">
        <v>157.55000000000001</v>
      </c>
    </row>
    <row r="12710" spans="2:4" x14ac:dyDescent="0.25">
      <c r="B12710" s="416" t="s">
        <v>15633</v>
      </c>
      <c r="C12710" s="416" t="s">
        <v>15634</v>
      </c>
      <c r="D12710" s="416">
        <v>157.55000000000001</v>
      </c>
    </row>
    <row r="12711" spans="2:4" x14ac:dyDescent="0.25">
      <c r="B12711" s="416" t="s">
        <v>15635</v>
      </c>
      <c r="C12711" s="416" t="s">
        <v>15634</v>
      </c>
      <c r="D12711" s="416">
        <v>157.55000000000001</v>
      </c>
    </row>
    <row r="12712" spans="2:4" x14ac:dyDescent="0.25">
      <c r="B12712" s="416" t="s">
        <v>15636</v>
      </c>
      <c r="C12712" s="416" t="s">
        <v>15634</v>
      </c>
      <c r="D12712" s="416">
        <v>157.55000000000001</v>
      </c>
    </row>
    <row r="12713" spans="2:4" x14ac:dyDescent="0.25">
      <c r="B12713" s="416" t="s">
        <v>15637</v>
      </c>
      <c r="C12713" s="416" t="s">
        <v>15634</v>
      </c>
      <c r="D12713" s="416">
        <v>157.55000000000001</v>
      </c>
    </row>
    <row r="12714" spans="2:4" x14ac:dyDescent="0.25">
      <c r="B12714" s="416" t="s">
        <v>15638</v>
      </c>
      <c r="C12714" s="416" t="s">
        <v>15634</v>
      </c>
      <c r="D12714" s="416">
        <v>157.55000000000001</v>
      </c>
    </row>
    <row r="12715" spans="2:4" x14ac:dyDescent="0.25">
      <c r="B12715" s="416" t="s">
        <v>15639</v>
      </c>
      <c r="C12715" s="416" t="s">
        <v>15634</v>
      </c>
      <c r="D12715" s="416">
        <v>157.55000000000001</v>
      </c>
    </row>
    <row r="12716" spans="2:4" x14ac:dyDescent="0.25">
      <c r="B12716" s="416" t="s">
        <v>15640</v>
      </c>
      <c r="C12716" s="416" t="s">
        <v>15634</v>
      </c>
      <c r="D12716" s="416">
        <v>157.55000000000001</v>
      </c>
    </row>
    <row r="12717" spans="2:4" x14ac:dyDescent="0.25">
      <c r="B12717" s="416" t="s">
        <v>15641</v>
      </c>
      <c r="C12717" s="416" t="s">
        <v>15642</v>
      </c>
      <c r="D12717" s="416">
        <v>157.55000000000001</v>
      </c>
    </row>
    <row r="12718" spans="2:4" x14ac:dyDescent="0.25">
      <c r="B12718" s="416" t="s">
        <v>15643</v>
      </c>
      <c r="C12718" s="416" t="s">
        <v>15642</v>
      </c>
      <c r="D12718" s="416">
        <v>157.55000000000001</v>
      </c>
    </row>
    <row r="12719" spans="2:4" x14ac:dyDescent="0.25">
      <c r="B12719" s="416" t="s">
        <v>15644</v>
      </c>
      <c r="C12719" s="416" t="s">
        <v>15642</v>
      </c>
      <c r="D12719" s="416">
        <v>157.55000000000001</v>
      </c>
    </row>
    <row r="12720" spans="2:4" x14ac:dyDescent="0.25">
      <c r="B12720" s="416" t="s">
        <v>15645</v>
      </c>
      <c r="C12720" s="416" t="s">
        <v>15642</v>
      </c>
      <c r="D12720" s="416">
        <v>157.55000000000001</v>
      </c>
    </row>
    <row r="12721" spans="2:4" x14ac:dyDescent="0.25">
      <c r="B12721" s="416" t="s">
        <v>15646</v>
      </c>
      <c r="C12721" s="416" t="s">
        <v>15642</v>
      </c>
      <c r="D12721" s="416">
        <v>157.55000000000001</v>
      </c>
    </row>
    <row r="12722" spans="2:4" x14ac:dyDescent="0.25">
      <c r="B12722" s="416" t="s">
        <v>15647</v>
      </c>
      <c r="C12722" s="416" t="s">
        <v>15642</v>
      </c>
      <c r="D12722" s="416">
        <v>157.55000000000001</v>
      </c>
    </row>
    <row r="12723" spans="2:4" x14ac:dyDescent="0.25">
      <c r="B12723" s="416" t="s">
        <v>15648</v>
      </c>
      <c r="C12723" s="416" t="s">
        <v>15642</v>
      </c>
      <c r="D12723" s="416">
        <v>157.55000000000001</v>
      </c>
    </row>
    <row r="12724" spans="2:4" x14ac:dyDescent="0.25">
      <c r="B12724" s="416" t="s">
        <v>15649</v>
      </c>
      <c r="C12724" s="416" t="s">
        <v>15642</v>
      </c>
      <c r="D12724" s="416">
        <v>157.55000000000001</v>
      </c>
    </row>
    <row r="12725" spans="2:4" x14ac:dyDescent="0.25">
      <c r="B12725" s="416" t="s">
        <v>15650</v>
      </c>
      <c r="C12725" s="416" t="s">
        <v>15642</v>
      </c>
      <c r="D12725" s="416">
        <v>157.55000000000001</v>
      </c>
    </row>
    <row r="12726" spans="2:4" x14ac:dyDescent="0.25">
      <c r="B12726" s="416" t="s">
        <v>15651</v>
      </c>
      <c r="C12726" s="416" t="s">
        <v>15642</v>
      </c>
      <c r="D12726" s="416">
        <v>157.55000000000001</v>
      </c>
    </row>
    <row r="12727" spans="2:4" x14ac:dyDescent="0.25">
      <c r="B12727" s="416" t="s">
        <v>15652</v>
      </c>
      <c r="C12727" s="416" t="s">
        <v>15642</v>
      </c>
      <c r="D12727" s="416">
        <v>157.55000000000001</v>
      </c>
    </row>
    <row r="12728" spans="2:4" x14ac:dyDescent="0.25">
      <c r="B12728" s="416" t="s">
        <v>15653</v>
      </c>
      <c r="C12728" s="416" t="s">
        <v>15642</v>
      </c>
      <c r="D12728" s="416">
        <v>157.55000000000001</v>
      </c>
    </row>
    <row r="12729" spans="2:4" x14ac:dyDescent="0.25">
      <c r="B12729" s="416" t="s">
        <v>15654</v>
      </c>
      <c r="C12729" s="416" t="s">
        <v>15642</v>
      </c>
      <c r="D12729" s="416">
        <v>157.55000000000001</v>
      </c>
    </row>
    <row r="12730" spans="2:4" x14ac:dyDescent="0.25">
      <c r="B12730" s="416" t="s">
        <v>15655</v>
      </c>
      <c r="C12730" s="416" t="s">
        <v>15642</v>
      </c>
      <c r="D12730" s="416">
        <v>157.55000000000001</v>
      </c>
    </row>
    <row r="12731" spans="2:4" x14ac:dyDescent="0.25">
      <c r="B12731" s="416" t="s">
        <v>15656</v>
      </c>
      <c r="C12731" s="416" t="s">
        <v>15642</v>
      </c>
      <c r="D12731" s="416">
        <v>157.55000000000001</v>
      </c>
    </row>
    <row r="12732" spans="2:4" x14ac:dyDescent="0.25">
      <c r="B12732" s="416" t="s">
        <v>15657</v>
      </c>
      <c r="C12732" s="416" t="s">
        <v>15642</v>
      </c>
      <c r="D12732" s="416">
        <v>157.55000000000001</v>
      </c>
    </row>
    <row r="12733" spans="2:4" x14ac:dyDescent="0.25">
      <c r="B12733" s="416" t="s">
        <v>15658</v>
      </c>
      <c r="C12733" s="416" t="s">
        <v>15642</v>
      </c>
      <c r="D12733" s="416">
        <v>157.55000000000001</v>
      </c>
    </row>
    <row r="12734" spans="2:4" x14ac:dyDescent="0.25">
      <c r="B12734" s="416" t="s">
        <v>15659</v>
      </c>
      <c r="C12734" s="416" t="s">
        <v>15642</v>
      </c>
      <c r="D12734" s="416">
        <v>157.55000000000001</v>
      </c>
    </row>
    <row r="12735" spans="2:4" x14ac:dyDescent="0.25">
      <c r="B12735" s="416" t="s">
        <v>15660</v>
      </c>
      <c r="C12735" s="416" t="s">
        <v>15642</v>
      </c>
      <c r="D12735" s="416">
        <v>157.55000000000001</v>
      </c>
    </row>
    <row r="12736" spans="2:4" x14ac:dyDescent="0.25">
      <c r="B12736" s="416" t="s">
        <v>15661</v>
      </c>
      <c r="C12736" s="416" t="s">
        <v>15642</v>
      </c>
      <c r="D12736" s="416">
        <v>157.55000000000001</v>
      </c>
    </row>
    <row r="12737" spans="2:4" x14ac:dyDescent="0.25">
      <c r="B12737" s="416" t="s">
        <v>15662</v>
      </c>
      <c r="C12737" s="416" t="s">
        <v>15642</v>
      </c>
      <c r="D12737" s="416">
        <v>157.55000000000001</v>
      </c>
    </row>
    <row r="12738" spans="2:4" x14ac:dyDescent="0.25">
      <c r="B12738" s="416" t="s">
        <v>15663</v>
      </c>
      <c r="C12738" s="416" t="s">
        <v>15642</v>
      </c>
      <c r="D12738" s="416">
        <v>157.55000000000001</v>
      </c>
    </row>
    <row r="12739" spans="2:4" x14ac:dyDescent="0.25">
      <c r="B12739" s="416" t="s">
        <v>15664</v>
      </c>
      <c r="C12739" s="416" t="s">
        <v>15642</v>
      </c>
      <c r="D12739" s="416">
        <v>157.55000000000001</v>
      </c>
    </row>
    <row r="12740" spans="2:4" x14ac:dyDescent="0.25">
      <c r="B12740" s="416" t="s">
        <v>15665</v>
      </c>
      <c r="C12740" s="416" t="s">
        <v>15642</v>
      </c>
      <c r="D12740" s="416">
        <v>157.55000000000001</v>
      </c>
    </row>
    <row r="12741" spans="2:4" x14ac:dyDescent="0.25">
      <c r="B12741" s="416" t="s">
        <v>15666</v>
      </c>
      <c r="C12741" s="416" t="s">
        <v>15642</v>
      </c>
      <c r="D12741" s="416">
        <v>157.55000000000001</v>
      </c>
    </row>
    <row r="12742" spans="2:4" x14ac:dyDescent="0.25">
      <c r="B12742" s="416" t="s">
        <v>15667</v>
      </c>
      <c r="C12742" s="416" t="s">
        <v>15642</v>
      </c>
      <c r="D12742" s="416">
        <v>157.55000000000001</v>
      </c>
    </row>
    <row r="12743" spans="2:4" x14ac:dyDescent="0.25">
      <c r="B12743" s="416" t="s">
        <v>15668</v>
      </c>
      <c r="C12743" s="416" t="s">
        <v>15642</v>
      </c>
      <c r="D12743" s="416">
        <v>157.55000000000001</v>
      </c>
    </row>
    <row r="12744" spans="2:4" x14ac:dyDescent="0.25">
      <c r="B12744" s="416" t="s">
        <v>15669</v>
      </c>
      <c r="C12744" s="416" t="s">
        <v>15642</v>
      </c>
      <c r="D12744" s="416">
        <v>157.55000000000001</v>
      </c>
    </row>
    <row r="12745" spans="2:4" x14ac:dyDescent="0.25">
      <c r="B12745" s="416" t="s">
        <v>15670</v>
      </c>
      <c r="C12745" s="416" t="s">
        <v>15642</v>
      </c>
      <c r="D12745" s="416">
        <v>157.55000000000001</v>
      </c>
    </row>
    <row r="12746" spans="2:4" x14ac:dyDescent="0.25">
      <c r="B12746" s="416" t="s">
        <v>15671</v>
      </c>
      <c r="C12746" s="416" t="s">
        <v>15642</v>
      </c>
      <c r="D12746" s="416">
        <v>157.55000000000001</v>
      </c>
    </row>
    <row r="12747" spans="2:4" x14ac:dyDescent="0.25">
      <c r="B12747" s="416" t="s">
        <v>15672</v>
      </c>
      <c r="C12747" s="416" t="s">
        <v>15642</v>
      </c>
      <c r="D12747" s="416">
        <v>157.55000000000001</v>
      </c>
    </row>
    <row r="12748" spans="2:4" x14ac:dyDescent="0.25">
      <c r="B12748" s="416" t="s">
        <v>15673</v>
      </c>
      <c r="C12748" s="416" t="s">
        <v>15642</v>
      </c>
      <c r="D12748" s="416">
        <v>157.55000000000001</v>
      </c>
    </row>
    <row r="12749" spans="2:4" x14ac:dyDescent="0.25">
      <c r="B12749" s="416" t="s">
        <v>15674</v>
      </c>
      <c r="C12749" s="416" t="s">
        <v>15642</v>
      </c>
      <c r="D12749" s="416">
        <v>157.55000000000001</v>
      </c>
    </row>
    <row r="12750" spans="2:4" x14ac:dyDescent="0.25">
      <c r="B12750" s="416" t="s">
        <v>15675</v>
      </c>
      <c r="C12750" s="416" t="s">
        <v>15642</v>
      </c>
      <c r="D12750" s="416">
        <v>157.55000000000001</v>
      </c>
    </row>
    <row r="12751" spans="2:4" x14ac:dyDescent="0.25">
      <c r="B12751" s="416" t="s">
        <v>15676</v>
      </c>
      <c r="C12751" s="416" t="s">
        <v>15642</v>
      </c>
      <c r="D12751" s="416">
        <v>157.55000000000001</v>
      </c>
    </row>
    <row r="12752" spans="2:4" x14ac:dyDescent="0.25">
      <c r="B12752" s="416" t="s">
        <v>15677</v>
      </c>
      <c r="C12752" s="416" t="s">
        <v>15642</v>
      </c>
      <c r="D12752" s="416">
        <v>157.55000000000001</v>
      </c>
    </row>
    <row r="12753" spans="2:4" x14ac:dyDescent="0.25">
      <c r="B12753" s="416" t="s">
        <v>15678</v>
      </c>
      <c r="C12753" s="416" t="s">
        <v>15642</v>
      </c>
      <c r="D12753" s="416">
        <v>157.55000000000001</v>
      </c>
    </row>
    <row r="12754" spans="2:4" x14ac:dyDescent="0.25">
      <c r="B12754" s="416" t="s">
        <v>15679</v>
      </c>
      <c r="C12754" s="416" t="s">
        <v>15642</v>
      </c>
      <c r="D12754" s="416">
        <v>157.55000000000001</v>
      </c>
    </row>
    <row r="12755" spans="2:4" x14ac:dyDescent="0.25">
      <c r="B12755" s="416" t="s">
        <v>15680</v>
      </c>
      <c r="C12755" s="416" t="s">
        <v>15642</v>
      </c>
      <c r="D12755" s="416">
        <v>157.55000000000001</v>
      </c>
    </row>
    <row r="12756" spans="2:4" x14ac:dyDescent="0.25">
      <c r="B12756" s="416" t="s">
        <v>15681</v>
      </c>
      <c r="C12756" s="416" t="s">
        <v>15642</v>
      </c>
      <c r="D12756" s="416">
        <v>157.55000000000001</v>
      </c>
    </row>
    <row r="12757" spans="2:4" x14ac:dyDescent="0.25">
      <c r="B12757" s="416" t="s">
        <v>15682</v>
      </c>
      <c r="C12757" s="416" t="s">
        <v>15642</v>
      </c>
      <c r="D12757" s="416">
        <v>157.55000000000001</v>
      </c>
    </row>
    <row r="12758" spans="2:4" x14ac:dyDescent="0.25">
      <c r="B12758" s="416" t="s">
        <v>15683</v>
      </c>
      <c r="C12758" s="416" t="s">
        <v>15642</v>
      </c>
      <c r="D12758" s="416">
        <v>157.55000000000001</v>
      </c>
    </row>
    <row r="12759" spans="2:4" x14ac:dyDescent="0.25">
      <c r="B12759" s="416" t="s">
        <v>15684</v>
      </c>
      <c r="C12759" s="416" t="s">
        <v>15642</v>
      </c>
      <c r="D12759" s="416">
        <v>157.55000000000001</v>
      </c>
    </row>
    <row r="12760" spans="2:4" x14ac:dyDescent="0.25">
      <c r="B12760" s="416" t="s">
        <v>15685</v>
      </c>
      <c r="C12760" s="416" t="s">
        <v>15642</v>
      </c>
      <c r="D12760" s="416">
        <v>157.55000000000001</v>
      </c>
    </row>
    <row r="12761" spans="2:4" x14ac:dyDescent="0.25">
      <c r="B12761" s="416" t="s">
        <v>15686</v>
      </c>
      <c r="C12761" s="416" t="s">
        <v>15642</v>
      </c>
      <c r="D12761" s="416">
        <v>157.55000000000001</v>
      </c>
    </row>
    <row r="12762" spans="2:4" x14ac:dyDescent="0.25">
      <c r="B12762" s="416" t="s">
        <v>15687</v>
      </c>
      <c r="C12762" s="416" t="s">
        <v>15642</v>
      </c>
      <c r="D12762" s="416">
        <v>157.55000000000001</v>
      </c>
    </row>
    <row r="12763" spans="2:4" x14ac:dyDescent="0.25">
      <c r="B12763" s="416" t="s">
        <v>15688</v>
      </c>
      <c r="C12763" s="416" t="s">
        <v>15642</v>
      </c>
      <c r="D12763" s="416">
        <v>157.55000000000001</v>
      </c>
    </row>
    <row r="12764" spans="2:4" x14ac:dyDescent="0.25">
      <c r="B12764" s="416" t="s">
        <v>15689</v>
      </c>
      <c r="C12764" s="416" t="s">
        <v>15642</v>
      </c>
      <c r="D12764" s="416">
        <v>157.55000000000001</v>
      </c>
    </row>
    <row r="12765" spans="2:4" x14ac:dyDescent="0.25">
      <c r="B12765" s="416" t="s">
        <v>15690</v>
      </c>
      <c r="C12765" s="416" t="s">
        <v>15642</v>
      </c>
      <c r="D12765" s="416">
        <v>157.55000000000001</v>
      </c>
    </row>
    <row r="12766" spans="2:4" x14ac:dyDescent="0.25">
      <c r="B12766" s="416" t="s">
        <v>15691</v>
      </c>
      <c r="C12766" s="416" t="s">
        <v>15642</v>
      </c>
      <c r="D12766" s="416">
        <v>157.55000000000001</v>
      </c>
    </row>
    <row r="12767" spans="2:4" x14ac:dyDescent="0.25">
      <c r="B12767" s="416" t="s">
        <v>15692</v>
      </c>
      <c r="C12767" s="416" t="s">
        <v>15642</v>
      </c>
      <c r="D12767" s="416">
        <v>157.55000000000001</v>
      </c>
    </row>
    <row r="12768" spans="2:4" x14ac:dyDescent="0.25">
      <c r="B12768" s="416" t="s">
        <v>15693</v>
      </c>
      <c r="C12768" s="416" t="s">
        <v>15642</v>
      </c>
      <c r="D12768" s="416">
        <v>157.55000000000001</v>
      </c>
    </row>
    <row r="12769" spans="2:4" x14ac:dyDescent="0.25">
      <c r="B12769" s="416" t="s">
        <v>15694</v>
      </c>
      <c r="C12769" s="416" t="s">
        <v>15642</v>
      </c>
      <c r="D12769" s="416">
        <v>157.55000000000001</v>
      </c>
    </row>
    <row r="12770" spans="2:4" x14ac:dyDescent="0.25">
      <c r="B12770" s="416" t="s">
        <v>15695</v>
      </c>
      <c r="C12770" s="416" t="s">
        <v>15642</v>
      </c>
      <c r="D12770" s="416">
        <v>157.55000000000001</v>
      </c>
    </row>
    <row r="12771" spans="2:4" x14ac:dyDescent="0.25">
      <c r="B12771" s="416" t="s">
        <v>15696</v>
      </c>
      <c r="C12771" s="416" t="s">
        <v>15642</v>
      </c>
      <c r="D12771" s="416">
        <v>157.55000000000001</v>
      </c>
    </row>
    <row r="12772" spans="2:4" x14ac:dyDescent="0.25">
      <c r="B12772" s="416" t="s">
        <v>15697</v>
      </c>
      <c r="C12772" s="416" t="s">
        <v>15642</v>
      </c>
      <c r="D12772" s="416">
        <v>157.55000000000001</v>
      </c>
    </row>
    <row r="12773" spans="2:4" x14ac:dyDescent="0.25">
      <c r="B12773" s="416" t="s">
        <v>15698</v>
      </c>
      <c r="C12773" s="416" t="s">
        <v>15642</v>
      </c>
      <c r="D12773" s="416">
        <v>157.55000000000001</v>
      </c>
    </row>
    <row r="12774" spans="2:4" x14ac:dyDescent="0.25">
      <c r="B12774" s="416" t="s">
        <v>15699</v>
      </c>
      <c r="C12774" s="416" t="s">
        <v>15642</v>
      </c>
      <c r="D12774" s="416">
        <v>157.55000000000001</v>
      </c>
    </row>
    <row r="12775" spans="2:4" x14ac:dyDescent="0.25">
      <c r="B12775" s="416" t="s">
        <v>15700</v>
      </c>
      <c r="C12775" s="416" t="s">
        <v>15642</v>
      </c>
      <c r="D12775" s="416">
        <v>157.55000000000001</v>
      </c>
    </row>
    <row r="12776" spans="2:4" x14ac:dyDescent="0.25">
      <c r="B12776" s="416" t="s">
        <v>15701</v>
      </c>
      <c r="C12776" s="416" t="s">
        <v>15642</v>
      </c>
      <c r="D12776" s="416">
        <v>157.55000000000001</v>
      </c>
    </row>
    <row r="12777" spans="2:4" x14ac:dyDescent="0.25">
      <c r="B12777" s="416" t="s">
        <v>15702</v>
      </c>
      <c r="C12777" s="416" t="s">
        <v>15642</v>
      </c>
      <c r="D12777" s="416">
        <v>157.55000000000001</v>
      </c>
    </row>
    <row r="12778" spans="2:4" x14ac:dyDescent="0.25">
      <c r="B12778" s="416" t="s">
        <v>15703</v>
      </c>
      <c r="C12778" s="416" t="s">
        <v>15642</v>
      </c>
      <c r="D12778" s="416">
        <v>157.55000000000001</v>
      </c>
    </row>
    <row r="12779" spans="2:4" x14ac:dyDescent="0.25">
      <c r="B12779" s="416" t="s">
        <v>15704</v>
      </c>
      <c r="C12779" s="416" t="s">
        <v>15642</v>
      </c>
      <c r="D12779" s="416">
        <v>157.55000000000001</v>
      </c>
    </row>
    <row r="12780" spans="2:4" x14ac:dyDescent="0.25">
      <c r="B12780" s="416" t="s">
        <v>15705</v>
      </c>
      <c r="C12780" s="416" t="s">
        <v>15642</v>
      </c>
      <c r="D12780" s="416">
        <v>157.55000000000001</v>
      </c>
    </row>
    <row r="12781" spans="2:4" x14ac:dyDescent="0.25">
      <c r="B12781" s="416" t="s">
        <v>15706</v>
      </c>
      <c r="C12781" s="416" t="s">
        <v>15642</v>
      </c>
      <c r="D12781" s="416">
        <v>157.55000000000001</v>
      </c>
    </row>
    <row r="12782" spans="2:4" x14ac:dyDescent="0.25">
      <c r="B12782" s="416" t="s">
        <v>15707</v>
      </c>
      <c r="C12782" s="416" t="s">
        <v>15642</v>
      </c>
      <c r="D12782" s="416">
        <v>157.55000000000001</v>
      </c>
    </row>
    <row r="12783" spans="2:4" x14ac:dyDescent="0.25">
      <c r="B12783" s="416" t="s">
        <v>15708</v>
      </c>
      <c r="C12783" s="416" t="s">
        <v>15642</v>
      </c>
      <c r="D12783" s="416">
        <v>157.55000000000001</v>
      </c>
    </row>
    <row r="12784" spans="2:4" x14ac:dyDescent="0.25">
      <c r="B12784" s="416" t="s">
        <v>15709</v>
      </c>
      <c r="C12784" s="416" t="s">
        <v>15642</v>
      </c>
      <c r="D12784" s="416">
        <v>157.55000000000001</v>
      </c>
    </row>
    <row r="12785" spans="2:4" x14ac:dyDescent="0.25">
      <c r="B12785" s="416" t="s">
        <v>15710</v>
      </c>
      <c r="C12785" s="416" t="s">
        <v>15642</v>
      </c>
      <c r="D12785" s="416">
        <v>157.55000000000001</v>
      </c>
    </row>
    <row r="12786" spans="2:4" x14ac:dyDescent="0.25">
      <c r="B12786" s="416" t="s">
        <v>15711</v>
      </c>
      <c r="C12786" s="416" t="s">
        <v>15642</v>
      </c>
      <c r="D12786" s="416">
        <v>157.55000000000001</v>
      </c>
    </row>
    <row r="12787" spans="2:4" x14ac:dyDescent="0.25">
      <c r="B12787" s="416" t="s">
        <v>15712</v>
      </c>
      <c r="C12787" s="416" t="s">
        <v>15642</v>
      </c>
      <c r="D12787" s="416">
        <v>157.55000000000001</v>
      </c>
    </row>
    <row r="12788" spans="2:4" x14ac:dyDescent="0.25">
      <c r="B12788" s="416" t="s">
        <v>15713</v>
      </c>
      <c r="C12788" s="416" t="s">
        <v>15642</v>
      </c>
      <c r="D12788" s="416">
        <v>157.55000000000001</v>
      </c>
    </row>
    <row r="12789" spans="2:4" x14ac:dyDescent="0.25">
      <c r="B12789" s="416" t="s">
        <v>15714</v>
      </c>
      <c r="C12789" s="416" t="s">
        <v>15642</v>
      </c>
      <c r="D12789" s="416">
        <v>157.55000000000001</v>
      </c>
    </row>
    <row r="12790" spans="2:4" x14ac:dyDescent="0.25">
      <c r="B12790" s="416" t="s">
        <v>15715</v>
      </c>
      <c r="C12790" s="416" t="s">
        <v>15642</v>
      </c>
      <c r="D12790" s="416">
        <v>157.55000000000001</v>
      </c>
    </row>
    <row r="12791" spans="2:4" x14ac:dyDescent="0.25">
      <c r="B12791" s="416" t="s">
        <v>15716</v>
      </c>
      <c r="C12791" s="416" t="s">
        <v>15642</v>
      </c>
      <c r="D12791" s="416">
        <v>157.55000000000001</v>
      </c>
    </row>
    <row r="12792" spans="2:4" x14ac:dyDescent="0.25">
      <c r="B12792" s="416" t="s">
        <v>15717</v>
      </c>
      <c r="C12792" s="416" t="s">
        <v>15642</v>
      </c>
      <c r="D12792" s="416">
        <v>157.55000000000001</v>
      </c>
    </row>
    <row r="12793" spans="2:4" x14ac:dyDescent="0.25">
      <c r="B12793" s="416" t="s">
        <v>15718</v>
      </c>
      <c r="C12793" s="416" t="s">
        <v>15642</v>
      </c>
      <c r="D12793" s="416">
        <v>157.55000000000001</v>
      </c>
    </row>
    <row r="12794" spans="2:4" x14ac:dyDescent="0.25">
      <c r="B12794" s="416" t="s">
        <v>15719</v>
      </c>
      <c r="C12794" s="416" t="s">
        <v>15642</v>
      </c>
      <c r="D12794" s="416">
        <v>157.55000000000001</v>
      </c>
    </row>
    <row r="12795" spans="2:4" x14ac:dyDescent="0.25">
      <c r="B12795" s="416" t="s">
        <v>15720</v>
      </c>
      <c r="C12795" s="416" t="s">
        <v>15642</v>
      </c>
      <c r="D12795" s="416">
        <v>157.55000000000001</v>
      </c>
    </row>
    <row r="12796" spans="2:4" x14ac:dyDescent="0.25">
      <c r="B12796" s="416" t="s">
        <v>15721</v>
      </c>
      <c r="C12796" s="416" t="s">
        <v>15642</v>
      </c>
      <c r="D12796" s="416">
        <v>157.55000000000001</v>
      </c>
    </row>
    <row r="12797" spans="2:4" x14ac:dyDescent="0.25">
      <c r="B12797" s="416" t="s">
        <v>15722</v>
      </c>
      <c r="C12797" s="416" t="s">
        <v>15642</v>
      </c>
      <c r="D12797" s="416">
        <v>157.55000000000001</v>
      </c>
    </row>
    <row r="12798" spans="2:4" x14ac:dyDescent="0.25">
      <c r="B12798" s="416" t="s">
        <v>15723</v>
      </c>
      <c r="C12798" s="416" t="s">
        <v>15642</v>
      </c>
      <c r="D12798" s="416">
        <v>157.55000000000001</v>
      </c>
    </row>
    <row r="12799" spans="2:4" x14ac:dyDescent="0.25">
      <c r="B12799" s="416" t="s">
        <v>15724</v>
      </c>
      <c r="C12799" s="416" t="s">
        <v>15642</v>
      </c>
      <c r="D12799" s="416">
        <v>157.55000000000001</v>
      </c>
    </row>
    <row r="12800" spans="2:4" x14ac:dyDescent="0.25">
      <c r="B12800" s="416" t="s">
        <v>15725</v>
      </c>
      <c r="C12800" s="416" t="s">
        <v>15642</v>
      </c>
      <c r="D12800" s="416">
        <v>157.55000000000001</v>
      </c>
    </row>
    <row r="12801" spans="2:4" x14ac:dyDescent="0.25">
      <c r="B12801" s="416" t="s">
        <v>15726</v>
      </c>
      <c r="C12801" s="416" t="s">
        <v>15642</v>
      </c>
      <c r="D12801" s="416">
        <v>157.55000000000001</v>
      </c>
    </row>
    <row r="12802" spans="2:4" x14ac:dyDescent="0.25">
      <c r="B12802" s="416" t="s">
        <v>15727</v>
      </c>
      <c r="C12802" s="416" t="s">
        <v>15642</v>
      </c>
      <c r="D12802" s="416">
        <v>157.55000000000001</v>
      </c>
    </row>
    <row r="12803" spans="2:4" x14ac:dyDescent="0.25">
      <c r="B12803" s="416" t="s">
        <v>15728</v>
      </c>
      <c r="C12803" s="416" t="s">
        <v>15642</v>
      </c>
      <c r="D12803" s="416">
        <v>157.55000000000001</v>
      </c>
    </row>
    <row r="12804" spans="2:4" x14ac:dyDescent="0.25">
      <c r="B12804" s="416" t="s">
        <v>15729</v>
      </c>
      <c r="C12804" s="416" t="s">
        <v>15642</v>
      </c>
      <c r="D12804" s="416">
        <v>157.55000000000001</v>
      </c>
    </row>
    <row r="12805" spans="2:4" x14ac:dyDescent="0.25">
      <c r="B12805" s="416" t="s">
        <v>15730</v>
      </c>
      <c r="C12805" s="416" t="s">
        <v>15642</v>
      </c>
      <c r="D12805" s="416">
        <v>157.55000000000001</v>
      </c>
    </row>
    <row r="12806" spans="2:4" x14ac:dyDescent="0.25">
      <c r="B12806" s="416" t="s">
        <v>15731</v>
      </c>
      <c r="C12806" s="416" t="s">
        <v>15642</v>
      </c>
      <c r="D12806" s="416">
        <v>157.55000000000001</v>
      </c>
    </row>
    <row r="12807" spans="2:4" x14ac:dyDescent="0.25">
      <c r="B12807" s="416" t="s">
        <v>15732</v>
      </c>
      <c r="C12807" s="416" t="s">
        <v>15642</v>
      </c>
      <c r="D12807" s="416">
        <v>157.55000000000001</v>
      </c>
    </row>
    <row r="12808" spans="2:4" x14ac:dyDescent="0.25">
      <c r="B12808" s="416" t="s">
        <v>15733</v>
      </c>
      <c r="C12808" s="416" t="s">
        <v>15642</v>
      </c>
      <c r="D12808" s="416">
        <v>157.55000000000001</v>
      </c>
    </row>
    <row r="12809" spans="2:4" x14ac:dyDescent="0.25">
      <c r="B12809" s="416" t="s">
        <v>15734</v>
      </c>
      <c r="C12809" s="416" t="s">
        <v>15642</v>
      </c>
      <c r="D12809" s="416">
        <v>157.55000000000001</v>
      </c>
    </row>
    <row r="12810" spans="2:4" x14ac:dyDescent="0.25">
      <c r="B12810" s="416" t="s">
        <v>15735</v>
      </c>
      <c r="C12810" s="416" t="s">
        <v>15642</v>
      </c>
      <c r="D12810" s="416">
        <v>157.55000000000001</v>
      </c>
    </row>
    <row r="12811" spans="2:4" x14ac:dyDescent="0.25">
      <c r="B12811" s="416" t="s">
        <v>15736</v>
      </c>
      <c r="C12811" s="416" t="s">
        <v>15642</v>
      </c>
      <c r="D12811" s="416">
        <v>157.55000000000001</v>
      </c>
    </row>
    <row r="12812" spans="2:4" x14ac:dyDescent="0.25">
      <c r="B12812" s="416" t="s">
        <v>15737</v>
      </c>
      <c r="C12812" s="416" t="s">
        <v>15642</v>
      </c>
      <c r="D12812" s="416">
        <v>157.55000000000001</v>
      </c>
    </row>
    <row r="12813" spans="2:4" x14ac:dyDescent="0.25">
      <c r="B12813" s="416" t="s">
        <v>15738</v>
      </c>
      <c r="C12813" s="416" t="s">
        <v>15642</v>
      </c>
      <c r="D12813" s="416">
        <v>157.55000000000001</v>
      </c>
    </row>
    <row r="12814" spans="2:4" x14ac:dyDescent="0.25">
      <c r="B12814" s="416" t="s">
        <v>15739</v>
      </c>
      <c r="C12814" s="416" t="s">
        <v>15642</v>
      </c>
      <c r="D12814" s="416">
        <v>157.55000000000001</v>
      </c>
    </row>
    <row r="12815" spans="2:4" x14ac:dyDescent="0.25">
      <c r="B12815" s="416" t="s">
        <v>15740</v>
      </c>
      <c r="C12815" s="416" t="s">
        <v>15642</v>
      </c>
      <c r="D12815" s="416">
        <v>157.55000000000001</v>
      </c>
    </row>
    <row r="12816" spans="2:4" x14ac:dyDescent="0.25">
      <c r="B12816" s="416" t="s">
        <v>15741</v>
      </c>
      <c r="C12816" s="416" t="s">
        <v>15642</v>
      </c>
      <c r="D12816" s="416">
        <v>157.55000000000001</v>
      </c>
    </row>
    <row r="12817" spans="2:4" x14ac:dyDescent="0.25">
      <c r="B12817" s="416" t="s">
        <v>15742</v>
      </c>
      <c r="C12817" s="416" t="s">
        <v>15642</v>
      </c>
      <c r="D12817" s="416">
        <v>157.55000000000001</v>
      </c>
    </row>
    <row r="12818" spans="2:4" x14ac:dyDescent="0.25">
      <c r="B12818" s="416" t="s">
        <v>15743</v>
      </c>
      <c r="C12818" s="416" t="s">
        <v>15642</v>
      </c>
      <c r="D12818" s="416">
        <v>157.55000000000001</v>
      </c>
    </row>
    <row r="12819" spans="2:4" x14ac:dyDescent="0.25">
      <c r="B12819" s="416" t="s">
        <v>15744</v>
      </c>
      <c r="C12819" s="416" t="s">
        <v>15642</v>
      </c>
      <c r="D12819" s="416">
        <v>157.55000000000001</v>
      </c>
    </row>
    <row r="12820" spans="2:4" x14ac:dyDescent="0.25">
      <c r="B12820" s="416" t="s">
        <v>15745</v>
      </c>
      <c r="C12820" s="416" t="s">
        <v>15642</v>
      </c>
      <c r="D12820" s="416">
        <v>157.55000000000001</v>
      </c>
    </row>
    <row r="12821" spans="2:4" x14ac:dyDescent="0.25">
      <c r="B12821" s="416" t="s">
        <v>15746</v>
      </c>
      <c r="C12821" s="416" t="s">
        <v>15642</v>
      </c>
      <c r="D12821" s="416">
        <v>157.55000000000001</v>
      </c>
    </row>
    <row r="12822" spans="2:4" x14ac:dyDescent="0.25">
      <c r="B12822" s="416" t="s">
        <v>15747</v>
      </c>
      <c r="C12822" s="416" t="s">
        <v>15642</v>
      </c>
      <c r="D12822" s="416">
        <v>157.55000000000001</v>
      </c>
    </row>
    <row r="12823" spans="2:4" x14ac:dyDescent="0.25">
      <c r="B12823" s="416" t="s">
        <v>15748</v>
      </c>
      <c r="C12823" s="416" t="s">
        <v>15642</v>
      </c>
      <c r="D12823" s="416">
        <v>157.55000000000001</v>
      </c>
    </row>
    <row r="12824" spans="2:4" x14ac:dyDescent="0.25">
      <c r="B12824" s="416" t="s">
        <v>15749</v>
      </c>
      <c r="C12824" s="416" t="s">
        <v>15642</v>
      </c>
      <c r="D12824" s="416">
        <v>157.55000000000001</v>
      </c>
    </row>
    <row r="12825" spans="2:4" x14ac:dyDescent="0.25">
      <c r="B12825" s="416" t="s">
        <v>15750</v>
      </c>
      <c r="C12825" s="416" t="s">
        <v>15642</v>
      </c>
      <c r="D12825" s="416">
        <v>157.55000000000001</v>
      </c>
    </row>
    <row r="12826" spans="2:4" x14ac:dyDescent="0.25">
      <c r="B12826" s="416" t="s">
        <v>15751</v>
      </c>
      <c r="C12826" s="416" t="s">
        <v>15642</v>
      </c>
      <c r="D12826" s="416">
        <v>157.55000000000001</v>
      </c>
    </row>
    <row r="12827" spans="2:4" x14ac:dyDescent="0.25">
      <c r="B12827" s="416" t="s">
        <v>15752</v>
      </c>
      <c r="C12827" s="416" t="s">
        <v>15642</v>
      </c>
      <c r="D12827" s="416">
        <v>157.55000000000001</v>
      </c>
    </row>
    <row r="12828" spans="2:4" x14ac:dyDescent="0.25">
      <c r="B12828" s="416" t="s">
        <v>15753</v>
      </c>
      <c r="C12828" s="416" t="s">
        <v>15642</v>
      </c>
      <c r="D12828" s="416">
        <v>157.55000000000001</v>
      </c>
    </row>
    <row r="12829" spans="2:4" x14ac:dyDescent="0.25">
      <c r="B12829" s="416" t="s">
        <v>15754</v>
      </c>
      <c r="C12829" s="416" t="s">
        <v>15642</v>
      </c>
      <c r="D12829" s="416">
        <v>157.55000000000001</v>
      </c>
    </row>
    <row r="12830" spans="2:4" x14ac:dyDescent="0.25">
      <c r="B12830" s="416" t="s">
        <v>15755</v>
      </c>
      <c r="C12830" s="416" t="s">
        <v>15642</v>
      </c>
      <c r="D12830" s="416">
        <v>157.55000000000001</v>
      </c>
    </row>
    <row r="12831" spans="2:4" x14ac:dyDescent="0.25">
      <c r="B12831" s="416" t="s">
        <v>15756</v>
      </c>
      <c r="C12831" s="416" t="s">
        <v>15642</v>
      </c>
      <c r="D12831" s="416">
        <v>157.55000000000001</v>
      </c>
    </row>
    <row r="12832" spans="2:4" x14ac:dyDescent="0.25">
      <c r="B12832" s="416" t="s">
        <v>15757</v>
      </c>
      <c r="C12832" s="416" t="s">
        <v>15642</v>
      </c>
      <c r="D12832" s="416">
        <v>157.55000000000001</v>
      </c>
    </row>
    <row r="12833" spans="2:4" x14ac:dyDescent="0.25">
      <c r="B12833" s="416" t="s">
        <v>15758</v>
      </c>
      <c r="C12833" s="416" t="s">
        <v>15642</v>
      </c>
      <c r="D12833" s="416">
        <v>157.55000000000001</v>
      </c>
    </row>
    <row r="12834" spans="2:4" x14ac:dyDescent="0.25">
      <c r="B12834" s="416" t="s">
        <v>15759</v>
      </c>
      <c r="C12834" s="416" t="s">
        <v>15642</v>
      </c>
      <c r="D12834" s="416">
        <v>157.55000000000001</v>
      </c>
    </row>
    <row r="12835" spans="2:4" x14ac:dyDescent="0.25">
      <c r="B12835" s="416" t="s">
        <v>15760</v>
      </c>
      <c r="C12835" s="416" t="s">
        <v>15642</v>
      </c>
      <c r="D12835" s="416">
        <v>157.55000000000001</v>
      </c>
    </row>
    <row r="12836" spans="2:4" x14ac:dyDescent="0.25">
      <c r="B12836" s="416" t="s">
        <v>15761</v>
      </c>
      <c r="C12836" s="416" t="s">
        <v>15642</v>
      </c>
      <c r="D12836" s="416">
        <v>157.55000000000001</v>
      </c>
    </row>
    <row r="12837" spans="2:4" x14ac:dyDescent="0.25">
      <c r="B12837" s="416" t="s">
        <v>15762</v>
      </c>
      <c r="C12837" s="416" t="s">
        <v>15642</v>
      </c>
      <c r="D12837" s="416">
        <v>157.55000000000001</v>
      </c>
    </row>
    <row r="12838" spans="2:4" x14ac:dyDescent="0.25">
      <c r="B12838" s="416" t="s">
        <v>15763</v>
      </c>
      <c r="C12838" s="416" t="s">
        <v>15642</v>
      </c>
      <c r="D12838" s="416">
        <v>157.55000000000001</v>
      </c>
    </row>
    <row r="12839" spans="2:4" x14ac:dyDescent="0.25">
      <c r="B12839" s="416" t="s">
        <v>15764</v>
      </c>
      <c r="C12839" s="416" t="s">
        <v>15642</v>
      </c>
      <c r="D12839" s="416">
        <v>157.55000000000001</v>
      </c>
    </row>
    <row r="12840" spans="2:4" x14ac:dyDescent="0.25">
      <c r="B12840" s="416" t="s">
        <v>15765</v>
      </c>
      <c r="C12840" s="416" t="s">
        <v>15642</v>
      </c>
      <c r="D12840" s="416">
        <v>157.55000000000001</v>
      </c>
    </row>
    <row r="12841" spans="2:4" x14ac:dyDescent="0.25">
      <c r="B12841" s="416" t="s">
        <v>15766</v>
      </c>
      <c r="C12841" s="416" t="s">
        <v>15642</v>
      </c>
      <c r="D12841" s="416">
        <v>157.55000000000001</v>
      </c>
    </row>
    <row r="12842" spans="2:4" x14ac:dyDescent="0.25">
      <c r="B12842" s="416" t="s">
        <v>15767</v>
      </c>
      <c r="C12842" s="416" t="s">
        <v>15642</v>
      </c>
      <c r="D12842" s="416">
        <v>157.55000000000001</v>
      </c>
    </row>
    <row r="12843" spans="2:4" x14ac:dyDescent="0.25">
      <c r="B12843" s="416" t="s">
        <v>15768</v>
      </c>
      <c r="C12843" s="416" t="s">
        <v>15642</v>
      </c>
      <c r="D12843" s="416">
        <v>157.55000000000001</v>
      </c>
    </row>
    <row r="12844" spans="2:4" x14ac:dyDescent="0.25">
      <c r="B12844" s="416" t="s">
        <v>15769</v>
      </c>
      <c r="C12844" s="416" t="s">
        <v>15642</v>
      </c>
      <c r="D12844" s="416">
        <v>157.55000000000001</v>
      </c>
    </row>
    <row r="12845" spans="2:4" x14ac:dyDescent="0.25">
      <c r="B12845" s="416" t="s">
        <v>15770</v>
      </c>
      <c r="C12845" s="416" t="s">
        <v>15642</v>
      </c>
      <c r="D12845" s="416">
        <v>157.55000000000001</v>
      </c>
    </row>
    <row r="12846" spans="2:4" x14ac:dyDescent="0.25">
      <c r="B12846" s="416" t="s">
        <v>15771</v>
      </c>
      <c r="C12846" s="416" t="s">
        <v>15642</v>
      </c>
      <c r="D12846" s="416">
        <v>157.55000000000001</v>
      </c>
    </row>
    <row r="12847" spans="2:4" x14ac:dyDescent="0.25">
      <c r="B12847" s="416" t="s">
        <v>15772</v>
      </c>
      <c r="C12847" s="416" t="s">
        <v>15642</v>
      </c>
      <c r="D12847" s="416">
        <v>157.55000000000001</v>
      </c>
    </row>
    <row r="12848" spans="2:4" x14ac:dyDescent="0.25">
      <c r="B12848" s="416" t="s">
        <v>15773</v>
      </c>
      <c r="C12848" s="416" t="s">
        <v>15642</v>
      </c>
      <c r="D12848" s="416">
        <v>157.55000000000001</v>
      </c>
    </row>
    <row r="12849" spans="2:4" x14ac:dyDescent="0.25">
      <c r="B12849" s="416" t="s">
        <v>15774</v>
      </c>
      <c r="C12849" s="416" t="s">
        <v>15642</v>
      </c>
      <c r="D12849" s="416">
        <v>157.55000000000001</v>
      </c>
    </row>
    <row r="12850" spans="2:4" x14ac:dyDescent="0.25">
      <c r="B12850" s="416" t="s">
        <v>15775</v>
      </c>
      <c r="C12850" s="416" t="s">
        <v>15642</v>
      </c>
      <c r="D12850" s="416">
        <v>157.55000000000001</v>
      </c>
    </row>
    <row r="12851" spans="2:4" x14ac:dyDescent="0.25">
      <c r="B12851" s="416" t="s">
        <v>15776</v>
      </c>
      <c r="C12851" s="416" t="s">
        <v>15642</v>
      </c>
      <c r="D12851" s="416">
        <v>157.55000000000001</v>
      </c>
    </row>
    <row r="12852" spans="2:4" x14ac:dyDescent="0.25">
      <c r="B12852" s="416" t="s">
        <v>15777</v>
      </c>
      <c r="C12852" s="416" t="s">
        <v>15642</v>
      </c>
      <c r="D12852" s="416">
        <v>157.55000000000001</v>
      </c>
    </row>
    <row r="12853" spans="2:4" x14ac:dyDescent="0.25">
      <c r="B12853" s="416" t="s">
        <v>15778</v>
      </c>
      <c r="C12853" s="416" t="s">
        <v>15642</v>
      </c>
      <c r="D12853" s="416">
        <v>157.55000000000001</v>
      </c>
    </row>
    <row r="12854" spans="2:4" x14ac:dyDescent="0.25">
      <c r="B12854" s="416" t="s">
        <v>15779</v>
      </c>
      <c r="C12854" s="416" t="s">
        <v>15642</v>
      </c>
      <c r="D12854" s="416">
        <v>157.55000000000001</v>
      </c>
    </row>
    <row r="12855" spans="2:4" x14ac:dyDescent="0.25">
      <c r="B12855" s="416" t="s">
        <v>15780</v>
      </c>
      <c r="C12855" s="416" t="s">
        <v>15642</v>
      </c>
      <c r="D12855" s="416">
        <v>157.55000000000001</v>
      </c>
    </row>
    <row r="12856" spans="2:4" x14ac:dyDescent="0.25">
      <c r="B12856" s="416" t="s">
        <v>15781</v>
      </c>
      <c r="C12856" s="416" t="s">
        <v>15642</v>
      </c>
      <c r="D12856" s="416">
        <v>157.55000000000001</v>
      </c>
    </row>
    <row r="12857" spans="2:4" x14ac:dyDescent="0.25">
      <c r="B12857" s="416" t="s">
        <v>15782</v>
      </c>
      <c r="C12857" s="416" t="s">
        <v>15642</v>
      </c>
      <c r="D12857" s="416">
        <v>157.55000000000001</v>
      </c>
    </row>
    <row r="12858" spans="2:4" x14ac:dyDescent="0.25">
      <c r="B12858" s="416" t="s">
        <v>15783</v>
      </c>
      <c r="C12858" s="416" t="s">
        <v>15642</v>
      </c>
      <c r="D12858" s="416">
        <v>157.55000000000001</v>
      </c>
    </row>
    <row r="12859" spans="2:4" x14ac:dyDescent="0.25">
      <c r="B12859" s="416" t="s">
        <v>15784</v>
      </c>
      <c r="C12859" s="416" t="s">
        <v>15642</v>
      </c>
      <c r="D12859" s="416">
        <v>157.55000000000001</v>
      </c>
    </row>
    <row r="12860" spans="2:4" x14ac:dyDescent="0.25">
      <c r="B12860" s="416" t="s">
        <v>15785</v>
      </c>
      <c r="C12860" s="416" t="s">
        <v>15642</v>
      </c>
      <c r="D12860" s="416">
        <v>157.55000000000001</v>
      </c>
    </row>
    <row r="12861" spans="2:4" x14ac:dyDescent="0.25">
      <c r="B12861" s="416" t="s">
        <v>15786</v>
      </c>
      <c r="C12861" s="416" t="s">
        <v>15642</v>
      </c>
      <c r="D12861" s="416">
        <v>157.55000000000001</v>
      </c>
    </row>
    <row r="12862" spans="2:4" x14ac:dyDescent="0.25">
      <c r="B12862" s="416" t="s">
        <v>15787</v>
      </c>
      <c r="C12862" s="416" t="s">
        <v>15642</v>
      </c>
      <c r="D12862" s="416">
        <v>157.55000000000001</v>
      </c>
    </row>
    <row r="12863" spans="2:4" x14ac:dyDescent="0.25">
      <c r="B12863" s="416" t="s">
        <v>15788</v>
      </c>
      <c r="C12863" s="416" t="s">
        <v>15642</v>
      </c>
      <c r="D12863" s="416">
        <v>157.55000000000001</v>
      </c>
    </row>
    <row r="12864" spans="2:4" x14ac:dyDescent="0.25">
      <c r="B12864" s="416" t="s">
        <v>15789</v>
      </c>
      <c r="C12864" s="416" t="s">
        <v>15642</v>
      </c>
      <c r="D12864" s="416">
        <v>157.55000000000001</v>
      </c>
    </row>
    <row r="12865" spans="2:4" x14ac:dyDescent="0.25">
      <c r="B12865" s="416" t="s">
        <v>15790</v>
      </c>
      <c r="C12865" s="416" t="s">
        <v>15642</v>
      </c>
      <c r="D12865" s="416">
        <v>157.55000000000001</v>
      </c>
    </row>
    <row r="12866" spans="2:4" x14ac:dyDescent="0.25">
      <c r="B12866" s="416" t="s">
        <v>15791</v>
      </c>
      <c r="C12866" s="416" t="s">
        <v>15642</v>
      </c>
      <c r="D12866" s="416">
        <v>157.55000000000001</v>
      </c>
    </row>
    <row r="12867" spans="2:4" x14ac:dyDescent="0.25">
      <c r="B12867" s="416" t="s">
        <v>15792</v>
      </c>
      <c r="C12867" s="416" t="s">
        <v>15642</v>
      </c>
      <c r="D12867" s="416">
        <v>157.55000000000001</v>
      </c>
    </row>
    <row r="12868" spans="2:4" x14ac:dyDescent="0.25">
      <c r="B12868" s="416" t="s">
        <v>15793</v>
      </c>
      <c r="C12868" s="416" t="s">
        <v>15642</v>
      </c>
      <c r="D12868" s="416">
        <v>157.55000000000001</v>
      </c>
    </row>
    <row r="12869" spans="2:4" x14ac:dyDescent="0.25">
      <c r="B12869" s="416" t="s">
        <v>15794</v>
      </c>
      <c r="C12869" s="416" t="s">
        <v>15642</v>
      </c>
      <c r="D12869" s="416">
        <v>157.55000000000001</v>
      </c>
    </row>
    <row r="12870" spans="2:4" x14ac:dyDescent="0.25">
      <c r="B12870" s="416" t="s">
        <v>15795</v>
      </c>
      <c r="C12870" s="416" t="s">
        <v>15642</v>
      </c>
      <c r="D12870" s="416">
        <v>157.55000000000001</v>
      </c>
    </row>
    <row r="12871" spans="2:4" x14ac:dyDescent="0.25">
      <c r="B12871" s="416" t="s">
        <v>15796</v>
      </c>
      <c r="C12871" s="416" t="s">
        <v>15642</v>
      </c>
      <c r="D12871" s="416">
        <v>157.55000000000001</v>
      </c>
    </row>
    <row r="12872" spans="2:4" x14ac:dyDescent="0.25">
      <c r="B12872" s="416" t="s">
        <v>15797</v>
      </c>
      <c r="C12872" s="416" t="s">
        <v>15642</v>
      </c>
      <c r="D12872" s="416">
        <v>157.55000000000001</v>
      </c>
    </row>
    <row r="12873" spans="2:4" x14ac:dyDescent="0.25">
      <c r="B12873" s="416" t="s">
        <v>15798</v>
      </c>
      <c r="C12873" s="416" t="s">
        <v>15642</v>
      </c>
      <c r="D12873" s="416">
        <v>157.55000000000001</v>
      </c>
    </row>
    <row r="12874" spans="2:4" x14ac:dyDescent="0.25">
      <c r="B12874" s="416" t="s">
        <v>15799</v>
      </c>
      <c r="C12874" s="416" t="s">
        <v>15642</v>
      </c>
      <c r="D12874" s="416">
        <v>157.55000000000001</v>
      </c>
    </row>
    <row r="12875" spans="2:4" x14ac:dyDescent="0.25">
      <c r="B12875" s="416" t="s">
        <v>15800</v>
      </c>
      <c r="C12875" s="416" t="s">
        <v>15642</v>
      </c>
      <c r="D12875" s="416">
        <v>157.55000000000001</v>
      </c>
    </row>
    <row r="12876" spans="2:4" x14ac:dyDescent="0.25">
      <c r="B12876" s="416" t="s">
        <v>15801</v>
      </c>
      <c r="C12876" s="416" t="s">
        <v>15642</v>
      </c>
      <c r="D12876" s="416">
        <v>157.55000000000001</v>
      </c>
    </row>
    <row r="12877" spans="2:4" x14ac:dyDescent="0.25">
      <c r="B12877" s="416" t="s">
        <v>15802</v>
      </c>
      <c r="C12877" s="416" t="s">
        <v>15642</v>
      </c>
      <c r="D12877" s="416">
        <v>157.55000000000001</v>
      </c>
    </row>
    <row r="12878" spans="2:4" x14ac:dyDescent="0.25">
      <c r="B12878" s="416" t="s">
        <v>15803</v>
      </c>
      <c r="C12878" s="416" t="s">
        <v>15642</v>
      </c>
      <c r="D12878" s="416">
        <v>157.55000000000001</v>
      </c>
    </row>
    <row r="12879" spans="2:4" x14ac:dyDescent="0.25">
      <c r="B12879" s="416" t="s">
        <v>15804</v>
      </c>
      <c r="C12879" s="416" t="s">
        <v>15642</v>
      </c>
      <c r="D12879" s="416">
        <v>157.55000000000001</v>
      </c>
    </row>
    <row r="12880" spans="2:4" x14ac:dyDescent="0.25">
      <c r="B12880" s="416" t="s">
        <v>15805</v>
      </c>
      <c r="C12880" s="416" t="s">
        <v>15642</v>
      </c>
      <c r="D12880" s="416">
        <v>157.55000000000001</v>
      </c>
    </row>
    <row r="12881" spans="2:4" x14ac:dyDescent="0.25">
      <c r="B12881" s="416" t="s">
        <v>15806</v>
      </c>
      <c r="C12881" s="416" t="s">
        <v>15642</v>
      </c>
      <c r="D12881" s="416">
        <v>157.55000000000001</v>
      </c>
    </row>
    <row r="12882" spans="2:4" x14ac:dyDescent="0.25">
      <c r="B12882" s="416" t="s">
        <v>15807</v>
      </c>
      <c r="C12882" s="416" t="s">
        <v>15642</v>
      </c>
      <c r="D12882" s="416">
        <v>157.55000000000001</v>
      </c>
    </row>
    <row r="12883" spans="2:4" x14ac:dyDescent="0.25">
      <c r="B12883" s="416" t="s">
        <v>15808</v>
      </c>
      <c r="C12883" s="416" t="s">
        <v>15642</v>
      </c>
      <c r="D12883" s="416">
        <v>157.55000000000001</v>
      </c>
    </row>
    <row r="12884" spans="2:4" x14ac:dyDescent="0.25">
      <c r="B12884" s="416" t="s">
        <v>15809</v>
      </c>
      <c r="C12884" s="416" t="s">
        <v>15642</v>
      </c>
      <c r="D12884" s="416">
        <v>157.55000000000001</v>
      </c>
    </row>
    <row r="12885" spans="2:4" x14ac:dyDescent="0.25">
      <c r="B12885" s="416" t="s">
        <v>15810</v>
      </c>
      <c r="C12885" s="416" t="s">
        <v>15642</v>
      </c>
      <c r="D12885" s="416">
        <v>157.55000000000001</v>
      </c>
    </row>
    <row r="12886" spans="2:4" x14ac:dyDescent="0.25">
      <c r="B12886" s="416" t="s">
        <v>15811</v>
      </c>
      <c r="C12886" s="416" t="s">
        <v>15642</v>
      </c>
      <c r="D12886" s="416">
        <v>157.55000000000001</v>
      </c>
    </row>
    <row r="12887" spans="2:4" x14ac:dyDescent="0.25">
      <c r="B12887" s="416" t="s">
        <v>15812</v>
      </c>
      <c r="C12887" s="416" t="s">
        <v>15642</v>
      </c>
      <c r="D12887" s="416">
        <v>157.55000000000001</v>
      </c>
    </row>
    <row r="12888" spans="2:4" x14ac:dyDescent="0.25">
      <c r="B12888" s="416" t="s">
        <v>15813</v>
      </c>
      <c r="C12888" s="416" t="s">
        <v>15642</v>
      </c>
      <c r="D12888" s="416">
        <v>157.55000000000001</v>
      </c>
    </row>
    <row r="12889" spans="2:4" x14ac:dyDescent="0.25">
      <c r="B12889" s="416" t="s">
        <v>15814</v>
      </c>
      <c r="C12889" s="416" t="s">
        <v>15642</v>
      </c>
      <c r="D12889" s="416">
        <v>157.55000000000001</v>
      </c>
    </row>
    <row r="12890" spans="2:4" x14ac:dyDescent="0.25">
      <c r="B12890" s="416" t="s">
        <v>15815</v>
      </c>
      <c r="C12890" s="416" t="s">
        <v>15642</v>
      </c>
      <c r="D12890" s="416">
        <v>157.55000000000001</v>
      </c>
    </row>
    <row r="12891" spans="2:4" x14ac:dyDescent="0.25">
      <c r="B12891" s="416" t="s">
        <v>15816</v>
      </c>
      <c r="C12891" s="416" t="s">
        <v>15642</v>
      </c>
      <c r="D12891" s="416">
        <v>157.55000000000001</v>
      </c>
    </row>
    <row r="12892" spans="2:4" x14ac:dyDescent="0.25">
      <c r="B12892" s="416" t="s">
        <v>15817</v>
      </c>
      <c r="C12892" s="416" t="s">
        <v>15642</v>
      </c>
      <c r="D12892" s="416">
        <v>157.55000000000001</v>
      </c>
    </row>
    <row r="12893" spans="2:4" x14ac:dyDescent="0.25">
      <c r="B12893" s="416" t="s">
        <v>15818</v>
      </c>
      <c r="C12893" s="416" t="s">
        <v>15642</v>
      </c>
      <c r="D12893" s="416">
        <v>157.55000000000001</v>
      </c>
    </row>
    <row r="12894" spans="2:4" x14ac:dyDescent="0.25">
      <c r="B12894" s="416" t="s">
        <v>15819</v>
      </c>
      <c r="C12894" s="416" t="s">
        <v>15642</v>
      </c>
      <c r="D12894" s="416">
        <v>157.55000000000001</v>
      </c>
    </row>
    <row r="12895" spans="2:4" x14ac:dyDescent="0.25">
      <c r="B12895" s="416" t="s">
        <v>15820</v>
      </c>
      <c r="C12895" s="416" t="s">
        <v>15642</v>
      </c>
      <c r="D12895" s="416">
        <v>157.55000000000001</v>
      </c>
    </row>
    <row r="12896" spans="2:4" x14ac:dyDescent="0.25">
      <c r="B12896" s="416" t="s">
        <v>15821</v>
      </c>
      <c r="C12896" s="416" t="s">
        <v>15642</v>
      </c>
      <c r="D12896" s="416">
        <v>157.55000000000001</v>
      </c>
    </row>
    <row r="12897" spans="2:4" x14ac:dyDescent="0.25">
      <c r="B12897" s="416" t="s">
        <v>15822</v>
      </c>
      <c r="C12897" s="416" t="s">
        <v>15642</v>
      </c>
      <c r="D12897" s="416">
        <v>157.55000000000001</v>
      </c>
    </row>
    <row r="12898" spans="2:4" x14ac:dyDescent="0.25">
      <c r="B12898" s="416" t="s">
        <v>15823</v>
      </c>
      <c r="C12898" s="416" t="s">
        <v>15642</v>
      </c>
      <c r="D12898" s="416">
        <v>157.55000000000001</v>
      </c>
    </row>
    <row r="12899" spans="2:4" x14ac:dyDescent="0.25">
      <c r="B12899" s="416" t="s">
        <v>15824</v>
      </c>
      <c r="C12899" s="416" t="s">
        <v>15642</v>
      </c>
      <c r="D12899" s="416">
        <v>157.55000000000001</v>
      </c>
    </row>
    <row r="12900" spans="2:4" x14ac:dyDescent="0.25">
      <c r="B12900" s="416" t="s">
        <v>15825</v>
      </c>
      <c r="C12900" s="416" t="s">
        <v>15642</v>
      </c>
      <c r="D12900" s="416">
        <v>157.55000000000001</v>
      </c>
    </row>
    <row r="12901" spans="2:4" x14ac:dyDescent="0.25">
      <c r="B12901" s="416" t="s">
        <v>15826</v>
      </c>
      <c r="C12901" s="416" t="s">
        <v>15642</v>
      </c>
      <c r="D12901" s="416">
        <v>157.55000000000001</v>
      </c>
    </row>
    <row r="12902" spans="2:4" x14ac:dyDescent="0.25">
      <c r="B12902" s="416" t="s">
        <v>15827</v>
      </c>
      <c r="C12902" s="416" t="s">
        <v>15642</v>
      </c>
      <c r="D12902" s="416">
        <v>157.55000000000001</v>
      </c>
    </row>
    <row r="12903" spans="2:4" x14ac:dyDescent="0.25">
      <c r="B12903" s="416" t="s">
        <v>15828</v>
      </c>
      <c r="C12903" s="416" t="s">
        <v>15642</v>
      </c>
      <c r="D12903" s="416">
        <v>157.55000000000001</v>
      </c>
    </row>
    <row r="12904" spans="2:4" x14ac:dyDescent="0.25">
      <c r="B12904" s="416" t="s">
        <v>15829</v>
      </c>
      <c r="C12904" s="416" t="s">
        <v>15642</v>
      </c>
      <c r="D12904" s="416">
        <v>157.55000000000001</v>
      </c>
    </row>
    <row r="12905" spans="2:4" x14ac:dyDescent="0.25">
      <c r="B12905" s="416" t="s">
        <v>15830</v>
      </c>
      <c r="C12905" s="416" t="s">
        <v>15642</v>
      </c>
      <c r="D12905" s="416">
        <v>157.55000000000001</v>
      </c>
    </row>
    <row r="12906" spans="2:4" x14ac:dyDescent="0.25">
      <c r="B12906" s="416" t="s">
        <v>15831</v>
      </c>
      <c r="C12906" s="416" t="s">
        <v>15642</v>
      </c>
      <c r="D12906" s="416">
        <v>157.55000000000001</v>
      </c>
    </row>
    <row r="12907" spans="2:4" x14ac:dyDescent="0.25">
      <c r="B12907" s="416" t="s">
        <v>15832</v>
      </c>
      <c r="C12907" s="416" t="s">
        <v>15642</v>
      </c>
      <c r="D12907" s="416">
        <v>157.55000000000001</v>
      </c>
    </row>
    <row r="12908" spans="2:4" x14ac:dyDescent="0.25">
      <c r="B12908" s="416" t="s">
        <v>15833</v>
      </c>
      <c r="C12908" s="416" t="s">
        <v>15642</v>
      </c>
      <c r="D12908" s="416">
        <v>157.55000000000001</v>
      </c>
    </row>
    <row r="12909" spans="2:4" x14ac:dyDescent="0.25">
      <c r="B12909" s="416" t="s">
        <v>15834</v>
      </c>
      <c r="C12909" s="416" t="s">
        <v>15642</v>
      </c>
      <c r="D12909" s="416">
        <v>157.55000000000001</v>
      </c>
    </row>
    <row r="12910" spans="2:4" x14ac:dyDescent="0.25">
      <c r="B12910" s="416" t="s">
        <v>15835</v>
      </c>
      <c r="C12910" s="416" t="s">
        <v>15642</v>
      </c>
      <c r="D12910" s="416">
        <v>157.55000000000001</v>
      </c>
    </row>
    <row r="12911" spans="2:4" x14ac:dyDescent="0.25">
      <c r="B12911" s="416" t="s">
        <v>15836</v>
      </c>
      <c r="C12911" s="416" t="s">
        <v>15642</v>
      </c>
      <c r="D12911" s="416">
        <v>157.55000000000001</v>
      </c>
    </row>
    <row r="12912" spans="2:4" x14ac:dyDescent="0.25">
      <c r="B12912" s="416" t="s">
        <v>15837</v>
      </c>
      <c r="C12912" s="416" t="s">
        <v>15642</v>
      </c>
      <c r="D12912" s="416">
        <v>157.55000000000001</v>
      </c>
    </row>
    <row r="12913" spans="2:4" x14ac:dyDescent="0.25">
      <c r="B12913" s="416" t="s">
        <v>15838</v>
      </c>
      <c r="C12913" s="416" t="s">
        <v>15642</v>
      </c>
      <c r="D12913" s="416">
        <v>157.55000000000001</v>
      </c>
    </row>
    <row r="12914" spans="2:4" x14ac:dyDescent="0.25">
      <c r="B12914" s="416" t="s">
        <v>15839</v>
      </c>
      <c r="C12914" s="416" t="s">
        <v>15642</v>
      </c>
      <c r="D12914" s="416">
        <v>157.55000000000001</v>
      </c>
    </row>
    <row r="12915" spans="2:4" x14ac:dyDescent="0.25">
      <c r="B12915" s="416" t="s">
        <v>15840</v>
      </c>
      <c r="C12915" s="416" t="s">
        <v>15642</v>
      </c>
      <c r="D12915" s="416">
        <v>157.55000000000001</v>
      </c>
    </row>
    <row r="12916" spans="2:4" x14ac:dyDescent="0.25">
      <c r="B12916" s="416" t="s">
        <v>15841</v>
      </c>
      <c r="C12916" s="416" t="s">
        <v>15642</v>
      </c>
      <c r="D12916" s="416">
        <v>157.55000000000001</v>
      </c>
    </row>
    <row r="12917" spans="2:4" x14ac:dyDescent="0.25">
      <c r="B12917" s="416" t="s">
        <v>15842</v>
      </c>
      <c r="C12917" s="416" t="s">
        <v>15642</v>
      </c>
      <c r="D12917" s="416">
        <v>157.55000000000001</v>
      </c>
    </row>
    <row r="12918" spans="2:4" x14ac:dyDescent="0.25">
      <c r="B12918" s="416" t="s">
        <v>15843</v>
      </c>
      <c r="C12918" s="416" t="s">
        <v>15642</v>
      </c>
      <c r="D12918" s="416">
        <v>157.55000000000001</v>
      </c>
    </row>
    <row r="12919" spans="2:4" x14ac:dyDescent="0.25">
      <c r="B12919" s="416" t="s">
        <v>15844</v>
      </c>
      <c r="C12919" s="416" t="s">
        <v>15642</v>
      </c>
      <c r="D12919" s="416">
        <v>157.55000000000001</v>
      </c>
    </row>
    <row r="12920" spans="2:4" x14ac:dyDescent="0.25">
      <c r="B12920" s="416" t="s">
        <v>15845</v>
      </c>
      <c r="C12920" s="416" t="s">
        <v>15642</v>
      </c>
      <c r="D12920" s="416">
        <v>157.55000000000001</v>
      </c>
    </row>
    <row r="12921" spans="2:4" x14ac:dyDescent="0.25">
      <c r="B12921" s="416" t="s">
        <v>15846</v>
      </c>
      <c r="C12921" s="416" t="s">
        <v>15642</v>
      </c>
      <c r="D12921" s="416">
        <v>157.55000000000001</v>
      </c>
    </row>
    <row r="12922" spans="2:4" x14ac:dyDescent="0.25">
      <c r="B12922" s="416" t="s">
        <v>15847</v>
      </c>
      <c r="C12922" s="416" t="s">
        <v>15642</v>
      </c>
      <c r="D12922" s="416">
        <v>157.55000000000001</v>
      </c>
    </row>
    <row r="12923" spans="2:4" x14ac:dyDescent="0.25">
      <c r="B12923" s="416" t="s">
        <v>15848</v>
      </c>
      <c r="C12923" s="416" t="s">
        <v>15642</v>
      </c>
      <c r="D12923" s="416">
        <v>157.55000000000001</v>
      </c>
    </row>
    <row r="12924" spans="2:4" x14ac:dyDescent="0.25">
      <c r="B12924" s="416" t="s">
        <v>15849</v>
      </c>
      <c r="C12924" s="416" t="s">
        <v>15642</v>
      </c>
      <c r="D12924" s="416">
        <v>157.55000000000001</v>
      </c>
    </row>
    <row r="12925" spans="2:4" x14ac:dyDescent="0.25">
      <c r="B12925" s="416" t="s">
        <v>15850</v>
      </c>
      <c r="C12925" s="416" t="s">
        <v>15642</v>
      </c>
      <c r="D12925" s="416">
        <v>157.55000000000001</v>
      </c>
    </row>
    <row r="12926" spans="2:4" x14ac:dyDescent="0.25">
      <c r="B12926" s="416" t="s">
        <v>15851</v>
      </c>
      <c r="C12926" s="416" t="s">
        <v>15642</v>
      </c>
      <c r="D12926" s="416">
        <v>157.55000000000001</v>
      </c>
    </row>
    <row r="12927" spans="2:4" x14ac:dyDescent="0.25">
      <c r="B12927" s="416" t="s">
        <v>15852</v>
      </c>
      <c r="C12927" s="416" t="s">
        <v>15642</v>
      </c>
      <c r="D12927" s="416">
        <v>157.55000000000001</v>
      </c>
    </row>
    <row r="12928" spans="2:4" x14ac:dyDescent="0.25">
      <c r="B12928" s="416" t="s">
        <v>15853</v>
      </c>
      <c r="C12928" s="416" t="s">
        <v>15642</v>
      </c>
      <c r="D12928" s="416">
        <v>157.55000000000001</v>
      </c>
    </row>
    <row r="12929" spans="2:4" x14ac:dyDescent="0.25">
      <c r="B12929" s="416" t="s">
        <v>15854</v>
      </c>
      <c r="C12929" s="416" t="s">
        <v>15642</v>
      </c>
      <c r="D12929" s="416">
        <v>157.55000000000001</v>
      </c>
    </row>
    <row r="12930" spans="2:4" x14ac:dyDescent="0.25">
      <c r="B12930" s="416" t="s">
        <v>15855</v>
      </c>
      <c r="C12930" s="416" t="s">
        <v>15642</v>
      </c>
      <c r="D12930" s="416">
        <v>157.55000000000001</v>
      </c>
    </row>
    <row r="12931" spans="2:4" x14ac:dyDescent="0.25">
      <c r="B12931" s="416" t="s">
        <v>15856</v>
      </c>
      <c r="C12931" s="416" t="s">
        <v>15642</v>
      </c>
      <c r="D12931" s="416">
        <v>157.55000000000001</v>
      </c>
    </row>
    <row r="12932" spans="2:4" x14ac:dyDescent="0.25">
      <c r="B12932" s="416" t="s">
        <v>15857</v>
      </c>
      <c r="C12932" s="416" t="s">
        <v>15642</v>
      </c>
      <c r="D12932" s="416">
        <v>157.55000000000001</v>
      </c>
    </row>
    <row r="12933" spans="2:4" x14ac:dyDescent="0.25">
      <c r="B12933" s="416" t="s">
        <v>15858</v>
      </c>
      <c r="C12933" s="416" t="s">
        <v>15642</v>
      </c>
      <c r="D12933" s="416">
        <v>157.55000000000001</v>
      </c>
    </row>
    <row r="12934" spans="2:4" x14ac:dyDescent="0.25">
      <c r="B12934" s="416" t="s">
        <v>15859</v>
      </c>
      <c r="C12934" s="416" t="s">
        <v>15642</v>
      </c>
      <c r="D12934" s="416">
        <v>157.55000000000001</v>
      </c>
    </row>
    <row r="12935" spans="2:4" x14ac:dyDescent="0.25">
      <c r="B12935" s="416" t="s">
        <v>15860</v>
      </c>
      <c r="C12935" s="416" t="s">
        <v>15642</v>
      </c>
      <c r="D12935" s="416">
        <v>157.55000000000001</v>
      </c>
    </row>
    <row r="12936" spans="2:4" x14ac:dyDescent="0.25">
      <c r="B12936" s="416" t="s">
        <v>15861</v>
      </c>
      <c r="C12936" s="416" t="s">
        <v>15642</v>
      </c>
      <c r="D12936" s="416">
        <v>157.55000000000001</v>
      </c>
    </row>
    <row r="12937" spans="2:4" x14ac:dyDescent="0.25">
      <c r="B12937" s="416" t="s">
        <v>15862</v>
      </c>
      <c r="C12937" s="416" t="s">
        <v>15642</v>
      </c>
      <c r="D12937" s="416">
        <v>157.55000000000001</v>
      </c>
    </row>
    <row r="12938" spans="2:4" x14ac:dyDescent="0.25">
      <c r="B12938" s="416" t="s">
        <v>15863</v>
      </c>
      <c r="C12938" s="416" t="s">
        <v>15642</v>
      </c>
      <c r="D12938" s="416">
        <v>157.55000000000001</v>
      </c>
    </row>
    <row r="12939" spans="2:4" x14ac:dyDescent="0.25">
      <c r="B12939" s="416" t="s">
        <v>15864</v>
      </c>
      <c r="C12939" s="416" t="s">
        <v>15642</v>
      </c>
      <c r="D12939" s="416">
        <v>157.55000000000001</v>
      </c>
    </row>
    <row r="12940" spans="2:4" x14ac:dyDescent="0.25">
      <c r="B12940" s="416" t="s">
        <v>15865</v>
      </c>
      <c r="C12940" s="416" t="s">
        <v>15642</v>
      </c>
      <c r="D12940" s="416">
        <v>157.55000000000001</v>
      </c>
    </row>
    <row r="12941" spans="2:4" x14ac:dyDescent="0.25">
      <c r="B12941" s="416" t="s">
        <v>15866</v>
      </c>
      <c r="C12941" s="416" t="s">
        <v>15642</v>
      </c>
      <c r="D12941" s="416">
        <v>157.55000000000001</v>
      </c>
    </row>
    <row r="12942" spans="2:4" x14ac:dyDescent="0.25">
      <c r="B12942" s="416" t="s">
        <v>15867</v>
      </c>
      <c r="C12942" s="416" t="s">
        <v>15642</v>
      </c>
      <c r="D12942" s="416">
        <v>157.55000000000001</v>
      </c>
    </row>
    <row r="12943" spans="2:4" x14ac:dyDescent="0.25">
      <c r="B12943" s="416" t="s">
        <v>15868</v>
      </c>
      <c r="C12943" s="416" t="s">
        <v>15642</v>
      </c>
      <c r="D12943" s="416">
        <v>157.55000000000001</v>
      </c>
    </row>
    <row r="12944" spans="2:4" x14ac:dyDescent="0.25">
      <c r="B12944" s="416" t="s">
        <v>15869</v>
      </c>
      <c r="C12944" s="416" t="s">
        <v>15642</v>
      </c>
      <c r="D12944" s="416">
        <v>157.55000000000001</v>
      </c>
    </row>
    <row r="12945" spans="2:4" x14ac:dyDescent="0.25">
      <c r="B12945" s="416" t="s">
        <v>15870</v>
      </c>
      <c r="C12945" s="416" t="s">
        <v>15642</v>
      </c>
      <c r="D12945" s="416">
        <v>157.55000000000001</v>
      </c>
    </row>
    <row r="12946" spans="2:4" x14ac:dyDescent="0.25">
      <c r="B12946" s="416" t="s">
        <v>15871</v>
      </c>
      <c r="C12946" s="416" t="s">
        <v>15642</v>
      </c>
      <c r="D12946" s="416">
        <v>157.55000000000001</v>
      </c>
    </row>
    <row r="12947" spans="2:4" x14ac:dyDescent="0.25">
      <c r="B12947" s="416" t="s">
        <v>15872</v>
      </c>
      <c r="C12947" s="416" t="s">
        <v>15642</v>
      </c>
      <c r="D12947" s="416">
        <v>157.55000000000001</v>
      </c>
    </row>
    <row r="12948" spans="2:4" x14ac:dyDescent="0.25">
      <c r="B12948" s="416" t="s">
        <v>15873</v>
      </c>
      <c r="C12948" s="416" t="s">
        <v>15642</v>
      </c>
      <c r="D12948" s="416">
        <v>157.55000000000001</v>
      </c>
    </row>
    <row r="12949" spans="2:4" x14ac:dyDescent="0.25">
      <c r="B12949" s="416" t="s">
        <v>15874</v>
      </c>
      <c r="C12949" s="416" t="s">
        <v>15642</v>
      </c>
      <c r="D12949" s="416">
        <v>157.55000000000001</v>
      </c>
    </row>
    <row r="12950" spans="2:4" x14ac:dyDescent="0.25">
      <c r="B12950" s="416" t="s">
        <v>15875</v>
      </c>
      <c r="C12950" s="416" t="s">
        <v>15642</v>
      </c>
      <c r="D12950" s="416">
        <v>157.55000000000001</v>
      </c>
    </row>
    <row r="12951" spans="2:4" x14ac:dyDescent="0.25">
      <c r="B12951" s="416" t="s">
        <v>15876</v>
      </c>
      <c r="C12951" s="416" t="s">
        <v>15642</v>
      </c>
      <c r="D12951" s="416">
        <v>157.55000000000001</v>
      </c>
    </row>
    <row r="12952" spans="2:4" x14ac:dyDescent="0.25">
      <c r="B12952" s="416" t="s">
        <v>15877</v>
      </c>
      <c r="C12952" s="416" t="s">
        <v>15642</v>
      </c>
      <c r="D12952" s="416">
        <v>157.55000000000001</v>
      </c>
    </row>
    <row r="12953" spans="2:4" x14ac:dyDescent="0.25">
      <c r="B12953" s="416" t="s">
        <v>15878</v>
      </c>
      <c r="C12953" s="416" t="s">
        <v>15642</v>
      </c>
      <c r="D12953" s="416">
        <v>157.55000000000001</v>
      </c>
    </row>
    <row r="12954" spans="2:4" x14ac:dyDescent="0.25">
      <c r="B12954" s="416" t="s">
        <v>15879</v>
      </c>
      <c r="C12954" s="416" t="s">
        <v>15642</v>
      </c>
      <c r="D12954" s="416">
        <v>157.55000000000001</v>
      </c>
    </row>
    <row r="12955" spans="2:4" x14ac:dyDescent="0.25">
      <c r="B12955" s="416" t="s">
        <v>15880</v>
      </c>
      <c r="C12955" s="416" t="s">
        <v>15642</v>
      </c>
      <c r="D12955" s="416">
        <v>157.55000000000001</v>
      </c>
    </row>
    <row r="12956" spans="2:4" x14ac:dyDescent="0.25">
      <c r="B12956" s="416" t="s">
        <v>15881</v>
      </c>
      <c r="C12956" s="416" t="s">
        <v>15642</v>
      </c>
      <c r="D12956" s="416">
        <v>157.55000000000001</v>
      </c>
    </row>
    <row r="12957" spans="2:4" x14ac:dyDescent="0.25">
      <c r="B12957" s="416" t="s">
        <v>15882</v>
      </c>
      <c r="C12957" s="416" t="s">
        <v>15642</v>
      </c>
      <c r="D12957" s="416">
        <v>157.55000000000001</v>
      </c>
    </row>
    <row r="12958" spans="2:4" x14ac:dyDescent="0.25">
      <c r="B12958" s="416" t="s">
        <v>15883</v>
      </c>
      <c r="C12958" s="416" t="s">
        <v>15642</v>
      </c>
      <c r="D12958" s="416">
        <v>157.55000000000001</v>
      </c>
    </row>
    <row r="12959" spans="2:4" x14ac:dyDescent="0.25">
      <c r="B12959" s="416" t="s">
        <v>15884</v>
      </c>
      <c r="C12959" s="416" t="s">
        <v>15642</v>
      </c>
      <c r="D12959" s="416">
        <v>157.55000000000001</v>
      </c>
    </row>
    <row r="12960" spans="2:4" x14ac:dyDescent="0.25">
      <c r="B12960" s="416" t="s">
        <v>15885</v>
      </c>
      <c r="C12960" s="416" t="s">
        <v>15642</v>
      </c>
      <c r="D12960" s="416">
        <v>157.55000000000001</v>
      </c>
    </row>
    <row r="12961" spans="2:4" x14ac:dyDescent="0.25">
      <c r="B12961" s="416" t="s">
        <v>15886</v>
      </c>
      <c r="C12961" s="416" t="s">
        <v>15642</v>
      </c>
      <c r="D12961" s="416">
        <v>157.55000000000001</v>
      </c>
    </row>
    <row r="12962" spans="2:4" x14ac:dyDescent="0.25">
      <c r="B12962" s="416" t="s">
        <v>15887</v>
      </c>
      <c r="C12962" s="416" t="s">
        <v>15642</v>
      </c>
      <c r="D12962" s="416">
        <v>157.55000000000001</v>
      </c>
    </row>
    <row r="12963" spans="2:4" x14ac:dyDescent="0.25">
      <c r="B12963" s="416" t="s">
        <v>15888</v>
      </c>
      <c r="C12963" s="416" t="s">
        <v>15642</v>
      </c>
      <c r="D12963" s="416">
        <v>157.55000000000001</v>
      </c>
    </row>
    <row r="12964" spans="2:4" x14ac:dyDescent="0.25">
      <c r="B12964" s="416" t="s">
        <v>15889</v>
      </c>
      <c r="C12964" s="416" t="s">
        <v>15642</v>
      </c>
      <c r="D12964" s="416">
        <v>157.55000000000001</v>
      </c>
    </row>
    <row r="12965" spans="2:4" x14ac:dyDescent="0.25">
      <c r="B12965" s="416" t="s">
        <v>15890</v>
      </c>
      <c r="C12965" s="416" t="s">
        <v>15642</v>
      </c>
      <c r="D12965" s="416">
        <v>157.55000000000001</v>
      </c>
    </row>
    <row r="12966" spans="2:4" x14ac:dyDescent="0.25">
      <c r="B12966" s="416" t="s">
        <v>15891</v>
      </c>
      <c r="C12966" s="416" t="s">
        <v>15642</v>
      </c>
      <c r="D12966" s="416">
        <v>157.55000000000001</v>
      </c>
    </row>
    <row r="12967" spans="2:4" x14ac:dyDescent="0.25">
      <c r="B12967" s="416" t="s">
        <v>15892</v>
      </c>
      <c r="C12967" s="416" t="s">
        <v>15642</v>
      </c>
      <c r="D12967" s="416">
        <v>157.55000000000001</v>
      </c>
    </row>
    <row r="12968" spans="2:4" x14ac:dyDescent="0.25">
      <c r="B12968" s="416" t="s">
        <v>15893</v>
      </c>
      <c r="C12968" s="416" t="s">
        <v>15642</v>
      </c>
      <c r="D12968" s="416">
        <v>157.55000000000001</v>
      </c>
    </row>
    <row r="12969" spans="2:4" x14ac:dyDescent="0.25">
      <c r="B12969" s="416" t="s">
        <v>15894</v>
      </c>
      <c r="C12969" s="416" t="s">
        <v>15642</v>
      </c>
      <c r="D12969" s="416">
        <v>157.55000000000001</v>
      </c>
    </row>
    <row r="12970" spans="2:4" x14ac:dyDescent="0.25">
      <c r="B12970" s="416" t="s">
        <v>15895</v>
      </c>
      <c r="C12970" s="416" t="s">
        <v>15642</v>
      </c>
      <c r="D12970" s="416">
        <v>157.55000000000001</v>
      </c>
    </row>
    <row r="12971" spans="2:4" x14ac:dyDescent="0.25">
      <c r="B12971" s="416" t="s">
        <v>15896</v>
      </c>
      <c r="C12971" s="416" t="s">
        <v>15642</v>
      </c>
      <c r="D12971" s="416">
        <v>157.55000000000001</v>
      </c>
    </row>
    <row r="12972" spans="2:4" x14ac:dyDescent="0.25">
      <c r="B12972" s="416" t="s">
        <v>15897</v>
      </c>
      <c r="C12972" s="416" t="s">
        <v>15642</v>
      </c>
      <c r="D12972" s="416">
        <v>157.55000000000001</v>
      </c>
    </row>
    <row r="12973" spans="2:4" x14ac:dyDescent="0.25">
      <c r="B12973" s="416" t="s">
        <v>15898</v>
      </c>
      <c r="C12973" s="416" t="s">
        <v>15642</v>
      </c>
      <c r="D12973" s="416">
        <v>157.55000000000001</v>
      </c>
    </row>
    <row r="12974" spans="2:4" x14ac:dyDescent="0.25">
      <c r="B12974" s="416" t="s">
        <v>15899</v>
      </c>
      <c r="C12974" s="416" t="s">
        <v>15642</v>
      </c>
      <c r="D12974" s="416">
        <v>157.55000000000001</v>
      </c>
    </row>
    <row r="12975" spans="2:4" x14ac:dyDescent="0.25">
      <c r="B12975" s="416" t="s">
        <v>15900</v>
      </c>
      <c r="C12975" s="416" t="s">
        <v>15642</v>
      </c>
      <c r="D12975" s="416">
        <v>157.55000000000001</v>
      </c>
    </row>
    <row r="12976" spans="2:4" x14ac:dyDescent="0.25">
      <c r="B12976" s="416" t="s">
        <v>15901</v>
      </c>
      <c r="C12976" s="416" t="s">
        <v>15642</v>
      </c>
      <c r="D12976" s="416">
        <v>157.55000000000001</v>
      </c>
    </row>
    <row r="12977" spans="2:4" x14ac:dyDescent="0.25">
      <c r="B12977" s="416" t="s">
        <v>15902</v>
      </c>
      <c r="C12977" s="416" t="s">
        <v>15642</v>
      </c>
      <c r="D12977" s="416">
        <v>157.55000000000001</v>
      </c>
    </row>
    <row r="12978" spans="2:4" x14ac:dyDescent="0.25">
      <c r="B12978" s="416" t="s">
        <v>15903</v>
      </c>
      <c r="C12978" s="416" t="s">
        <v>15642</v>
      </c>
      <c r="D12978" s="416">
        <v>157.55000000000001</v>
      </c>
    </row>
    <row r="12979" spans="2:4" x14ac:dyDescent="0.25">
      <c r="B12979" s="416" t="s">
        <v>15904</v>
      </c>
      <c r="C12979" s="416" t="s">
        <v>15642</v>
      </c>
      <c r="D12979" s="416">
        <v>157.55000000000001</v>
      </c>
    </row>
    <row r="12980" spans="2:4" x14ac:dyDescent="0.25">
      <c r="B12980" s="416" t="s">
        <v>15905</v>
      </c>
      <c r="C12980" s="416" t="s">
        <v>15642</v>
      </c>
      <c r="D12980" s="416">
        <v>157.55000000000001</v>
      </c>
    </row>
    <row r="12981" spans="2:4" x14ac:dyDescent="0.25">
      <c r="B12981" s="416" t="s">
        <v>15906</v>
      </c>
      <c r="C12981" s="416" t="s">
        <v>15642</v>
      </c>
      <c r="D12981" s="416">
        <v>157.55000000000001</v>
      </c>
    </row>
    <row r="12982" spans="2:4" x14ac:dyDescent="0.25">
      <c r="B12982" s="416" t="s">
        <v>15907</v>
      </c>
      <c r="C12982" s="416" t="s">
        <v>15642</v>
      </c>
      <c r="D12982" s="416">
        <v>157.55000000000001</v>
      </c>
    </row>
    <row r="12983" spans="2:4" x14ac:dyDescent="0.25">
      <c r="B12983" s="416" t="s">
        <v>15908</v>
      </c>
      <c r="C12983" s="416" t="s">
        <v>15642</v>
      </c>
      <c r="D12983" s="416">
        <v>157.55000000000001</v>
      </c>
    </row>
    <row r="12984" spans="2:4" x14ac:dyDescent="0.25">
      <c r="B12984" s="416" t="s">
        <v>15909</v>
      </c>
      <c r="C12984" s="416" t="s">
        <v>15642</v>
      </c>
      <c r="D12984" s="416">
        <v>157.55000000000001</v>
      </c>
    </row>
    <row r="12985" spans="2:4" x14ac:dyDescent="0.25">
      <c r="B12985" s="416" t="s">
        <v>15910</v>
      </c>
      <c r="C12985" s="416" t="s">
        <v>15642</v>
      </c>
      <c r="D12985" s="416">
        <v>157.55000000000001</v>
      </c>
    </row>
    <row r="12986" spans="2:4" x14ac:dyDescent="0.25">
      <c r="B12986" s="416" t="s">
        <v>15911</v>
      </c>
      <c r="C12986" s="416" t="s">
        <v>15642</v>
      </c>
      <c r="D12986" s="416">
        <v>157.55000000000001</v>
      </c>
    </row>
    <row r="12987" spans="2:4" x14ac:dyDescent="0.25">
      <c r="B12987" s="416" t="s">
        <v>15912</v>
      </c>
      <c r="C12987" s="416" t="s">
        <v>15642</v>
      </c>
      <c r="D12987" s="416">
        <v>157.55000000000001</v>
      </c>
    </row>
    <row r="12988" spans="2:4" x14ac:dyDescent="0.25">
      <c r="B12988" s="416" t="s">
        <v>15913</v>
      </c>
      <c r="C12988" s="416" t="s">
        <v>15642</v>
      </c>
      <c r="D12988" s="416">
        <v>157.55000000000001</v>
      </c>
    </row>
    <row r="12989" spans="2:4" x14ac:dyDescent="0.25">
      <c r="B12989" s="416" t="s">
        <v>15914</v>
      </c>
      <c r="C12989" s="416" t="s">
        <v>15642</v>
      </c>
      <c r="D12989" s="416">
        <v>157.55000000000001</v>
      </c>
    </row>
    <row r="12990" spans="2:4" x14ac:dyDescent="0.25">
      <c r="B12990" s="416" t="s">
        <v>15915</v>
      </c>
      <c r="C12990" s="416" t="s">
        <v>15642</v>
      </c>
      <c r="D12990" s="416">
        <v>157.55000000000001</v>
      </c>
    </row>
    <row r="12991" spans="2:4" x14ac:dyDescent="0.25">
      <c r="B12991" s="416" t="s">
        <v>15916</v>
      </c>
      <c r="C12991" s="416" t="s">
        <v>15642</v>
      </c>
      <c r="D12991" s="416">
        <v>157.55000000000001</v>
      </c>
    </row>
    <row r="12992" spans="2:4" x14ac:dyDescent="0.25">
      <c r="B12992" s="416" t="s">
        <v>15917</v>
      </c>
      <c r="C12992" s="416" t="s">
        <v>15642</v>
      </c>
      <c r="D12992" s="416">
        <v>157.55000000000001</v>
      </c>
    </row>
    <row r="12993" spans="2:4" x14ac:dyDescent="0.25">
      <c r="B12993" s="416" t="s">
        <v>15918</v>
      </c>
      <c r="C12993" s="416" t="s">
        <v>15642</v>
      </c>
      <c r="D12993" s="416">
        <v>157.55000000000001</v>
      </c>
    </row>
    <row r="12994" spans="2:4" x14ac:dyDescent="0.25">
      <c r="B12994" s="416" t="s">
        <v>15919</v>
      </c>
      <c r="C12994" s="416" t="s">
        <v>15642</v>
      </c>
      <c r="D12994" s="416">
        <v>157.55000000000001</v>
      </c>
    </row>
    <row r="12995" spans="2:4" x14ac:dyDescent="0.25">
      <c r="B12995" s="416" t="s">
        <v>15920</v>
      </c>
      <c r="C12995" s="416" t="s">
        <v>15642</v>
      </c>
      <c r="D12995" s="416">
        <v>157.55000000000001</v>
      </c>
    </row>
    <row r="12996" spans="2:4" x14ac:dyDescent="0.25">
      <c r="B12996" s="416" t="s">
        <v>15921</v>
      </c>
      <c r="C12996" s="416" t="s">
        <v>15642</v>
      </c>
      <c r="D12996" s="416">
        <v>157.55000000000001</v>
      </c>
    </row>
    <row r="12997" spans="2:4" x14ac:dyDescent="0.25">
      <c r="B12997" s="416" t="s">
        <v>15922</v>
      </c>
      <c r="C12997" s="416" t="s">
        <v>15642</v>
      </c>
      <c r="D12997" s="416">
        <v>157.55000000000001</v>
      </c>
    </row>
    <row r="12998" spans="2:4" x14ac:dyDescent="0.25">
      <c r="B12998" s="416" t="s">
        <v>15923</v>
      </c>
      <c r="C12998" s="416" t="s">
        <v>15642</v>
      </c>
      <c r="D12998" s="416">
        <v>157.55000000000001</v>
      </c>
    </row>
    <row r="12999" spans="2:4" x14ac:dyDescent="0.25">
      <c r="B12999" s="416" t="s">
        <v>15924</v>
      </c>
      <c r="C12999" s="416" t="s">
        <v>15642</v>
      </c>
      <c r="D12999" s="416">
        <v>157.55000000000001</v>
      </c>
    </row>
    <row r="13000" spans="2:4" x14ac:dyDescent="0.25">
      <c r="B13000" s="416" t="s">
        <v>15925</v>
      </c>
      <c r="C13000" s="416" t="s">
        <v>15642</v>
      </c>
      <c r="D13000" s="416">
        <v>157.55000000000001</v>
      </c>
    </row>
    <row r="13001" spans="2:4" x14ac:dyDescent="0.25">
      <c r="B13001" s="416" t="s">
        <v>15926</v>
      </c>
      <c r="C13001" s="416" t="s">
        <v>15642</v>
      </c>
      <c r="D13001" s="416">
        <v>157.55000000000001</v>
      </c>
    </row>
    <row r="13002" spans="2:4" x14ac:dyDescent="0.25">
      <c r="B13002" s="416" t="s">
        <v>15927</v>
      </c>
      <c r="C13002" s="416" t="s">
        <v>15642</v>
      </c>
      <c r="D13002" s="416">
        <v>157.55000000000001</v>
      </c>
    </row>
    <row r="13003" spans="2:4" x14ac:dyDescent="0.25">
      <c r="B13003" s="416" t="s">
        <v>15928</v>
      </c>
      <c r="C13003" s="416" t="s">
        <v>15642</v>
      </c>
      <c r="D13003" s="416">
        <v>157.55000000000001</v>
      </c>
    </row>
    <row r="13004" spans="2:4" x14ac:dyDescent="0.25">
      <c r="B13004" s="416" t="s">
        <v>15929</v>
      </c>
      <c r="C13004" s="416" t="s">
        <v>15642</v>
      </c>
      <c r="D13004" s="416">
        <v>157.55000000000001</v>
      </c>
    </row>
    <row r="13005" spans="2:4" x14ac:dyDescent="0.25">
      <c r="B13005" s="416" t="s">
        <v>15930</v>
      </c>
      <c r="C13005" s="416" t="s">
        <v>15642</v>
      </c>
      <c r="D13005" s="416">
        <v>157.55000000000001</v>
      </c>
    </row>
    <row r="13006" spans="2:4" x14ac:dyDescent="0.25">
      <c r="B13006" s="416" t="s">
        <v>15931</v>
      </c>
      <c r="C13006" s="416" t="s">
        <v>15642</v>
      </c>
      <c r="D13006" s="416">
        <v>157.55000000000001</v>
      </c>
    </row>
    <row r="13007" spans="2:4" x14ac:dyDescent="0.25">
      <c r="B13007" s="416" t="s">
        <v>15932</v>
      </c>
      <c r="C13007" s="416" t="s">
        <v>15642</v>
      </c>
      <c r="D13007" s="416">
        <v>157.55000000000001</v>
      </c>
    </row>
    <row r="13008" spans="2:4" x14ac:dyDescent="0.25">
      <c r="B13008" s="416" t="s">
        <v>15933</v>
      </c>
      <c r="C13008" s="416" t="s">
        <v>15642</v>
      </c>
      <c r="D13008" s="416">
        <v>157.55000000000001</v>
      </c>
    </row>
    <row r="13009" spans="2:4" x14ac:dyDescent="0.25">
      <c r="B13009" s="416" t="s">
        <v>15934</v>
      </c>
      <c r="C13009" s="416" t="s">
        <v>15642</v>
      </c>
      <c r="D13009" s="416">
        <v>157.55000000000001</v>
      </c>
    </row>
    <row r="13010" spans="2:4" x14ac:dyDescent="0.25">
      <c r="B13010" s="416" t="s">
        <v>15935</v>
      </c>
      <c r="C13010" s="416" t="s">
        <v>15642</v>
      </c>
      <c r="D13010" s="416">
        <v>157.55000000000001</v>
      </c>
    </row>
    <row r="13011" spans="2:4" x14ac:dyDescent="0.25">
      <c r="B13011" s="416" t="s">
        <v>15936</v>
      </c>
      <c r="C13011" s="416" t="s">
        <v>15642</v>
      </c>
      <c r="D13011" s="416">
        <v>157.55000000000001</v>
      </c>
    </row>
    <row r="13012" spans="2:4" x14ac:dyDescent="0.25">
      <c r="B13012" s="416" t="s">
        <v>15937</v>
      </c>
      <c r="C13012" s="416" t="s">
        <v>15642</v>
      </c>
      <c r="D13012" s="416">
        <v>157.55000000000001</v>
      </c>
    </row>
    <row r="13013" spans="2:4" x14ac:dyDescent="0.25">
      <c r="B13013" s="416" t="s">
        <v>15938</v>
      </c>
      <c r="C13013" s="416" t="s">
        <v>15642</v>
      </c>
      <c r="D13013" s="416">
        <v>157.55000000000001</v>
      </c>
    </row>
    <row r="13014" spans="2:4" x14ac:dyDescent="0.25">
      <c r="B13014" s="416" t="s">
        <v>15939</v>
      </c>
      <c r="C13014" s="416" t="s">
        <v>15642</v>
      </c>
      <c r="D13014" s="416">
        <v>157.55000000000001</v>
      </c>
    </row>
    <row r="13015" spans="2:4" x14ac:dyDescent="0.25">
      <c r="B13015" s="416" t="s">
        <v>15940</v>
      </c>
      <c r="C13015" s="416" t="s">
        <v>15642</v>
      </c>
      <c r="D13015" s="416">
        <v>157.55000000000001</v>
      </c>
    </row>
    <row r="13016" spans="2:4" x14ac:dyDescent="0.25">
      <c r="B13016" s="416" t="s">
        <v>15941</v>
      </c>
      <c r="C13016" s="416" t="s">
        <v>15642</v>
      </c>
      <c r="D13016" s="416">
        <v>157.55000000000001</v>
      </c>
    </row>
    <row r="13017" spans="2:4" x14ac:dyDescent="0.25">
      <c r="B13017" s="416" t="s">
        <v>15942</v>
      </c>
      <c r="C13017" s="416" t="s">
        <v>15642</v>
      </c>
      <c r="D13017" s="416">
        <v>157.55000000000001</v>
      </c>
    </row>
    <row r="13018" spans="2:4" x14ac:dyDescent="0.25">
      <c r="B13018" s="416" t="s">
        <v>15943</v>
      </c>
      <c r="C13018" s="416" t="s">
        <v>15642</v>
      </c>
      <c r="D13018" s="416">
        <v>157.55000000000001</v>
      </c>
    </row>
    <row r="13019" spans="2:4" x14ac:dyDescent="0.25">
      <c r="B13019" s="416" t="s">
        <v>15944</v>
      </c>
      <c r="C13019" s="416" t="s">
        <v>15642</v>
      </c>
      <c r="D13019" s="416">
        <v>157.55000000000001</v>
      </c>
    </row>
    <row r="13020" spans="2:4" x14ac:dyDescent="0.25">
      <c r="B13020" s="416" t="s">
        <v>15945</v>
      </c>
      <c r="C13020" s="416" t="s">
        <v>15642</v>
      </c>
      <c r="D13020" s="416">
        <v>157.55000000000001</v>
      </c>
    </row>
    <row r="13021" spans="2:4" x14ac:dyDescent="0.25">
      <c r="B13021" s="416" t="s">
        <v>15946</v>
      </c>
      <c r="C13021" s="416" t="s">
        <v>15642</v>
      </c>
      <c r="D13021" s="416">
        <v>157.55000000000001</v>
      </c>
    </row>
    <row r="13022" spans="2:4" x14ac:dyDescent="0.25">
      <c r="B13022" s="416" t="s">
        <v>15947</v>
      </c>
      <c r="C13022" s="416" t="s">
        <v>15642</v>
      </c>
      <c r="D13022" s="416">
        <v>157.55000000000001</v>
      </c>
    </row>
    <row r="13023" spans="2:4" x14ac:dyDescent="0.25">
      <c r="B13023" s="416" t="s">
        <v>15948</v>
      </c>
      <c r="C13023" s="416" t="s">
        <v>15642</v>
      </c>
      <c r="D13023" s="416">
        <v>157.55000000000001</v>
      </c>
    </row>
    <row r="13024" spans="2:4" x14ac:dyDescent="0.25">
      <c r="B13024" s="416" t="s">
        <v>15949</v>
      </c>
      <c r="C13024" s="416" t="s">
        <v>15642</v>
      </c>
      <c r="D13024" s="416">
        <v>157.55000000000001</v>
      </c>
    </row>
    <row r="13025" spans="2:4" x14ac:dyDescent="0.25">
      <c r="B13025" s="416" t="s">
        <v>15950</v>
      </c>
      <c r="C13025" s="416" t="s">
        <v>15642</v>
      </c>
      <c r="D13025" s="416">
        <v>157.55000000000001</v>
      </c>
    </row>
    <row r="13026" spans="2:4" x14ac:dyDescent="0.25">
      <c r="B13026" s="416" t="s">
        <v>15951</v>
      </c>
      <c r="C13026" s="416" t="s">
        <v>15642</v>
      </c>
      <c r="D13026" s="416">
        <v>157.55000000000001</v>
      </c>
    </row>
    <row r="13027" spans="2:4" x14ac:dyDescent="0.25">
      <c r="B13027" s="416" t="s">
        <v>15952</v>
      </c>
      <c r="C13027" s="416" t="s">
        <v>15642</v>
      </c>
      <c r="D13027" s="416">
        <v>157.55000000000001</v>
      </c>
    </row>
    <row r="13028" spans="2:4" x14ac:dyDescent="0.25">
      <c r="B13028" s="416" t="s">
        <v>15953</v>
      </c>
      <c r="C13028" s="416" t="s">
        <v>15642</v>
      </c>
      <c r="D13028" s="416">
        <v>157.55000000000001</v>
      </c>
    </row>
    <row r="13029" spans="2:4" x14ac:dyDescent="0.25">
      <c r="B13029" s="416" t="s">
        <v>15954</v>
      </c>
      <c r="C13029" s="416" t="s">
        <v>15642</v>
      </c>
      <c r="D13029" s="416">
        <v>157.55000000000001</v>
      </c>
    </row>
    <row r="13030" spans="2:4" x14ac:dyDescent="0.25">
      <c r="B13030" s="416" t="s">
        <v>15955</v>
      </c>
      <c r="C13030" s="416" t="s">
        <v>15642</v>
      </c>
      <c r="D13030" s="416">
        <v>157.55000000000001</v>
      </c>
    </row>
    <row r="13031" spans="2:4" x14ac:dyDescent="0.25">
      <c r="B13031" s="416" t="s">
        <v>15956</v>
      </c>
      <c r="C13031" s="416" t="s">
        <v>15642</v>
      </c>
      <c r="D13031" s="416">
        <v>157.55000000000001</v>
      </c>
    </row>
    <row r="13032" spans="2:4" x14ac:dyDescent="0.25">
      <c r="B13032" s="416" t="s">
        <v>15957</v>
      </c>
      <c r="C13032" s="416" t="s">
        <v>15642</v>
      </c>
      <c r="D13032" s="416">
        <v>157.55000000000001</v>
      </c>
    </row>
    <row r="13033" spans="2:4" x14ac:dyDescent="0.25">
      <c r="B13033" s="416" t="s">
        <v>15958</v>
      </c>
      <c r="C13033" s="416" t="s">
        <v>15642</v>
      </c>
      <c r="D13033" s="416">
        <v>157.55000000000001</v>
      </c>
    </row>
    <row r="13034" spans="2:4" x14ac:dyDescent="0.25">
      <c r="B13034" s="416" t="s">
        <v>15959</v>
      </c>
      <c r="C13034" s="416" t="s">
        <v>15642</v>
      </c>
      <c r="D13034" s="416">
        <v>157.55000000000001</v>
      </c>
    </row>
    <row r="13035" spans="2:4" x14ac:dyDescent="0.25">
      <c r="B13035" s="416" t="s">
        <v>15960</v>
      </c>
      <c r="C13035" s="416" t="s">
        <v>15642</v>
      </c>
      <c r="D13035" s="416">
        <v>157.55000000000001</v>
      </c>
    </row>
    <row r="13036" spans="2:4" x14ac:dyDescent="0.25">
      <c r="B13036" s="416" t="s">
        <v>15961</v>
      </c>
      <c r="C13036" s="416" t="s">
        <v>15642</v>
      </c>
      <c r="D13036" s="416">
        <v>157.55000000000001</v>
      </c>
    </row>
    <row r="13037" spans="2:4" x14ac:dyDescent="0.25">
      <c r="B13037" s="416" t="s">
        <v>15962</v>
      </c>
      <c r="C13037" s="416" t="s">
        <v>15642</v>
      </c>
      <c r="D13037" s="416">
        <v>157.55000000000001</v>
      </c>
    </row>
    <row r="13038" spans="2:4" x14ac:dyDescent="0.25">
      <c r="B13038" s="416" t="s">
        <v>15963</v>
      </c>
      <c r="C13038" s="416" t="s">
        <v>15642</v>
      </c>
      <c r="D13038" s="416">
        <v>157.55000000000001</v>
      </c>
    </row>
    <row r="13039" spans="2:4" x14ac:dyDescent="0.25">
      <c r="B13039" s="416" t="s">
        <v>15964</v>
      </c>
      <c r="C13039" s="416" t="s">
        <v>15642</v>
      </c>
      <c r="D13039" s="416">
        <v>157.55000000000001</v>
      </c>
    </row>
    <row r="13040" spans="2:4" x14ac:dyDescent="0.25">
      <c r="B13040" s="416" t="s">
        <v>15965</v>
      </c>
      <c r="C13040" s="416" t="s">
        <v>15642</v>
      </c>
      <c r="D13040" s="416">
        <v>157.55000000000001</v>
      </c>
    </row>
    <row r="13041" spans="2:4" x14ac:dyDescent="0.25">
      <c r="B13041" s="416" t="s">
        <v>15966</v>
      </c>
      <c r="C13041" s="416" t="s">
        <v>15642</v>
      </c>
      <c r="D13041" s="416">
        <v>157.55000000000001</v>
      </c>
    </row>
    <row r="13042" spans="2:4" x14ac:dyDescent="0.25">
      <c r="B13042" s="416" t="s">
        <v>15967</v>
      </c>
      <c r="C13042" s="416" t="s">
        <v>15642</v>
      </c>
      <c r="D13042" s="416">
        <v>157.55000000000001</v>
      </c>
    </row>
    <row r="13043" spans="2:4" x14ac:dyDescent="0.25">
      <c r="B13043" s="416" t="s">
        <v>15968</v>
      </c>
      <c r="C13043" s="416" t="s">
        <v>15642</v>
      </c>
      <c r="D13043" s="416">
        <v>157.55000000000001</v>
      </c>
    </row>
    <row r="13044" spans="2:4" x14ac:dyDescent="0.25">
      <c r="B13044" s="416" t="s">
        <v>15969</v>
      </c>
      <c r="C13044" s="416" t="s">
        <v>15642</v>
      </c>
      <c r="D13044" s="416">
        <v>157.55000000000001</v>
      </c>
    </row>
    <row r="13045" spans="2:4" x14ac:dyDescent="0.25">
      <c r="B13045" s="416" t="s">
        <v>15970</v>
      </c>
      <c r="C13045" s="416" t="s">
        <v>15642</v>
      </c>
      <c r="D13045" s="416">
        <v>157.55000000000001</v>
      </c>
    </row>
    <row r="13046" spans="2:4" x14ac:dyDescent="0.25">
      <c r="B13046" s="416" t="s">
        <v>15971</v>
      </c>
      <c r="C13046" s="416" t="s">
        <v>15642</v>
      </c>
      <c r="D13046" s="416">
        <v>157.55000000000001</v>
      </c>
    </row>
    <row r="13047" spans="2:4" x14ac:dyDescent="0.25">
      <c r="B13047" s="416" t="s">
        <v>15972</v>
      </c>
      <c r="C13047" s="416" t="s">
        <v>15642</v>
      </c>
      <c r="D13047" s="416">
        <v>157.55000000000001</v>
      </c>
    </row>
    <row r="13048" spans="2:4" x14ac:dyDescent="0.25">
      <c r="B13048" s="416" t="s">
        <v>15973</v>
      </c>
      <c r="C13048" s="416" t="s">
        <v>15642</v>
      </c>
      <c r="D13048" s="416">
        <v>157.55000000000001</v>
      </c>
    </row>
    <row r="13049" spans="2:4" x14ac:dyDescent="0.25">
      <c r="B13049" s="416" t="s">
        <v>15974</v>
      </c>
      <c r="C13049" s="416" t="s">
        <v>15642</v>
      </c>
      <c r="D13049" s="416">
        <v>157.55000000000001</v>
      </c>
    </row>
    <row r="13050" spans="2:4" x14ac:dyDescent="0.25">
      <c r="B13050" s="416" t="s">
        <v>15975</v>
      </c>
      <c r="C13050" s="416" t="s">
        <v>15642</v>
      </c>
      <c r="D13050" s="416">
        <v>157.55000000000001</v>
      </c>
    </row>
    <row r="13051" spans="2:4" x14ac:dyDescent="0.25">
      <c r="B13051" s="416" t="s">
        <v>15976</v>
      </c>
      <c r="C13051" s="416" t="s">
        <v>15642</v>
      </c>
      <c r="D13051" s="416">
        <v>157.55000000000001</v>
      </c>
    </row>
    <row r="13052" spans="2:4" x14ac:dyDescent="0.25">
      <c r="B13052" s="416" t="s">
        <v>15977</v>
      </c>
      <c r="C13052" s="416" t="s">
        <v>15642</v>
      </c>
      <c r="D13052" s="416">
        <v>157.55000000000001</v>
      </c>
    </row>
    <row r="13053" spans="2:4" x14ac:dyDescent="0.25">
      <c r="B13053" s="416" t="s">
        <v>15978</v>
      </c>
      <c r="C13053" s="416" t="s">
        <v>15642</v>
      </c>
      <c r="D13053" s="416">
        <v>157.55000000000001</v>
      </c>
    </row>
    <row r="13054" spans="2:4" x14ac:dyDescent="0.25">
      <c r="B13054" s="416" t="s">
        <v>15979</v>
      </c>
      <c r="C13054" s="416" t="s">
        <v>15642</v>
      </c>
      <c r="D13054" s="416">
        <v>157.55000000000001</v>
      </c>
    </row>
    <row r="13055" spans="2:4" x14ac:dyDescent="0.25">
      <c r="B13055" s="416" t="s">
        <v>15980</v>
      </c>
      <c r="C13055" s="416" t="s">
        <v>15642</v>
      </c>
      <c r="D13055" s="416">
        <v>157.55000000000001</v>
      </c>
    </row>
    <row r="13056" spans="2:4" x14ac:dyDescent="0.25">
      <c r="B13056" s="416" t="s">
        <v>15981</v>
      </c>
      <c r="C13056" s="416" t="s">
        <v>15642</v>
      </c>
      <c r="D13056" s="416">
        <v>157.55000000000001</v>
      </c>
    </row>
    <row r="13057" spans="2:4" x14ac:dyDescent="0.25">
      <c r="B13057" s="416" t="s">
        <v>15982</v>
      </c>
      <c r="C13057" s="416" t="s">
        <v>15642</v>
      </c>
      <c r="D13057" s="416">
        <v>157.55000000000001</v>
      </c>
    </row>
    <row r="13058" spans="2:4" x14ac:dyDescent="0.25">
      <c r="B13058" s="416" t="s">
        <v>15983</v>
      </c>
      <c r="C13058" s="416" t="s">
        <v>15642</v>
      </c>
      <c r="D13058" s="416">
        <v>157.55000000000001</v>
      </c>
    </row>
    <row r="13059" spans="2:4" x14ac:dyDescent="0.25">
      <c r="B13059" s="416" t="s">
        <v>15984</v>
      </c>
      <c r="C13059" s="416" t="s">
        <v>15642</v>
      </c>
      <c r="D13059" s="416">
        <v>157.55000000000001</v>
      </c>
    </row>
    <row r="13060" spans="2:4" x14ac:dyDescent="0.25">
      <c r="B13060" s="416" t="s">
        <v>15985</v>
      </c>
      <c r="C13060" s="416" t="s">
        <v>15642</v>
      </c>
      <c r="D13060" s="416">
        <v>157.55000000000001</v>
      </c>
    </row>
    <row r="13061" spans="2:4" x14ac:dyDescent="0.25">
      <c r="B13061" s="416" t="s">
        <v>15986</v>
      </c>
      <c r="C13061" s="416" t="s">
        <v>15642</v>
      </c>
      <c r="D13061" s="416">
        <v>157.55000000000001</v>
      </c>
    </row>
    <row r="13062" spans="2:4" x14ac:dyDescent="0.25">
      <c r="B13062" s="416" t="s">
        <v>15987</v>
      </c>
      <c r="C13062" s="416" t="s">
        <v>15642</v>
      </c>
      <c r="D13062" s="416">
        <v>157.55000000000001</v>
      </c>
    </row>
    <row r="13063" spans="2:4" x14ac:dyDescent="0.25">
      <c r="B13063" s="416" t="s">
        <v>15988</v>
      </c>
      <c r="C13063" s="416" t="s">
        <v>15642</v>
      </c>
      <c r="D13063" s="416">
        <v>157.55000000000001</v>
      </c>
    </row>
    <row r="13064" spans="2:4" x14ac:dyDescent="0.25">
      <c r="B13064" s="416" t="s">
        <v>15989</v>
      </c>
      <c r="C13064" s="416" t="s">
        <v>15642</v>
      </c>
      <c r="D13064" s="416">
        <v>157.55000000000001</v>
      </c>
    </row>
    <row r="13065" spans="2:4" x14ac:dyDescent="0.25">
      <c r="B13065" s="416" t="s">
        <v>15990</v>
      </c>
      <c r="C13065" s="416" t="s">
        <v>15642</v>
      </c>
      <c r="D13065" s="416">
        <v>157.55000000000001</v>
      </c>
    </row>
    <row r="13066" spans="2:4" x14ac:dyDescent="0.25">
      <c r="B13066" s="416" t="s">
        <v>15991</v>
      </c>
      <c r="C13066" s="416" t="s">
        <v>15642</v>
      </c>
      <c r="D13066" s="416">
        <v>157.55000000000001</v>
      </c>
    </row>
    <row r="13067" spans="2:4" x14ac:dyDescent="0.25">
      <c r="B13067" s="416" t="s">
        <v>15992</v>
      </c>
      <c r="C13067" s="416" t="s">
        <v>15642</v>
      </c>
      <c r="D13067" s="416">
        <v>157.55000000000001</v>
      </c>
    </row>
    <row r="13068" spans="2:4" x14ac:dyDescent="0.25">
      <c r="B13068" s="416" t="s">
        <v>15993</v>
      </c>
      <c r="C13068" s="416" t="s">
        <v>15642</v>
      </c>
      <c r="D13068" s="416">
        <v>157.55000000000001</v>
      </c>
    </row>
    <row r="13069" spans="2:4" x14ac:dyDescent="0.25">
      <c r="B13069" s="416" t="s">
        <v>15994</v>
      </c>
      <c r="C13069" s="416" t="s">
        <v>15642</v>
      </c>
      <c r="D13069" s="416">
        <v>157.55000000000001</v>
      </c>
    </row>
    <row r="13070" spans="2:4" x14ac:dyDescent="0.25">
      <c r="B13070" s="416" t="s">
        <v>15995</v>
      </c>
      <c r="C13070" s="416" t="s">
        <v>15642</v>
      </c>
      <c r="D13070" s="416">
        <v>157.55000000000001</v>
      </c>
    </row>
    <row r="13071" spans="2:4" x14ac:dyDescent="0.25">
      <c r="B13071" s="416" t="s">
        <v>15996</v>
      </c>
      <c r="C13071" s="416" t="s">
        <v>15642</v>
      </c>
      <c r="D13071" s="416">
        <v>157.55000000000001</v>
      </c>
    </row>
    <row r="13072" spans="2:4" x14ac:dyDescent="0.25">
      <c r="B13072" s="416" t="s">
        <v>15997</v>
      </c>
      <c r="C13072" s="416" t="s">
        <v>15642</v>
      </c>
      <c r="D13072" s="416">
        <v>157.55000000000001</v>
      </c>
    </row>
    <row r="13073" spans="2:4" x14ac:dyDescent="0.25">
      <c r="B13073" s="416" t="s">
        <v>15998</v>
      </c>
      <c r="C13073" s="416" t="s">
        <v>15642</v>
      </c>
      <c r="D13073" s="416">
        <v>157.55000000000001</v>
      </c>
    </row>
    <row r="13074" spans="2:4" x14ac:dyDescent="0.25">
      <c r="B13074" s="416" t="s">
        <v>15999</v>
      </c>
      <c r="C13074" s="416" t="s">
        <v>15642</v>
      </c>
      <c r="D13074" s="416">
        <v>157.55000000000001</v>
      </c>
    </row>
    <row r="13075" spans="2:4" x14ac:dyDescent="0.25">
      <c r="B13075" s="416" t="s">
        <v>16000</v>
      </c>
      <c r="C13075" s="416" t="s">
        <v>15642</v>
      </c>
      <c r="D13075" s="416">
        <v>157.55000000000001</v>
      </c>
    </row>
    <row r="13076" spans="2:4" x14ac:dyDescent="0.25">
      <c r="B13076" s="416" t="s">
        <v>16001</v>
      </c>
      <c r="C13076" s="416" t="s">
        <v>15642</v>
      </c>
      <c r="D13076" s="416">
        <v>157.55000000000001</v>
      </c>
    </row>
    <row r="13077" spans="2:4" x14ac:dyDescent="0.25">
      <c r="B13077" s="416" t="s">
        <v>16002</v>
      </c>
      <c r="C13077" s="416" t="s">
        <v>15642</v>
      </c>
      <c r="D13077" s="416">
        <v>157.55000000000001</v>
      </c>
    </row>
    <row r="13078" spans="2:4" x14ac:dyDescent="0.25">
      <c r="B13078" s="416" t="s">
        <v>16003</v>
      </c>
      <c r="C13078" s="416" t="s">
        <v>15642</v>
      </c>
      <c r="D13078" s="416">
        <v>157.55000000000001</v>
      </c>
    </row>
    <row r="13079" spans="2:4" x14ac:dyDescent="0.25">
      <c r="B13079" s="416" t="s">
        <v>16004</v>
      </c>
      <c r="C13079" s="416" t="s">
        <v>15642</v>
      </c>
      <c r="D13079" s="416">
        <v>157.55000000000001</v>
      </c>
    </row>
    <row r="13080" spans="2:4" x14ac:dyDescent="0.25">
      <c r="B13080" s="416" t="s">
        <v>16005</v>
      </c>
      <c r="C13080" s="416" t="s">
        <v>15642</v>
      </c>
      <c r="D13080" s="416">
        <v>157.55000000000001</v>
      </c>
    </row>
    <row r="13081" spans="2:4" x14ac:dyDescent="0.25">
      <c r="B13081" s="416" t="s">
        <v>16006</v>
      </c>
      <c r="C13081" s="416" t="s">
        <v>15642</v>
      </c>
      <c r="D13081" s="416">
        <v>157.55000000000001</v>
      </c>
    </row>
    <row r="13082" spans="2:4" x14ac:dyDescent="0.25">
      <c r="B13082" s="416" t="s">
        <v>16007</v>
      </c>
      <c r="C13082" s="416" t="s">
        <v>15642</v>
      </c>
      <c r="D13082" s="416">
        <v>157.55000000000001</v>
      </c>
    </row>
    <row r="13083" spans="2:4" x14ac:dyDescent="0.25">
      <c r="B13083" s="416" t="s">
        <v>16008</v>
      </c>
      <c r="C13083" s="416" t="s">
        <v>15642</v>
      </c>
      <c r="D13083" s="416">
        <v>157.55000000000001</v>
      </c>
    </row>
    <row r="13084" spans="2:4" x14ac:dyDescent="0.25">
      <c r="B13084" s="416" t="s">
        <v>16009</v>
      </c>
      <c r="C13084" s="416" t="s">
        <v>15642</v>
      </c>
      <c r="D13084" s="416">
        <v>157.55000000000001</v>
      </c>
    </row>
    <row r="13085" spans="2:4" x14ac:dyDescent="0.25">
      <c r="B13085" s="416" t="s">
        <v>16010</v>
      </c>
      <c r="C13085" s="416" t="s">
        <v>15642</v>
      </c>
      <c r="D13085" s="416">
        <v>157.55000000000001</v>
      </c>
    </row>
    <row r="13086" spans="2:4" x14ac:dyDescent="0.25">
      <c r="B13086" s="416" t="s">
        <v>16011</v>
      </c>
      <c r="C13086" s="416" t="s">
        <v>15642</v>
      </c>
      <c r="D13086" s="416">
        <v>157.55000000000001</v>
      </c>
    </row>
    <row r="13087" spans="2:4" x14ac:dyDescent="0.25">
      <c r="B13087" s="416" t="s">
        <v>16012</v>
      </c>
      <c r="C13087" s="416" t="s">
        <v>15642</v>
      </c>
      <c r="D13087" s="416">
        <v>157.55000000000001</v>
      </c>
    </row>
    <row r="13088" spans="2:4" x14ac:dyDescent="0.25">
      <c r="B13088" s="416" t="s">
        <v>16013</v>
      </c>
      <c r="C13088" s="416" t="s">
        <v>15642</v>
      </c>
      <c r="D13088" s="416">
        <v>157.55000000000001</v>
      </c>
    </row>
    <row r="13089" spans="2:4" x14ac:dyDescent="0.25">
      <c r="B13089" s="416" t="s">
        <v>16014</v>
      </c>
      <c r="C13089" s="416" t="s">
        <v>15642</v>
      </c>
      <c r="D13089" s="416">
        <v>157.55000000000001</v>
      </c>
    </row>
    <row r="13090" spans="2:4" x14ac:dyDescent="0.25">
      <c r="B13090" s="416" t="s">
        <v>16015</v>
      </c>
      <c r="C13090" s="416" t="s">
        <v>15642</v>
      </c>
      <c r="D13090" s="416">
        <v>157.55000000000001</v>
      </c>
    </row>
    <row r="13091" spans="2:4" x14ac:dyDescent="0.25">
      <c r="B13091" s="416" t="s">
        <v>16016</v>
      </c>
      <c r="C13091" s="416" t="s">
        <v>15642</v>
      </c>
      <c r="D13091" s="416">
        <v>157.55000000000001</v>
      </c>
    </row>
    <row r="13092" spans="2:4" x14ac:dyDescent="0.25">
      <c r="B13092" s="416" t="s">
        <v>16017</v>
      </c>
      <c r="C13092" s="416" t="s">
        <v>15642</v>
      </c>
      <c r="D13092" s="416">
        <v>157.55000000000001</v>
      </c>
    </row>
    <row r="13093" spans="2:4" x14ac:dyDescent="0.25">
      <c r="B13093" s="416" t="s">
        <v>16018</v>
      </c>
      <c r="C13093" s="416" t="s">
        <v>15642</v>
      </c>
      <c r="D13093" s="416">
        <v>157.55000000000001</v>
      </c>
    </row>
    <row r="13094" spans="2:4" x14ac:dyDescent="0.25">
      <c r="B13094" s="416" t="s">
        <v>16019</v>
      </c>
      <c r="C13094" s="416" t="s">
        <v>15642</v>
      </c>
      <c r="D13094" s="416">
        <v>157.55000000000001</v>
      </c>
    </row>
    <row r="13095" spans="2:4" x14ac:dyDescent="0.25">
      <c r="B13095" s="416" t="s">
        <v>16020</v>
      </c>
      <c r="C13095" s="416" t="s">
        <v>15642</v>
      </c>
      <c r="D13095" s="416">
        <v>157.55000000000001</v>
      </c>
    </row>
    <row r="13096" spans="2:4" x14ac:dyDescent="0.25">
      <c r="B13096" s="416" t="s">
        <v>16021</v>
      </c>
      <c r="C13096" s="416" t="s">
        <v>15642</v>
      </c>
      <c r="D13096" s="416">
        <v>157.55000000000001</v>
      </c>
    </row>
    <row r="13097" spans="2:4" x14ac:dyDescent="0.25">
      <c r="B13097" s="416" t="s">
        <v>16022</v>
      </c>
      <c r="C13097" s="416" t="s">
        <v>15642</v>
      </c>
      <c r="D13097" s="416">
        <v>157.55000000000001</v>
      </c>
    </row>
    <row r="13098" spans="2:4" x14ac:dyDescent="0.25">
      <c r="B13098" s="416" t="s">
        <v>16023</v>
      </c>
      <c r="C13098" s="416" t="s">
        <v>15642</v>
      </c>
      <c r="D13098" s="416">
        <v>157.55000000000001</v>
      </c>
    </row>
    <row r="13099" spans="2:4" x14ac:dyDescent="0.25">
      <c r="B13099" s="416" t="s">
        <v>16024</v>
      </c>
      <c r="C13099" s="416" t="s">
        <v>15642</v>
      </c>
      <c r="D13099" s="416">
        <v>157.55000000000001</v>
      </c>
    </row>
    <row r="13100" spans="2:4" x14ac:dyDescent="0.25">
      <c r="B13100" s="416" t="s">
        <v>16025</v>
      </c>
      <c r="C13100" s="416" t="s">
        <v>15642</v>
      </c>
      <c r="D13100" s="416">
        <v>157.55000000000001</v>
      </c>
    </row>
    <row r="13101" spans="2:4" x14ac:dyDescent="0.25">
      <c r="B13101" s="416" t="s">
        <v>16026</v>
      </c>
      <c r="C13101" s="416" t="s">
        <v>15642</v>
      </c>
      <c r="D13101" s="416">
        <v>157.55000000000001</v>
      </c>
    </row>
    <row r="13102" spans="2:4" x14ac:dyDescent="0.25">
      <c r="B13102" s="416" t="s">
        <v>16027</v>
      </c>
      <c r="C13102" s="416" t="s">
        <v>15642</v>
      </c>
      <c r="D13102" s="416">
        <v>157.55000000000001</v>
      </c>
    </row>
    <row r="13103" spans="2:4" x14ac:dyDescent="0.25">
      <c r="B13103" s="416" t="s">
        <v>16028</v>
      </c>
      <c r="C13103" s="416" t="s">
        <v>15642</v>
      </c>
      <c r="D13103" s="416">
        <v>157.55000000000001</v>
      </c>
    </row>
    <row r="13104" spans="2:4" x14ac:dyDescent="0.25">
      <c r="B13104" s="416" t="s">
        <v>16029</v>
      </c>
      <c r="C13104" s="416" t="s">
        <v>15642</v>
      </c>
      <c r="D13104" s="416">
        <v>157.55000000000001</v>
      </c>
    </row>
    <row r="13105" spans="2:4" x14ac:dyDescent="0.25">
      <c r="B13105" s="416" t="s">
        <v>16030</v>
      </c>
      <c r="C13105" s="416" t="s">
        <v>15642</v>
      </c>
      <c r="D13105" s="416">
        <v>157.55000000000001</v>
      </c>
    </row>
    <row r="13106" spans="2:4" x14ac:dyDescent="0.25">
      <c r="B13106" s="416" t="s">
        <v>16031</v>
      </c>
      <c r="C13106" s="416" t="s">
        <v>15642</v>
      </c>
      <c r="D13106" s="416">
        <v>157.55000000000001</v>
      </c>
    </row>
    <row r="13107" spans="2:4" x14ac:dyDescent="0.25">
      <c r="B13107" s="416" t="s">
        <v>16032</v>
      </c>
      <c r="C13107" s="416" t="s">
        <v>15642</v>
      </c>
      <c r="D13107" s="416">
        <v>157.55000000000001</v>
      </c>
    </row>
    <row r="13108" spans="2:4" x14ac:dyDescent="0.25">
      <c r="B13108" s="416" t="s">
        <v>16033</v>
      </c>
      <c r="C13108" s="416" t="s">
        <v>15642</v>
      </c>
      <c r="D13108" s="416">
        <v>157.55000000000001</v>
      </c>
    </row>
    <row r="13109" spans="2:4" x14ac:dyDescent="0.25">
      <c r="B13109" s="416" t="s">
        <v>16034</v>
      </c>
      <c r="C13109" s="416" t="s">
        <v>15642</v>
      </c>
      <c r="D13109" s="416">
        <v>157.55000000000001</v>
      </c>
    </row>
    <row r="13110" spans="2:4" x14ac:dyDescent="0.25">
      <c r="B13110" s="416" t="s">
        <v>16035</v>
      </c>
      <c r="C13110" s="416" t="s">
        <v>15642</v>
      </c>
      <c r="D13110" s="416">
        <v>157.55000000000001</v>
      </c>
    </row>
    <row r="13111" spans="2:4" x14ac:dyDescent="0.25">
      <c r="B13111" s="416" t="s">
        <v>16036</v>
      </c>
      <c r="C13111" s="416" t="s">
        <v>15642</v>
      </c>
      <c r="D13111" s="416">
        <v>157.55000000000001</v>
      </c>
    </row>
    <row r="13112" spans="2:4" x14ac:dyDescent="0.25">
      <c r="B13112" s="416" t="s">
        <v>16037</v>
      </c>
      <c r="C13112" s="416" t="s">
        <v>15642</v>
      </c>
      <c r="D13112" s="416">
        <v>157.55000000000001</v>
      </c>
    </row>
    <row r="13113" spans="2:4" x14ac:dyDescent="0.25">
      <c r="B13113" s="416" t="s">
        <v>16038</v>
      </c>
      <c r="C13113" s="416" t="s">
        <v>15642</v>
      </c>
      <c r="D13113" s="416">
        <v>157.55000000000001</v>
      </c>
    </row>
    <row r="13114" spans="2:4" x14ac:dyDescent="0.25">
      <c r="B13114" s="416" t="s">
        <v>16039</v>
      </c>
      <c r="C13114" s="416" t="s">
        <v>15642</v>
      </c>
      <c r="D13114" s="416">
        <v>157.55000000000001</v>
      </c>
    </row>
    <row r="13115" spans="2:4" x14ac:dyDescent="0.25">
      <c r="B13115" s="416" t="s">
        <v>16040</v>
      </c>
      <c r="C13115" s="416" t="s">
        <v>15642</v>
      </c>
      <c r="D13115" s="416">
        <v>157.55000000000001</v>
      </c>
    </row>
    <row r="13116" spans="2:4" x14ac:dyDescent="0.25">
      <c r="B13116" s="416" t="s">
        <v>16041</v>
      </c>
      <c r="C13116" s="416" t="s">
        <v>15642</v>
      </c>
      <c r="D13116" s="416">
        <v>157.55000000000001</v>
      </c>
    </row>
    <row r="13117" spans="2:4" x14ac:dyDescent="0.25">
      <c r="B13117" s="416" t="s">
        <v>16042</v>
      </c>
      <c r="C13117" s="416" t="s">
        <v>15642</v>
      </c>
      <c r="D13117" s="416">
        <v>157.55000000000001</v>
      </c>
    </row>
    <row r="13118" spans="2:4" x14ac:dyDescent="0.25">
      <c r="B13118" s="416" t="s">
        <v>16043</v>
      </c>
      <c r="C13118" s="416" t="s">
        <v>15642</v>
      </c>
      <c r="D13118" s="416">
        <v>157.55000000000001</v>
      </c>
    </row>
    <row r="13119" spans="2:4" x14ac:dyDescent="0.25">
      <c r="B13119" s="416" t="s">
        <v>16044</v>
      </c>
      <c r="C13119" s="416" t="s">
        <v>15642</v>
      </c>
      <c r="D13119" s="416">
        <v>157.55000000000001</v>
      </c>
    </row>
    <row r="13120" spans="2:4" x14ac:dyDescent="0.25">
      <c r="B13120" s="416" t="s">
        <v>16045</v>
      </c>
      <c r="C13120" s="416" t="s">
        <v>15642</v>
      </c>
      <c r="D13120" s="416">
        <v>157.55000000000001</v>
      </c>
    </row>
    <row r="13121" spans="2:4" x14ac:dyDescent="0.25">
      <c r="B13121" s="416" t="s">
        <v>16046</v>
      </c>
      <c r="C13121" s="416" t="s">
        <v>15642</v>
      </c>
      <c r="D13121" s="416">
        <v>157.55000000000001</v>
      </c>
    </row>
    <row r="13122" spans="2:4" x14ac:dyDescent="0.25">
      <c r="B13122" s="416" t="s">
        <v>16047</v>
      </c>
      <c r="C13122" s="416" t="s">
        <v>15642</v>
      </c>
      <c r="D13122" s="416">
        <v>157.55000000000001</v>
      </c>
    </row>
    <row r="13123" spans="2:4" x14ac:dyDescent="0.25">
      <c r="B13123" s="416" t="s">
        <v>16048</v>
      </c>
      <c r="C13123" s="416" t="s">
        <v>15642</v>
      </c>
      <c r="D13123" s="416">
        <v>157.55000000000001</v>
      </c>
    </row>
    <row r="13124" spans="2:4" x14ac:dyDescent="0.25">
      <c r="B13124" s="416" t="s">
        <v>16049</v>
      </c>
      <c r="C13124" s="416" t="s">
        <v>15642</v>
      </c>
      <c r="D13124" s="416">
        <v>157.55000000000001</v>
      </c>
    </row>
    <row r="13125" spans="2:4" x14ac:dyDescent="0.25">
      <c r="B13125" s="416" t="s">
        <v>16050</v>
      </c>
      <c r="C13125" s="416" t="s">
        <v>15642</v>
      </c>
      <c r="D13125" s="416">
        <v>157.55000000000001</v>
      </c>
    </row>
    <row r="13126" spans="2:4" x14ac:dyDescent="0.25">
      <c r="B13126" s="416" t="s">
        <v>16051</v>
      </c>
      <c r="C13126" s="416" t="s">
        <v>15642</v>
      </c>
      <c r="D13126" s="416">
        <v>157.55000000000001</v>
      </c>
    </row>
    <row r="13127" spans="2:4" x14ac:dyDescent="0.25">
      <c r="B13127" s="416" t="s">
        <v>16052</v>
      </c>
      <c r="C13127" s="416" t="s">
        <v>15642</v>
      </c>
      <c r="D13127" s="416">
        <v>157.55000000000001</v>
      </c>
    </row>
    <row r="13128" spans="2:4" x14ac:dyDescent="0.25">
      <c r="B13128" s="416" t="s">
        <v>16053</v>
      </c>
      <c r="C13128" s="416" t="s">
        <v>15642</v>
      </c>
      <c r="D13128" s="416">
        <v>157.55000000000001</v>
      </c>
    </row>
    <row r="13129" spans="2:4" x14ac:dyDescent="0.25">
      <c r="B13129" s="416" t="s">
        <v>16054</v>
      </c>
      <c r="C13129" s="416" t="s">
        <v>15642</v>
      </c>
      <c r="D13129" s="416">
        <v>157.55000000000001</v>
      </c>
    </row>
    <row r="13130" spans="2:4" x14ac:dyDescent="0.25">
      <c r="B13130" s="416" t="s">
        <v>16055</v>
      </c>
      <c r="C13130" s="416" t="s">
        <v>15642</v>
      </c>
      <c r="D13130" s="416">
        <v>157.55000000000001</v>
      </c>
    </row>
    <row r="13131" spans="2:4" x14ac:dyDescent="0.25">
      <c r="B13131" s="416" t="s">
        <v>16056</v>
      </c>
      <c r="C13131" s="416" t="s">
        <v>15642</v>
      </c>
      <c r="D13131" s="416">
        <v>157.55000000000001</v>
      </c>
    </row>
    <row r="13132" spans="2:4" x14ac:dyDescent="0.25">
      <c r="B13132" s="416" t="s">
        <v>16057</v>
      </c>
      <c r="C13132" s="416" t="s">
        <v>15642</v>
      </c>
      <c r="D13132" s="416">
        <v>157.55000000000001</v>
      </c>
    </row>
    <row r="13133" spans="2:4" x14ac:dyDescent="0.25">
      <c r="B13133" s="416" t="s">
        <v>16058</v>
      </c>
      <c r="C13133" s="416" t="s">
        <v>15642</v>
      </c>
      <c r="D13133" s="416">
        <v>157.55000000000001</v>
      </c>
    </row>
    <row r="13134" spans="2:4" x14ac:dyDescent="0.25">
      <c r="B13134" s="416" t="s">
        <v>16059</v>
      </c>
      <c r="C13134" s="416" t="s">
        <v>15642</v>
      </c>
      <c r="D13134" s="416">
        <v>157.55000000000001</v>
      </c>
    </row>
    <row r="13135" spans="2:4" x14ac:dyDescent="0.25">
      <c r="B13135" s="416" t="s">
        <v>16060</v>
      </c>
      <c r="C13135" s="416" t="s">
        <v>15642</v>
      </c>
      <c r="D13135" s="416">
        <v>157.55000000000001</v>
      </c>
    </row>
    <row r="13136" spans="2:4" x14ac:dyDescent="0.25">
      <c r="B13136" s="416" t="s">
        <v>16061</v>
      </c>
      <c r="C13136" s="416" t="s">
        <v>15642</v>
      </c>
      <c r="D13136" s="416">
        <v>157.55000000000001</v>
      </c>
    </row>
    <row r="13137" spans="2:4" x14ac:dyDescent="0.25">
      <c r="B13137" s="416" t="s">
        <v>16062</v>
      </c>
      <c r="C13137" s="416" t="s">
        <v>15642</v>
      </c>
      <c r="D13137" s="416">
        <v>157.55000000000001</v>
      </c>
    </row>
    <row r="13138" spans="2:4" x14ac:dyDescent="0.25">
      <c r="B13138" s="416" t="s">
        <v>16063</v>
      </c>
      <c r="C13138" s="416" t="s">
        <v>15642</v>
      </c>
      <c r="D13138" s="416">
        <v>157.55000000000001</v>
      </c>
    </row>
    <row r="13139" spans="2:4" x14ac:dyDescent="0.25">
      <c r="B13139" s="416" t="s">
        <v>16064</v>
      </c>
      <c r="C13139" s="416" t="s">
        <v>15642</v>
      </c>
      <c r="D13139" s="416">
        <v>157.55000000000001</v>
      </c>
    </row>
    <row r="13140" spans="2:4" x14ac:dyDescent="0.25">
      <c r="B13140" s="416" t="s">
        <v>16065</v>
      </c>
      <c r="C13140" s="416" t="s">
        <v>15642</v>
      </c>
      <c r="D13140" s="416">
        <v>157.55000000000001</v>
      </c>
    </row>
    <row r="13141" spans="2:4" x14ac:dyDescent="0.25">
      <c r="B13141" s="416" t="s">
        <v>16066</v>
      </c>
      <c r="C13141" s="416" t="s">
        <v>15642</v>
      </c>
      <c r="D13141" s="416">
        <v>157.55000000000001</v>
      </c>
    </row>
    <row r="13142" spans="2:4" x14ac:dyDescent="0.25">
      <c r="B13142" s="416" t="s">
        <v>16067</v>
      </c>
      <c r="C13142" s="416" t="s">
        <v>15642</v>
      </c>
      <c r="D13142" s="416">
        <v>157.55000000000001</v>
      </c>
    </row>
    <row r="13143" spans="2:4" x14ac:dyDescent="0.25">
      <c r="B13143" s="416" t="s">
        <v>16068</v>
      </c>
      <c r="C13143" s="416" t="s">
        <v>15642</v>
      </c>
      <c r="D13143" s="416">
        <v>157.55000000000001</v>
      </c>
    </row>
    <row r="13144" spans="2:4" x14ac:dyDescent="0.25">
      <c r="B13144" s="416" t="s">
        <v>16069</v>
      </c>
      <c r="C13144" s="416" t="s">
        <v>15642</v>
      </c>
      <c r="D13144" s="416">
        <v>157.55000000000001</v>
      </c>
    </row>
    <row r="13145" spans="2:4" x14ac:dyDescent="0.25">
      <c r="B13145" s="416" t="s">
        <v>16070</v>
      </c>
      <c r="C13145" s="416" t="s">
        <v>15642</v>
      </c>
      <c r="D13145" s="416">
        <v>157.55000000000001</v>
      </c>
    </row>
    <row r="13146" spans="2:4" x14ac:dyDescent="0.25">
      <c r="B13146" s="416" t="s">
        <v>16071</v>
      </c>
      <c r="C13146" s="416" t="s">
        <v>15642</v>
      </c>
      <c r="D13146" s="416">
        <v>157.55000000000001</v>
      </c>
    </row>
    <row r="13147" spans="2:4" x14ac:dyDescent="0.25">
      <c r="B13147" s="416" t="s">
        <v>16072</v>
      </c>
      <c r="C13147" s="416" t="s">
        <v>15642</v>
      </c>
      <c r="D13147" s="416">
        <v>157.55000000000001</v>
      </c>
    </row>
    <row r="13148" spans="2:4" x14ac:dyDescent="0.25">
      <c r="B13148" s="416" t="s">
        <v>16073</v>
      </c>
      <c r="C13148" s="416" t="s">
        <v>15642</v>
      </c>
      <c r="D13148" s="416">
        <v>157.55000000000001</v>
      </c>
    </row>
    <row r="13149" spans="2:4" x14ac:dyDescent="0.25">
      <c r="B13149" s="416" t="s">
        <v>16074</v>
      </c>
      <c r="C13149" s="416" t="s">
        <v>15642</v>
      </c>
      <c r="D13149" s="416">
        <v>157.55000000000001</v>
      </c>
    </row>
    <row r="13150" spans="2:4" x14ac:dyDescent="0.25">
      <c r="B13150" s="416" t="s">
        <v>16075</v>
      </c>
      <c r="C13150" s="416" t="s">
        <v>15642</v>
      </c>
      <c r="D13150" s="416">
        <v>157.55000000000001</v>
      </c>
    </row>
    <row r="13151" spans="2:4" x14ac:dyDescent="0.25">
      <c r="B13151" s="416" t="s">
        <v>16076</v>
      </c>
      <c r="C13151" s="416" t="s">
        <v>15642</v>
      </c>
      <c r="D13151" s="416">
        <v>157.55000000000001</v>
      </c>
    </row>
    <row r="13152" spans="2:4" x14ac:dyDescent="0.25">
      <c r="B13152" s="416" t="s">
        <v>16077</v>
      </c>
      <c r="C13152" s="416" t="s">
        <v>15642</v>
      </c>
      <c r="D13152" s="416">
        <v>157.55000000000001</v>
      </c>
    </row>
    <row r="13153" spans="2:4" x14ac:dyDescent="0.25">
      <c r="B13153" s="416" t="s">
        <v>16078</v>
      </c>
      <c r="C13153" s="416" t="s">
        <v>15642</v>
      </c>
      <c r="D13153" s="416">
        <v>157.55000000000001</v>
      </c>
    </row>
    <row r="13154" spans="2:4" x14ac:dyDescent="0.25">
      <c r="B13154" s="416" t="s">
        <v>16079</v>
      </c>
      <c r="C13154" s="416" t="s">
        <v>15642</v>
      </c>
      <c r="D13154" s="416">
        <v>157.55000000000001</v>
      </c>
    </row>
    <row r="13155" spans="2:4" x14ac:dyDescent="0.25">
      <c r="B13155" s="416" t="s">
        <v>16080</v>
      </c>
      <c r="C13155" s="416" t="s">
        <v>15642</v>
      </c>
      <c r="D13155" s="416">
        <v>157.55000000000001</v>
      </c>
    </row>
    <row r="13156" spans="2:4" x14ac:dyDescent="0.25">
      <c r="B13156" s="416" t="s">
        <v>16081</v>
      </c>
      <c r="C13156" s="416" t="s">
        <v>15642</v>
      </c>
      <c r="D13156" s="416">
        <v>157.55000000000001</v>
      </c>
    </row>
    <row r="13157" spans="2:4" x14ac:dyDescent="0.25">
      <c r="B13157" s="416" t="s">
        <v>16082</v>
      </c>
      <c r="C13157" s="416" t="s">
        <v>15642</v>
      </c>
      <c r="D13157" s="416">
        <v>157.55000000000001</v>
      </c>
    </row>
    <row r="13158" spans="2:4" x14ac:dyDescent="0.25">
      <c r="B13158" s="416" t="s">
        <v>16083</v>
      </c>
      <c r="C13158" s="416" t="s">
        <v>15642</v>
      </c>
      <c r="D13158" s="416">
        <v>157.55000000000001</v>
      </c>
    </row>
    <row r="13159" spans="2:4" x14ac:dyDescent="0.25">
      <c r="B13159" s="416" t="s">
        <v>16084</v>
      </c>
      <c r="C13159" s="416" t="s">
        <v>15642</v>
      </c>
      <c r="D13159" s="416">
        <v>157.55000000000001</v>
      </c>
    </row>
    <row r="13160" spans="2:4" x14ac:dyDescent="0.25">
      <c r="B13160" s="416" t="s">
        <v>16085</v>
      </c>
      <c r="C13160" s="416" t="s">
        <v>15642</v>
      </c>
      <c r="D13160" s="416">
        <v>157.55000000000001</v>
      </c>
    </row>
    <row r="13161" spans="2:4" x14ac:dyDescent="0.25">
      <c r="B13161" s="416" t="s">
        <v>16086</v>
      </c>
      <c r="C13161" s="416" t="s">
        <v>15642</v>
      </c>
      <c r="D13161" s="416">
        <v>157.55000000000001</v>
      </c>
    </row>
    <row r="13162" spans="2:4" x14ac:dyDescent="0.25">
      <c r="B13162" s="416" t="s">
        <v>16087</v>
      </c>
      <c r="C13162" s="416" t="s">
        <v>15642</v>
      </c>
      <c r="D13162" s="416">
        <v>157.55000000000001</v>
      </c>
    </row>
    <row r="13163" spans="2:4" x14ac:dyDescent="0.25">
      <c r="B13163" s="416" t="s">
        <v>16088</v>
      </c>
      <c r="C13163" s="416" t="s">
        <v>15642</v>
      </c>
      <c r="D13163" s="416">
        <v>157.55000000000001</v>
      </c>
    </row>
    <row r="13164" spans="2:4" x14ac:dyDescent="0.25">
      <c r="B13164" s="416" t="s">
        <v>16089</v>
      </c>
      <c r="C13164" s="416" t="s">
        <v>15642</v>
      </c>
      <c r="D13164" s="416">
        <v>157.55000000000001</v>
      </c>
    </row>
    <row r="13165" spans="2:4" x14ac:dyDescent="0.25">
      <c r="B13165" s="416" t="s">
        <v>16090</v>
      </c>
      <c r="C13165" s="416" t="s">
        <v>15642</v>
      </c>
      <c r="D13165" s="416">
        <v>157.55000000000001</v>
      </c>
    </row>
    <row r="13166" spans="2:4" x14ac:dyDescent="0.25">
      <c r="B13166" s="416" t="s">
        <v>16091</v>
      </c>
      <c r="C13166" s="416" t="s">
        <v>15642</v>
      </c>
      <c r="D13166" s="416">
        <v>157.55000000000001</v>
      </c>
    </row>
    <row r="13167" spans="2:4" x14ac:dyDescent="0.25">
      <c r="B13167" s="416" t="s">
        <v>16092</v>
      </c>
      <c r="C13167" s="416" t="s">
        <v>15642</v>
      </c>
      <c r="D13167" s="416">
        <v>157.55000000000001</v>
      </c>
    </row>
    <row r="13168" spans="2:4" x14ac:dyDescent="0.25">
      <c r="B13168" s="416" t="s">
        <v>16093</v>
      </c>
      <c r="C13168" s="416" t="s">
        <v>15642</v>
      </c>
      <c r="D13168" s="416">
        <v>157.55000000000001</v>
      </c>
    </row>
    <row r="13169" spans="2:4" x14ac:dyDescent="0.25">
      <c r="B13169" s="416" t="s">
        <v>16094</v>
      </c>
      <c r="C13169" s="416" t="s">
        <v>15642</v>
      </c>
      <c r="D13169" s="416">
        <v>157.55000000000001</v>
      </c>
    </row>
    <row r="13170" spans="2:4" x14ac:dyDescent="0.25">
      <c r="B13170" s="416" t="s">
        <v>16095</v>
      </c>
      <c r="C13170" s="416" t="s">
        <v>15642</v>
      </c>
      <c r="D13170" s="416">
        <v>157.55000000000001</v>
      </c>
    </row>
    <row r="13171" spans="2:4" x14ac:dyDescent="0.25">
      <c r="B13171" s="416" t="s">
        <v>16096</v>
      </c>
      <c r="C13171" s="416" t="s">
        <v>15642</v>
      </c>
      <c r="D13171" s="416">
        <v>157.55000000000001</v>
      </c>
    </row>
    <row r="13172" spans="2:4" x14ac:dyDescent="0.25">
      <c r="B13172" s="416" t="s">
        <v>16097</v>
      </c>
      <c r="C13172" s="416" t="s">
        <v>15642</v>
      </c>
      <c r="D13172" s="416">
        <v>157.55000000000001</v>
      </c>
    </row>
    <row r="13173" spans="2:4" x14ac:dyDescent="0.25">
      <c r="B13173" s="416" t="s">
        <v>16098</v>
      </c>
      <c r="C13173" s="416" t="s">
        <v>15642</v>
      </c>
      <c r="D13173" s="416">
        <v>157.55000000000001</v>
      </c>
    </row>
    <row r="13174" spans="2:4" x14ac:dyDescent="0.25">
      <c r="B13174" s="416" t="s">
        <v>16099</v>
      </c>
      <c r="C13174" s="416" t="s">
        <v>15642</v>
      </c>
      <c r="D13174" s="416">
        <v>157.55000000000001</v>
      </c>
    </row>
    <row r="13175" spans="2:4" x14ac:dyDescent="0.25">
      <c r="B13175" s="416" t="s">
        <v>16100</v>
      </c>
      <c r="C13175" s="416" t="s">
        <v>15642</v>
      </c>
      <c r="D13175" s="416">
        <v>157.55000000000001</v>
      </c>
    </row>
    <row r="13176" spans="2:4" x14ac:dyDescent="0.25">
      <c r="B13176" s="416" t="s">
        <v>16101</v>
      </c>
      <c r="C13176" s="416" t="s">
        <v>15642</v>
      </c>
      <c r="D13176" s="416">
        <v>157.55000000000001</v>
      </c>
    </row>
    <row r="13177" spans="2:4" x14ac:dyDescent="0.25">
      <c r="B13177" s="416" t="s">
        <v>16102</v>
      </c>
      <c r="C13177" s="416" t="s">
        <v>15642</v>
      </c>
      <c r="D13177" s="416">
        <v>157.55000000000001</v>
      </c>
    </row>
    <row r="13178" spans="2:4" x14ac:dyDescent="0.25">
      <c r="B13178" s="416" t="s">
        <v>16103</v>
      </c>
      <c r="C13178" s="416" t="s">
        <v>15642</v>
      </c>
      <c r="D13178" s="416">
        <v>157.55000000000001</v>
      </c>
    </row>
    <row r="13179" spans="2:4" x14ac:dyDescent="0.25">
      <c r="B13179" s="416" t="s">
        <v>16104</v>
      </c>
      <c r="C13179" s="416" t="s">
        <v>15642</v>
      </c>
      <c r="D13179" s="416">
        <v>157.55000000000001</v>
      </c>
    </row>
    <row r="13180" spans="2:4" x14ac:dyDescent="0.25">
      <c r="B13180" s="416" t="s">
        <v>16105</v>
      </c>
      <c r="C13180" s="416" t="s">
        <v>15642</v>
      </c>
      <c r="D13180" s="416">
        <v>157.55000000000001</v>
      </c>
    </row>
    <row r="13181" spans="2:4" x14ac:dyDescent="0.25">
      <c r="B13181" s="416" t="s">
        <v>16106</v>
      </c>
      <c r="C13181" s="416" t="s">
        <v>15642</v>
      </c>
      <c r="D13181" s="416">
        <v>157.55000000000001</v>
      </c>
    </row>
    <row r="13182" spans="2:4" x14ac:dyDescent="0.25">
      <c r="B13182" s="416" t="s">
        <v>16107</v>
      </c>
      <c r="C13182" s="416" t="s">
        <v>15642</v>
      </c>
      <c r="D13182" s="416">
        <v>157.55000000000001</v>
      </c>
    </row>
    <row r="13183" spans="2:4" x14ac:dyDescent="0.25">
      <c r="B13183" s="416" t="s">
        <v>16108</v>
      </c>
      <c r="C13183" s="416" t="s">
        <v>15642</v>
      </c>
      <c r="D13183" s="416">
        <v>157.55000000000001</v>
      </c>
    </row>
    <row r="13184" spans="2:4" x14ac:dyDescent="0.25">
      <c r="B13184" s="416" t="s">
        <v>16109</v>
      </c>
      <c r="C13184" s="416" t="s">
        <v>15642</v>
      </c>
      <c r="D13184" s="416">
        <v>157.55000000000001</v>
      </c>
    </row>
    <row r="13185" spans="2:4" x14ac:dyDescent="0.25">
      <c r="B13185" s="416" t="s">
        <v>16110</v>
      </c>
      <c r="C13185" s="416" t="s">
        <v>15642</v>
      </c>
      <c r="D13185" s="416">
        <v>157.55000000000001</v>
      </c>
    </row>
    <row r="13186" spans="2:4" x14ac:dyDescent="0.25">
      <c r="B13186" s="416" t="s">
        <v>16111</v>
      </c>
      <c r="C13186" s="416" t="s">
        <v>15642</v>
      </c>
      <c r="D13186" s="416">
        <v>157.55000000000001</v>
      </c>
    </row>
    <row r="13187" spans="2:4" x14ac:dyDescent="0.25">
      <c r="B13187" s="416" t="s">
        <v>16112</v>
      </c>
      <c r="C13187" s="416" t="s">
        <v>15642</v>
      </c>
      <c r="D13187" s="416">
        <v>157.55000000000001</v>
      </c>
    </row>
    <row r="13188" spans="2:4" x14ac:dyDescent="0.25">
      <c r="B13188" s="416" t="s">
        <v>16113</v>
      </c>
      <c r="C13188" s="416" t="s">
        <v>15642</v>
      </c>
      <c r="D13188" s="416">
        <v>157.55000000000001</v>
      </c>
    </row>
    <row r="13189" spans="2:4" x14ac:dyDescent="0.25">
      <c r="B13189" s="416" t="s">
        <v>16114</v>
      </c>
      <c r="C13189" s="416" t="s">
        <v>15642</v>
      </c>
      <c r="D13189" s="416">
        <v>157.55000000000001</v>
      </c>
    </row>
    <row r="13190" spans="2:4" x14ac:dyDescent="0.25">
      <c r="B13190" s="416" t="s">
        <v>16115</v>
      </c>
      <c r="C13190" s="416" t="s">
        <v>15642</v>
      </c>
      <c r="D13190" s="416">
        <v>157.55000000000001</v>
      </c>
    </row>
    <row r="13191" spans="2:4" x14ac:dyDescent="0.25">
      <c r="B13191" s="416" t="s">
        <v>16116</v>
      </c>
      <c r="C13191" s="416" t="s">
        <v>15642</v>
      </c>
      <c r="D13191" s="416">
        <v>157.55000000000001</v>
      </c>
    </row>
    <row r="13192" spans="2:4" x14ac:dyDescent="0.25">
      <c r="B13192" s="416" t="s">
        <v>16117</v>
      </c>
      <c r="C13192" s="416" t="s">
        <v>15642</v>
      </c>
      <c r="D13192" s="416">
        <v>157.55000000000001</v>
      </c>
    </row>
    <row r="13193" spans="2:4" x14ac:dyDescent="0.25">
      <c r="B13193" s="416" t="s">
        <v>16118</v>
      </c>
      <c r="C13193" s="416" t="s">
        <v>15642</v>
      </c>
      <c r="D13193" s="416">
        <v>157.55000000000001</v>
      </c>
    </row>
    <row r="13194" spans="2:4" x14ac:dyDescent="0.25">
      <c r="B13194" s="416" t="s">
        <v>16119</v>
      </c>
      <c r="C13194" s="416" t="s">
        <v>15642</v>
      </c>
      <c r="D13194" s="416">
        <v>157.55000000000001</v>
      </c>
    </row>
    <row r="13195" spans="2:4" x14ac:dyDescent="0.25">
      <c r="B13195" s="416" t="s">
        <v>16120</v>
      </c>
      <c r="C13195" s="416" t="s">
        <v>15642</v>
      </c>
      <c r="D13195" s="416">
        <v>157.55000000000001</v>
      </c>
    </row>
    <row r="13196" spans="2:4" x14ac:dyDescent="0.25">
      <c r="B13196" s="416" t="s">
        <v>16121</v>
      </c>
      <c r="C13196" s="416" t="s">
        <v>15642</v>
      </c>
      <c r="D13196" s="416">
        <v>157.55000000000001</v>
      </c>
    </row>
    <row r="13197" spans="2:4" x14ac:dyDescent="0.25">
      <c r="B13197" s="416" t="s">
        <v>16122</v>
      </c>
      <c r="C13197" s="416" t="s">
        <v>15642</v>
      </c>
      <c r="D13197" s="416">
        <v>157.55000000000001</v>
      </c>
    </row>
    <row r="13198" spans="2:4" x14ac:dyDescent="0.25">
      <c r="B13198" s="416" t="s">
        <v>16123</v>
      </c>
      <c r="C13198" s="416" t="s">
        <v>15642</v>
      </c>
      <c r="D13198" s="416">
        <v>157.55000000000001</v>
      </c>
    </row>
    <row r="13199" spans="2:4" x14ac:dyDescent="0.25">
      <c r="B13199" s="416" t="s">
        <v>16124</v>
      </c>
      <c r="C13199" s="416" t="s">
        <v>15642</v>
      </c>
      <c r="D13199" s="416">
        <v>157.55000000000001</v>
      </c>
    </row>
    <row r="13200" spans="2:4" x14ac:dyDescent="0.25">
      <c r="B13200" s="416" t="s">
        <v>16125</v>
      </c>
      <c r="C13200" s="416" t="s">
        <v>15642</v>
      </c>
      <c r="D13200" s="416">
        <v>157.55000000000001</v>
      </c>
    </row>
    <row r="13201" spans="2:4" x14ac:dyDescent="0.25">
      <c r="B13201" s="416" t="s">
        <v>16126</v>
      </c>
      <c r="C13201" s="416" t="s">
        <v>15642</v>
      </c>
      <c r="D13201" s="416">
        <v>157.55000000000001</v>
      </c>
    </row>
    <row r="13202" spans="2:4" x14ac:dyDescent="0.25">
      <c r="B13202" s="416" t="s">
        <v>16127</v>
      </c>
      <c r="C13202" s="416" t="s">
        <v>15642</v>
      </c>
      <c r="D13202" s="416">
        <v>157.55000000000001</v>
      </c>
    </row>
    <row r="13203" spans="2:4" x14ac:dyDescent="0.25">
      <c r="B13203" s="416" t="s">
        <v>16128</v>
      </c>
      <c r="C13203" s="416" t="s">
        <v>15642</v>
      </c>
      <c r="D13203" s="416">
        <v>157.55000000000001</v>
      </c>
    </row>
    <row r="13204" spans="2:4" x14ac:dyDescent="0.25">
      <c r="B13204" s="416" t="s">
        <v>16129</v>
      </c>
      <c r="C13204" s="416" t="s">
        <v>15642</v>
      </c>
      <c r="D13204" s="416">
        <v>157.55000000000001</v>
      </c>
    </row>
    <row r="13205" spans="2:4" x14ac:dyDescent="0.25">
      <c r="B13205" s="416" t="s">
        <v>16130</v>
      </c>
      <c r="C13205" s="416" t="s">
        <v>15642</v>
      </c>
      <c r="D13205" s="416">
        <v>157.55000000000001</v>
      </c>
    </row>
    <row r="13206" spans="2:4" x14ac:dyDescent="0.25">
      <c r="B13206" s="416" t="s">
        <v>16131</v>
      </c>
      <c r="C13206" s="416" t="s">
        <v>15642</v>
      </c>
      <c r="D13206" s="416">
        <v>157.55000000000001</v>
      </c>
    </row>
    <row r="13207" spans="2:4" x14ac:dyDescent="0.25">
      <c r="B13207" s="416" t="s">
        <v>16132</v>
      </c>
      <c r="C13207" s="416" t="s">
        <v>15642</v>
      </c>
      <c r="D13207" s="416">
        <v>157.55000000000001</v>
      </c>
    </row>
    <row r="13208" spans="2:4" x14ac:dyDescent="0.25">
      <c r="B13208" s="416" t="s">
        <v>16133</v>
      </c>
      <c r="C13208" s="416" t="s">
        <v>15642</v>
      </c>
      <c r="D13208" s="416">
        <v>157.55000000000001</v>
      </c>
    </row>
    <row r="13209" spans="2:4" x14ac:dyDescent="0.25">
      <c r="B13209" s="416" t="s">
        <v>16134</v>
      </c>
      <c r="C13209" s="416" t="s">
        <v>15642</v>
      </c>
      <c r="D13209" s="416">
        <v>157.55000000000001</v>
      </c>
    </row>
    <row r="13210" spans="2:4" x14ac:dyDescent="0.25">
      <c r="B13210" s="416" t="s">
        <v>16135</v>
      </c>
      <c r="C13210" s="416" t="s">
        <v>15642</v>
      </c>
      <c r="D13210" s="416">
        <v>157.55000000000001</v>
      </c>
    </row>
    <row r="13211" spans="2:4" x14ac:dyDescent="0.25">
      <c r="B13211" s="416" t="s">
        <v>16136</v>
      </c>
      <c r="C13211" s="416" t="s">
        <v>15642</v>
      </c>
      <c r="D13211" s="416">
        <v>157.55000000000001</v>
      </c>
    </row>
    <row r="13212" spans="2:4" x14ac:dyDescent="0.25">
      <c r="B13212" s="416" t="s">
        <v>16137</v>
      </c>
      <c r="C13212" s="416" t="s">
        <v>15642</v>
      </c>
      <c r="D13212" s="416">
        <v>157.55000000000001</v>
      </c>
    </row>
    <row r="13213" spans="2:4" x14ac:dyDescent="0.25">
      <c r="B13213" s="416" t="s">
        <v>16138</v>
      </c>
      <c r="C13213" s="416" t="s">
        <v>15642</v>
      </c>
      <c r="D13213" s="416">
        <v>157.55000000000001</v>
      </c>
    </row>
    <row r="13214" spans="2:4" x14ac:dyDescent="0.25">
      <c r="B13214" s="416" t="s">
        <v>16139</v>
      </c>
      <c r="C13214" s="416" t="s">
        <v>15642</v>
      </c>
      <c r="D13214" s="416">
        <v>157.55000000000001</v>
      </c>
    </row>
    <row r="13215" spans="2:4" x14ac:dyDescent="0.25">
      <c r="B13215" s="416" t="s">
        <v>16140</v>
      </c>
      <c r="C13215" s="416" t="s">
        <v>15642</v>
      </c>
      <c r="D13215" s="416">
        <v>157.55000000000001</v>
      </c>
    </row>
    <row r="13216" spans="2:4" x14ac:dyDescent="0.25">
      <c r="B13216" s="416" t="s">
        <v>16141</v>
      </c>
      <c r="C13216" s="416" t="s">
        <v>15642</v>
      </c>
      <c r="D13216" s="416">
        <v>157.55000000000001</v>
      </c>
    </row>
    <row r="13217" spans="2:4" x14ac:dyDescent="0.25">
      <c r="B13217" s="416" t="s">
        <v>16142</v>
      </c>
      <c r="C13217" s="416" t="s">
        <v>15642</v>
      </c>
      <c r="D13217" s="416">
        <v>157.55000000000001</v>
      </c>
    </row>
    <row r="13218" spans="2:4" x14ac:dyDescent="0.25">
      <c r="B13218" s="416" t="s">
        <v>16143</v>
      </c>
      <c r="C13218" s="416" t="s">
        <v>15642</v>
      </c>
      <c r="D13218" s="416">
        <v>157.55000000000001</v>
      </c>
    </row>
    <row r="13219" spans="2:4" x14ac:dyDescent="0.25">
      <c r="B13219" s="416" t="s">
        <v>16144</v>
      </c>
      <c r="C13219" s="416" t="s">
        <v>15642</v>
      </c>
      <c r="D13219" s="416">
        <v>157.55000000000001</v>
      </c>
    </row>
    <row r="13220" spans="2:4" x14ac:dyDescent="0.25">
      <c r="B13220" s="416" t="s">
        <v>16145</v>
      </c>
      <c r="C13220" s="416" t="s">
        <v>15642</v>
      </c>
      <c r="D13220" s="416">
        <v>157.55000000000001</v>
      </c>
    </row>
    <row r="13221" spans="2:4" x14ac:dyDescent="0.25">
      <c r="B13221" s="416" t="s">
        <v>16146</v>
      </c>
      <c r="C13221" s="416" t="s">
        <v>15642</v>
      </c>
      <c r="D13221" s="416">
        <v>157.55000000000001</v>
      </c>
    </row>
    <row r="13222" spans="2:4" x14ac:dyDescent="0.25">
      <c r="B13222" s="416" t="s">
        <v>16147</v>
      </c>
      <c r="C13222" s="416" t="s">
        <v>15642</v>
      </c>
      <c r="D13222" s="416">
        <v>157.55000000000001</v>
      </c>
    </row>
    <row r="13223" spans="2:4" x14ac:dyDescent="0.25">
      <c r="B13223" s="416" t="s">
        <v>16148</v>
      </c>
      <c r="C13223" s="416" t="s">
        <v>15642</v>
      </c>
      <c r="D13223" s="416">
        <v>157.55000000000001</v>
      </c>
    </row>
    <row r="13224" spans="2:4" x14ac:dyDescent="0.25">
      <c r="B13224" s="416" t="s">
        <v>16149</v>
      </c>
      <c r="C13224" s="416" t="s">
        <v>15642</v>
      </c>
      <c r="D13224" s="416">
        <v>157.55000000000001</v>
      </c>
    </row>
    <row r="13225" spans="2:4" x14ac:dyDescent="0.25">
      <c r="B13225" s="416" t="s">
        <v>16150</v>
      </c>
      <c r="C13225" s="416" t="s">
        <v>15642</v>
      </c>
      <c r="D13225" s="416">
        <v>157.55000000000001</v>
      </c>
    </row>
    <row r="13226" spans="2:4" x14ac:dyDescent="0.25">
      <c r="B13226" s="416" t="s">
        <v>16151</v>
      </c>
      <c r="C13226" s="416" t="s">
        <v>15642</v>
      </c>
      <c r="D13226" s="416">
        <v>157.55000000000001</v>
      </c>
    </row>
    <row r="13227" spans="2:4" x14ac:dyDescent="0.25">
      <c r="B13227" s="416" t="s">
        <v>16152</v>
      </c>
      <c r="C13227" s="416" t="s">
        <v>15642</v>
      </c>
      <c r="D13227" s="416">
        <v>157.55000000000001</v>
      </c>
    </row>
    <row r="13228" spans="2:4" x14ac:dyDescent="0.25">
      <c r="B13228" s="416" t="s">
        <v>16153</v>
      </c>
      <c r="C13228" s="416" t="s">
        <v>15642</v>
      </c>
      <c r="D13228" s="416">
        <v>157.55000000000001</v>
      </c>
    </row>
    <row r="13229" spans="2:4" x14ac:dyDescent="0.25">
      <c r="B13229" s="416" t="s">
        <v>16154</v>
      </c>
      <c r="C13229" s="416" t="s">
        <v>15642</v>
      </c>
      <c r="D13229" s="416">
        <v>157.55000000000001</v>
      </c>
    </row>
    <row r="13230" spans="2:4" x14ac:dyDescent="0.25">
      <c r="B13230" s="416" t="s">
        <v>16155</v>
      </c>
      <c r="C13230" s="416" t="s">
        <v>15642</v>
      </c>
      <c r="D13230" s="416">
        <v>157.55000000000001</v>
      </c>
    </row>
    <row r="13231" spans="2:4" x14ac:dyDescent="0.25">
      <c r="B13231" s="416" t="s">
        <v>16156</v>
      </c>
      <c r="C13231" s="416" t="s">
        <v>15642</v>
      </c>
      <c r="D13231" s="416">
        <v>157.55000000000001</v>
      </c>
    </row>
    <row r="13232" spans="2:4" x14ac:dyDescent="0.25">
      <c r="B13232" s="416" t="s">
        <v>16157</v>
      </c>
      <c r="C13232" s="416" t="s">
        <v>15642</v>
      </c>
      <c r="D13232" s="416">
        <v>157.55000000000001</v>
      </c>
    </row>
    <row r="13233" spans="2:4" x14ac:dyDescent="0.25">
      <c r="B13233" s="416" t="s">
        <v>16158</v>
      </c>
      <c r="C13233" s="416" t="s">
        <v>15642</v>
      </c>
      <c r="D13233" s="416">
        <v>157.55000000000001</v>
      </c>
    </row>
    <row r="13234" spans="2:4" x14ac:dyDescent="0.25">
      <c r="B13234" s="416" t="s">
        <v>16159</v>
      </c>
      <c r="C13234" s="416" t="s">
        <v>15642</v>
      </c>
      <c r="D13234" s="416">
        <v>157.55000000000001</v>
      </c>
    </row>
    <row r="13235" spans="2:4" x14ac:dyDescent="0.25">
      <c r="B13235" s="416" t="s">
        <v>16160</v>
      </c>
      <c r="C13235" s="416" t="s">
        <v>15642</v>
      </c>
      <c r="D13235" s="416">
        <v>157.55000000000001</v>
      </c>
    </row>
    <row r="13236" spans="2:4" x14ac:dyDescent="0.25">
      <c r="B13236" s="416" t="s">
        <v>16161</v>
      </c>
      <c r="C13236" s="416" t="s">
        <v>15642</v>
      </c>
      <c r="D13236" s="416">
        <v>157.55000000000001</v>
      </c>
    </row>
    <row r="13237" spans="2:4" x14ac:dyDescent="0.25">
      <c r="B13237" s="416" t="s">
        <v>16162</v>
      </c>
      <c r="C13237" s="416" t="s">
        <v>15642</v>
      </c>
      <c r="D13237" s="416">
        <v>157.55000000000001</v>
      </c>
    </row>
    <row r="13238" spans="2:4" x14ac:dyDescent="0.25">
      <c r="B13238" s="416" t="s">
        <v>16163</v>
      </c>
      <c r="C13238" s="416" t="s">
        <v>15642</v>
      </c>
      <c r="D13238" s="416">
        <v>157.55000000000001</v>
      </c>
    </row>
    <row r="13239" spans="2:4" x14ac:dyDescent="0.25">
      <c r="B13239" s="416" t="s">
        <v>16164</v>
      </c>
      <c r="C13239" s="416" t="s">
        <v>15642</v>
      </c>
      <c r="D13239" s="416">
        <v>157.55000000000001</v>
      </c>
    </row>
    <row r="13240" spans="2:4" x14ac:dyDescent="0.25">
      <c r="B13240" s="416" t="s">
        <v>16165</v>
      </c>
      <c r="C13240" s="416" t="s">
        <v>15642</v>
      </c>
      <c r="D13240" s="416">
        <v>157.55000000000001</v>
      </c>
    </row>
    <row r="13241" spans="2:4" x14ac:dyDescent="0.25">
      <c r="B13241" s="416" t="s">
        <v>16166</v>
      </c>
      <c r="C13241" s="416" t="s">
        <v>15642</v>
      </c>
      <c r="D13241" s="416">
        <v>157.55000000000001</v>
      </c>
    </row>
    <row r="13242" spans="2:4" x14ac:dyDescent="0.25">
      <c r="B13242" s="416" t="s">
        <v>16167</v>
      </c>
      <c r="C13242" s="416" t="s">
        <v>15642</v>
      </c>
      <c r="D13242" s="416">
        <v>157.55000000000001</v>
      </c>
    </row>
    <row r="13243" spans="2:4" x14ac:dyDescent="0.25">
      <c r="B13243" s="416" t="s">
        <v>16168</v>
      </c>
      <c r="C13243" s="416" t="s">
        <v>15642</v>
      </c>
      <c r="D13243" s="416">
        <v>157.55000000000001</v>
      </c>
    </row>
    <row r="13244" spans="2:4" x14ac:dyDescent="0.25">
      <c r="B13244" s="416" t="s">
        <v>16169</v>
      </c>
      <c r="C13244" s="416" t="s">
        <v>15642</v>
      </c>
      <c r="D13244" s="416">
        <v>157.55000000000001</v>
      </c>
    </row>
    <row r="13245" spans="2:4" x14ac:dyDescent="0.25">
      <c r="B13245" s="416" t="s">
        <v>16170</v>
      </c>
      <c r="C13245" s="416" t="s">
        <v>15642</v>
      </c>
      <c r="D13245" s="416">
        <v>157.55000000000001</v>
      </c>
    </row>
    <row r="13246" spans="2:4" x14ac:dyDescent="0.25">
      <c r="B13246" s="416" t="s">
        <v>16171</v>
      </c>
      <c r="C13246" s="416" t="s">
        <v>15642</v>
      </c>
      <c r="D13246" s="416">
        <v>157.55000000000001</v>
      </c>
    </row>
    <row r="13247" spans="2:4" x14ac:dyDescent="0.25">
      <c r="B13247" s="416" t="s">
        <v>16172</v>
      </c>
      <c r="C13247" s="416" t="s">
        <v>15642</v>
      </c>
      <c r="D13247" s="416">
        <v>157.55000000000001</v>
      </c>
    </row>
    <row r="13248" spans="2:4" x14ac:dyDescent="0.25">
      <c r="B13248" s="416" t="s">
        <v>16173</v>
      </c>
      <c r="C13248" s="416" t="s">
        <v>15642</v>
      </c>
      <c r="D13248" s="416">
        <v>157.55000000000001</v>
      </c>
    </row>
    <row r="13249" spans="2:4" x14ac:dyDescent="0.25">
      <c r="B13249" s="416" t="s">
        <v>16174</v>
      </c>
      <c r="C13249" s="416" t="s">
        <v>15642</v>
      </c>
      <c r="D13249" s="416">
        <v>157.55000000000001</v>
      </c>
    </row>
    <row r="13250" spans="2:4" x14ac:dyDescent="0.25">
      <c r="B13250" s="416" t="s">
        <v>16175</v>
      </c>
      <c r="C13250" s="416" t="s">
        <v>15642</v>
      </c>
      <c r="D13250" s="416">
        <v>157.55000000000001</v>
      </c>
    </row>
    <row r="13251" spans="2:4" x14ac:dyDescent="0.25">
      <c r="B13251" s="416" t="s">
        <v>16176</v>
      </c>
      <c r="C13251" s="416" t="s">
        <v>15642</v>
      </c>
      <c r="D13251" s="416">
        <v>157.55000000000001</v>
      </c>
    </row>
    <row r="13252" spans="2:4" x14ac:dyDescent="0.25">
      <c r="B13252" s="416" t="s">
        <v>16177</v>
      </c>
      <c r="C13252" s="416" t="s">
        <v>15642</v>
      </c>
      <c r="D13252" s="416">
        <v>157.55000000000001</v>
      </c>
    </row>
    <row r="13253" spans="2:4" x14ac:dyDescent="0.25">
      <c r="B13253" s="416" t="s">
        <v>16178</v>
      </c>
      <c r="C13253" s="416" t="s">
        <v>15642</v>
      </c>
      <c r="D13253" s="416">
        <v>157.55000000000001</v>
      </c>
    </row>
    <row r="13254" spans="2:4" x14ac:dyDescent="0.25">
      <c r="B13254" s="416" t="s">
        <v>16179</v>
      </c>
      <c r="C13254" s="416" t="s">
        <v>15642</v>
      </c>
      <c r="D13254" s="416">
        <v>157.55000000000001</v>
      </c>
    </row>
    <row r="13255" spans="2:4" x14ac:dyDescent="0.25">
      <c r="B13255" s="416" t="s">
        <v>16180</v>
      </c>
      <c r="C13255" s="416" t="s">
        <v>15642</v>
      </c>
      <c r="D13255" s="416">
        <v>157.55000000000001</v>
      </c>
    </row>
    <row r="13256" spans="2:4" x14ac:dyDescent="0.25">
      <c r="B13256" s="416" t="s">
        <v>16181</v>
      </c>
      <c r="C13256" s="416" t="s">
        <v>15642</v>
      </c>
      <c r="D13256" s="416">
        <v>157.55000000000001</v>
      </c>
    </row>
    <row r="13257" spans="2:4" x14ac:dyDescent="0.25">
      <c r="B13257" s="416" t="s">
        <v>16182</v>
      </c>
      <c r="C13257" s="416" t="s">
        <v>15642</v>
      </c>
      <c r="D13257" s="416">
        <v>157.55000000000001</v>
      </c>
    </row>
    <row r="13258" spans="2:4" x14ac:dyDescent="0.25">
      <c r="B13258" s="416" t="s">
        <v>16183</v>
      </c>
      <c r="C13258" s="416" t="s">
        <v>15642</v>
      </c>
      <c r="D13258" s="416">
        <v>157.55000000000001</v>
      </c>
    </row>
    <row r="13259" spans="2:4" x14ac:dyDescent="0.25">
      <c r="B13259" s="416" t="s">
        <v>16184</v>
      </c>
      <c r="C13259" s="416" t="s">
        <v>15642</v>
      </c>
      <c r="D13259" s="416">
        <v>157.55000000000001</v>
      </c>
    </row>
    <row r="13260" spans="2:4" x14ac:dyDescent="0.25">
      <c r="B13260" s="416" t="s">
        <v>16185</v>
      </c>
      <c r="C13260" s="416" t="s">
        <v>15642</v>
      </c>
      <c r="D13260" s="416">
        <v>157.55000000000001</v>
      </c>
    </row>
    <row r="13261" spans="2:4" x14ac:dyDescent="0.25">
      <c r="B13261" s="416" t="s">
        <v>16186</v>
      </c>
      <c r="C13261" s="416" t="s">
        <v>15642</v>
      </c>
      <c r="D13261" s="416">
        <v>157.55000000000001</v>
      </c>
    </row>
    <row r="13262" spans="2:4" x14ac:dyDescent="0.25">
      <c r="B13262" s="416" t="s">
        <v>16187</v>
      </c>
      <c r="C13262" s="416" t="s">
        <v>15642</v>
      </c>
      <c r="D13262" s="416">
        <v>157.55000000000001</v>
      </c>
    </row>
    <row r="13263" spans="2:4" x14ac:dyDescent="0.25">
      <c r="B13263" s="416" t="s">
        <v>16188</v>
      </c>
      <c r="C13263" s="416" t="s">
        <v>15642</v>
      </c>
      <c r="D13263" s="416">
        <v>157.55000000000001</v>
      </c>
    </row>
    <row r="13264" spans="2:4" x14ac:dyDescent="0.25">
      <c r="B13264" s="416" t="s">
        <v>16189</v>
      </c>
      <c r="C13264" s="416" t="s">
        <v>15642</v>
      </c>
      <c r="D13264" s="416">
        <v>157.55000000000001</v>
      </c>
    </row>
    <row r="13265" spans="2:4" x14ac:dyDescent="0.25">
      <c r="B13265" s="416" t="s">
        <v>16190</v>
      </c>
      <c r="C13265" s="416" t="s">
        <v>15642</v>
      </c>
      <c r="D13265" s="416">
        <v>157.55000000000001</v>
      </c>
    </row>
    <row r="13266" spans="2:4" x14ac:dyDescent="0.25">
      <c r="B13266" s="416" t="s">
        <v>16191</v>
      </c>
      <c r="C13266" s="416" t="s">
        <v>15642</v>
      </c>
      <c r="D13266" s="416">
        <v>157.55000000000001</v>
      </c>
    </row>
    <row r="13267" spans="2:4" x14ac:dyDescent="0.25">
      <c r="B13267" s="416" t="s">
        <v>16192</v>
      </c>
      <c r="C13267" s="416" t="s">
        <v>15642</v>
      </c>
      <c r="D13267" s="416">
        <v>157.55000000000001</v>
      </c>
    </row>
    <row r="13268" spans="2:4" x14ac:dyDescent="0.25">
      <c r="B13268" s="416" t="s">
        <v>16193</v>
      </c>
      <c r="C13268" s="416" t="s">
        <v>15642</v>
      </c>
      <c r="D13268" s="416">
        <v>157.55000000000001</v>
      </c>
    </row>
    <row r="13269" spans="2:4" x14ac:dyDescent="0.25">
      <c r="B13269" s="416" t="s">
        <v>16194</v>
      </c>
      <c r="C13269" s="416" t="s">
        <v>15642</v>
      </c>
      <c r="D13269" s="416">
        <v>157.55000000000001</v>
      </c>
    </row>
    <row r="13270" spans="2:4" x14ac:dyDescent="0.25">
      <c r="B13270" s="416" t="s">
        <v>16195</v>
      </c>
      <c r="C13270" s="416" t="s">
        <v>15642</v>
      </c>
      <c r="D13270" s="416">
        <v>157.55000000000001</v>
      </c>
    </row>
    <row r="13271" spans="2:4" x14ac:dyDescent="0.25">
      <c r="B13271" s="416" t="s">
        <v>16196</v>
      </c>
      <c r="C13271" s="416" t="s">
        <v>15642</v>
      </c>
      <c r="D13271" s="416">
        <v>157.55000000000001</v>
      </c>
    </row>
    <row r="13272" spans="2:4" x14ac:dyDescent="0.25">
      <c r="B13272" s="416" t="s">
        <v>16197</v>
      </c>
      <c r="C13272" s="416" t="s">
        <v>15642</v>
      </c>
      <c r="D13272" s="416">
        <v>157.55000000000001</v>
      </c>
    </row>
    <row r="13273" spans="2:4" x14ac:dyDescent="0.25">
      <c r="B13273" s="416" t="s">
        <v>16198</v>
      </c>
      <c r="C13273" s="416" t="s">
        <v>15642</v>
      </c>
      <c r="D13273" s="416">
        <v>157.55000000000001</v>
      </c>
    </row>
    <row r="13274" spans="2:4" x14ac:dyDescent="0.25">
      <c r="B13274" s="416" t="s">
        <v>16199</v>
      </c>
      <c r="C13274" s="416" t="s">
        <v>15642</v>
      </c>
      <c r="D13274" s="416">
        <v>157.55000000000001</v>
      </c>
    </row>
    <row r="13275" spans="2:4" x14ac:dyDescent="0.25">
      <c r="B13275" s="416" t="s">
        <v>16200</v>
      </c>
      <c r="C13275" s="416" t="s">
        <v>15642</v>
      </c>
      <c r="D13275" s="416">
        <v>157.55000000000001</v>
      </c>
    </row>
    <row r="13276" spans="2:4" x14ac:dyDescent="0.25">
      <c r="B13276" s="416" t="s">
        <v>16201</v>
      </c>
      <c r="C13276" s="416" t="s">
        <v>15642</v>
      </c>
      <c r="D13276" s="416">
        <v>157.55000000000001</v>
      </c>
    </row>
    <row r="13277" spans="2:4" x14ac:dyDescent="0.25">
      <c r="B13277" s="416" t="s">
        <v>16202</v>
      </c>
      <c r="C13277" s="416" t="s">
        <v>15642</v>
      </c>
      <c r="D13277" s="416">
        <v>157.55000000000001</v>
      </c>
    </row>
    <row r="13278" spans="2:4" x14ac:dyDescent="0.25">
      <c r="B13278" s="416" t="s">
        <v>16203</v>
      </c>
      <c r="C13278" s="416" t="s">
        <v>15642</v>
      </c>
      <c r="D13278" s="416">
        <v>157.55000000000001</v>
      </c>
    </row>
    <row r="13279" spans="2:4" x14ac:dyDescent="0.25">
      <c r="B13279" s="416" t="s">
        <v>16204</v>
      </c>
      <c r="C13279" s="416" t="s">
        <v>15642</v>
      </c>
      <c r="D13279" s="416">
        <v>157.55000000000001</v>
      </c>
    </row>
    <row r="13280" spans="2:4" x14ac:dyDescent="0.25">
      <c r="B13280" s="416" t="s">
        <v>16205</v>
      </c>
      <c r="C13280" s="416" t="s">
        <v>15642</v>
      </c>
      <c r="D13280" s="416">
        <v>157.55000000000001</v>
      </c>
    </row>
    <row r="13281" spans="2:4" x14ac:dyDescent="0.25">
      <c r="B13281" s="416" t="s">
        <v>16206</v>
      </c>
      <c r="C13281" s="416" t="s">
        <v>15642</v>
      </c>
      <c r="D13281" s="416">
        <v>157.55000000000001</v>
      </c>
    </row>
    <row r="13282" spans="2:4" x14ac:dyDescent="0.25">
      <c r="B13282" s="416" t="s">
        <v>16207</v>
      </c>
      <c r="C13282" s="416" t="s">
        <v>15642</v>
      </c>
      <c r="D13282" s="416">
        <v>157.55000000000001</v>
      </c>
    </row>
    <row r="13283" spans="2:4" x14ac:dyDescent="0.25">
      <c r="B13283" s="416" t="s">
        <v>16208</v>
      </c>
      <c r="C13283" s="416" t="s">
        <v>15642</v>
      </c>
      <c r="D13283" s="416">
        <v>157.55000000000001</v>
      </c>
    </row>
    <row r="13284" spans="2:4" x14ac:dyDescent="0.25">
      <c r="B13284" s="416" t="s">
        <v>16209</v>
      </c>
      <c r="C13284" s="416" t="s">
        <v>15642</v>
      </c>
      <c r="D13284" s="416">
        <v>157.55000000000001</v>
      </c>
    </row>
    <row r="13285" spans="2:4" x14ac:dyDescent="0.25">
      <c r="B13285" s="416" t="s">
        <v>16210</v>
      </c>
      <c r="C13285" s="416" t="s">
        <v>15642</v>
      </c>
      <c r="D13285" s="416">
        <v>157.55000000000001</v>
      </c>
    </row>
    <row r="13286" spans="2:4" x14ac:dyDescent="0.25">
      <c r="B13286" s="416" t="s">
        <v>16211</v>
      </c>
      <c r="C13286" s="416" t="s">
        <v>15642</v>
      </c>
      <c r="D13286" s="416">
        <v>157.55000000000001</v>
      </c>
    </row>
    <row r="13287" spans="2:4" x14ac:dyDescent="0.25">
      <c r="B13287" s="416" t="s">
        <v>16212</v>
      </c>
      <c r="C13287" s="416" t="s">
        <v>15642</v>
      </c>
      <c r="D13287" s="416">
        <v>157.55000000000001</v>
      </c>
    </row>
    <row r="13288" spans="2:4" x14ac:dyDescent="0.25">
      <c r="B13288" s="416" t="s">
        <v>16213</v>
      </c>
      <c r="C13288" s="416" t="s">
        <v>15642</v>
      </c>
      <c r="D13288" s="416">
        <v>157.55000000000001</v>
      </c>
    </row>
    <row r="13289" spans="2:4" x14ac:dyDescent="0.25">
      <c r="B13289" s="416" t="s">
        <v>16214</v>
      </c>
      <c r="C13289" s="416" t="s">
        <v>15642</v>
      </c>
      <c r="D13289" s="416">
        <v>157.55000000000001</v>
      </c>
    </row>
    <row r="13290" spans="2:4" x14ac:dyDescent="0.25">
      <c r="B13290" s="416" t="s">
        <v>16215</v>
      </c>
      <c r="C13290" s="416" t="s">
        <v>15642</v>
      </c>
      <c r="D13290" s="416">
        <v>157.55000000000001</v>
      </c>
    </row>
    <row r="13291" spans="2:4" x14ac:dyDescent="0.25">
      <c r="B13291" s="416" t="s">
        <v>16216</v>
      </c>
      <c r="C13291" s="416" t="s">
        <v>15642</v>
      </c>
      <c r="D13291" s="416">
        <v>157.55000000000001</v>
      </c>
    </row>
    <row r="13292" spans="2:4" x14ac:dyDescent="0.25">
      <c r="B13292" s="416" t="s">
        <v>16217</v>
      </c>
      <c r="C13292" s="416" t="s">
        <v>15642</v>
      </c>
      <c r="D13292" s="416">
        <v>157.55000000000001</v>
      </c>
    </row>
    <row r="13293" spans="2:4" x14ac:dyDescent="0.25">
      <c r="B13293" s="416" t="s">
        <v>16218</v>
      </c>
      <c r="C13293" s="416" t="s">
        <v>15642</v>
      </c>
      <c r="D13293" s="416">
        <v>157.55000000000001</v>
      </c>
    </row>
    <row r="13294" spans="2:4" x14ac:dyDescent="0.25">
      <c r="B13294" s="416" t="s">
        <v>16219</v>
      </c>
      <c r="C13294" s="416" t="s">
        <v>15642</v>
      </c>
      <c r="D13294" s="416">
        <v>157.55000000000001</v>
      </c>
    </row>
    <row r="13295" spans="2:4" x14ac:dyDescent="0.25">
      <c r="B13295" s="416" t="s">
        <v>16220</v>
      </c>
      <c r="C13295" s="416" t="s">
        <v>15642</v>
      </c>
      <c r="D13295" s="416">
        <v>157.55000000000001</v>
      </c>
    </row>
    <row r="13296" spans="2:4" x14ac:dyDescent="0.25">
      <c r="B13296" s="416" t="s">
        <v>16221</v>
      </c>
      <c r="C13296" s="416" t="s">
        <v>15642</v>
      </c>
      <c r="D13296" s="416">
        <v>157.55000000000001</v>
      </c>
    </row>
    <row r="13297" spans="2:4" x14ac:dyDescent="0.25">
      <c r="B13297" s="416" t="s">
        <v>16222</v>
      </c>
      <c r="C13297" s="416" t="s">
        <v>15642</v>
      </c>
      <c r="D13297" s="416">
        <v>157.55000000000001</v>
      </c>
    </row>
    <row r="13298" spans="2:4" x14ac:dyDescent="0.25">
      <c r="B13298" s="416" t="s">
        <v>16223</v>
      </c>
      <c r="C13298" s="416" t="s">
        <v>15642</v>
      </c>
      <c r="D13298" s="416">
        <v>157.55000000000001</v>
      </c>
    </row>
    <row r="13299" spans="2:4" x14ac:dyDescent="0.25">
      <c r="B13299" s="416" t="s">
        <v>16224</v>
      </c>
      <c r="C13299" s="416" t="s">
        <v>15642</v>
      </c>
      <c r="D13299" s="416">
        <v>157.55000000000001</v>
      </c>
    </row>
    <row r="13300" spans="2:4" x14ac:dyDescent="0.25">
      <c r="B13300" s="416" t="s">
        <v>16225</v>
      </c>
      <c r="C13300" s="416" t="s">
        <v>15642</v>
      </c>
      <c r="D13300" s="416">
        <v>157.55000000000001</v>
      </c>
    </row>
    <row r="13301" spans="2:4" x14ac:dyDescent="0.25">
      <c r="B13301" s="416" t="s">
        <v>16226</v>
      </c>
      <c r="C13301" s="416" t="s">
        <v>15642</v>
      </c>
      <c r="D13301" s="416">
        <v>157.55000000000001</v>
      </c>
    </row>
    <row r="13302" spans="2:4" x14ac:dyDescent="0.25">
      <c r="B13302" s="416" t="s">
        <v>16227</v>
      </c>
      <c r="C13302" s="416" t="s">
        <v>15642</v>
      </c>
      <c r="D13302" s="416">
        <v>157.55000000000001</v>
      </c>
    </row>
    <row r="13303" spans="2:4" x14ac:dyDescent="0.25">
      <c r="B13303" s="416" t="s">
        <v>16228</v>
      </c>
      <c r="C13303" s="416" t="s">
        <v>15642</v>
      </c>
      <c r="D13303" s="416">
        <v>157.55000000000001</v>
      </c>
    </row>
    <row r="13304" spans="2:4" x14ac:dyDescent="0.25">
      <c r="B13304" s="416" t="s">
        <v>16229</v>
      </c>
      <c r="C13304" s="416" t="s">
        <v>15642</v>
      </c>
      <c r="D13304" s="416">
        <v>157.55000000000001</v>
      </c>
    </row>
    <row r="13305" spans="2:4" x14ac:dyDescent="0.25">
      <c r="B13305" s="416" t="s">
        <v>16230</v>
      </c>
      <c r="C13305" s="416" t="s">
        <v>15642</v>
      </c>
      <c r="D13305" s="416">
        <v>157.55000000000001</v>
      </c>
    </row>
    <row r="13306" spans="2:4" x14ac:dyDescent="0.25">
      <c r="B13306" s="416" t="s">
        <v>16231</v>
      </c>
      <c r="C13306" s="416" t="s">
        <v>15642</v>
      </c>
      <c r="D13306" s="416">
        <v>157.55000000000001</v>
      </c>
    </row>
    <row r="13307" spans="2:4" x14ac:dyDescent="0.25">
      <c r="B13307" s="416" t="s">
        <v>16232</v>
      </c>
      <c r="C13307" s="416" t="s">
        <v>15642</v>
      </c>
      <c r="D13307" s="416">
        <v>157.55000000000001</v>
      </c>
    </row>
    <row r="13308" spans="2:4" x14ac:dyDescent="0.25">
      <c r="B13308" s="416" t="s">
        <v>16233</v>
      </c>
      <c r="C13308" s="416" t="s">
        <v>15642</v>
      </c>
      <c r="D13308" s="416">
        <v>157.55000000000001</v>
      </c>
    </row>
    <row r="13309" spans="2:4" x14ac:dyDescent="0.25">
      <c r="B13309" s="416" t="s">
        <v>16234</v>
      </c>
      <c r="C13309" s="416" t="s">
        <v>15642</v>
      </c>
      <c r="D13309" s="416">
        <v>157.55000000000001</v>
      </c>
    </row>
    <row r="13310" spans="2:4" x14ac:dyDescent="0.25">
      <c r="B13310" s="416" t="s">
        <v>16235</v>
      </c>
      <c r="C13310" s="416" t="s">
        <v>15642</v>
      </c>
      <c r="D13310" s="416">
        <v>157.55000000000001</v>
      </c>
    </row>
    <row r="13311" spans="2:4" x14ac:dyDescent="0.25">
      <c r="B13311" s="416" t="s">
        <v>16236</v>
      </c>
      <c r="C13311" s="416" t="s">
        <v>15642</v>
      </c>
      <c r="D13311" s="416">
        <v>157.55000000000001</v>
      </c>
    </row>
    <row r="13312" spans="2:4" x14ac:dyDescent="0.25">
      <c r="B13312" s="416" t="s">
        <v>16237</v>
      </c>
      <c r="C13312" s="416" t="s">
        <v>15642</v>
      </c>
      <c r="D13312" s="416">
        <v>157.55000000000001</v>
      </c>
    </row>
    <row r="13313" spans="2:4" x14ac:dyDescent="0.25">
      <c r="B13313" s="416" t="s">
        <v>16238</v>
      </c>
      <c r="C13313" s="416" t="s">
        <v>15642</v>
      </c>
      <c r="D13313" s="416">
        <v>157.55000000000001</v>
      </c>
    </row>
    <row r="13314" spans="2:4" x14ac:dyDescent="0.25">
      <c r="B13314" s="416" t="s">
        <v>16239</v>
      </c>
      <c r="C13314" s="416" t="s">
        <v>15642</v>
      </c>
      <c r="D13314" s="416">
        <v>157.55000000000001</v>
      </c>
    </row>
    <row r="13315" spans="2:4" x14ac:dyDescent="0.25">
      <c r="B13315" s="416" t="s">
        <v>16240</v>
      </c>
      <c r="C13315" s="416" t="s">
        <v>15642</v>
      </c>
      <c r="D13315" s="416">
        <v>157.55000000000001</v>
      </c>
    </row>
    <row r="13316" spans="2:4" x14ac:dyDescent="0.25">
      <c r="B13316" s="416" t="s">
        <v>16241</v>
      </c>
      <c r="C13316" s="416" t="s">
        <v>15642</v>
      </c>
      <c r="D13316" s="416">
        <v>157.55000000000001</v>
      </c>
    </row>
    <row r="13317" spans="2:4" x14ac:dyDescent="0.25">
      <c r="B13317" s="416" t="s">
        <v>16242</v>
      </c>
      <c r="C13317" s="416" t="s">
        <v>15642</v>
      </c>
      <c r="D13317" s="416">
        <v>157.55000000000001</v>
      </c>
    </row>
    <row r="13318" spans="2:4" x14ac:dyDescent="0.25">
      <c r="B13318" s="416" t="s">
        <v>16243</v>
      </c>
      <c r="C13318" s="416" t="s">
        <v>15642</v>
      </c>
      <c r="D13318" s="416">
        <v>157.55000000000001</v>
      </c>
    </row>
    <row r="13319" spans="2:4" x14ac:dyDescent="0.25">
      <c r="B13319" s="416" t="s">
        <v>16244</v>
      </c>
      <c r="C13319" s="416" t="s">
        <v>15642</v>
      </c>
      <c r="D13319" s="416">
        <v>157.55000000000001</v>
      </c>
    </row>
    <row r="13320" spans="2:4" x14ac:dyDescent="0.25">
      <c r="B13320" s="416" t="s">
        <v>16245</v>
      </c>
      <c r="C13320" s="416" t="s">
        <v>15642</v>
      </c>
      <c r="D13320" s="416">
        <v>157.55000000000001</v>
      </c>
    </row>
    <row r="13321" spans="2:4" x14ac:dyDescent="0.25">
      <c r="B13321" s="416" t="s">
        <v>16246</v>
      </c>
      <c r="C13321" s="416" t="s">
        <v>15642</v>
      </c>
      <c r="D13321" s="416">
        <v>157.55000000000001</v>
      </c>
    </row>
    <row r="13322" spans="2:4" x14ac:dyDescent="0.25">
      <c r="B13322" s="416" t="s">
        <v>16247</v>
      </c>
      <c r="C13322" s="416" t="s">
        <v>15642</v>
      </c>
      <c r="D13322" s="416">
        <v>157.55000000000001</v>
      </c>
    </row>
    <row r="13323" spans="2:4" x14ac:dyDescent="0.25">
      <c r="B13323" s="416" t="s">
        <v>16248</v>
      </c>
      <c r="C13323" s="416" t="s">
        <v>15642</v>
      </c>
      <c r="D13323" s="416">
        <v>157.55000000000001</v>
      </c>
    </row>
    <row r="13324" spans="2:4" x14ac:dyDescent="0.25">
      <c r="B13324" s="416" t="s">
        <v>16249</v>
      </c>
      <c r="C13324" s="416" t="s">
        <v>15642</v>
      </c>
      <c r="D13324" s="416">
        <v>157.55000000000001</v>
      </c>
    </row>
    <row r="13325" spans="2:4" x14ac:dyDescent="0.25">
      <c r="B13325" s="416" t="s">
        <v>16250</v>
      </c>
      <c r="C13325" s="416" t="s">
        <v>15642</v>
      </c>
      <c r="D13325" s="416">
        <v>157.55000000000001</v>
      </c>
    </row>
    <row r="13326" spans="2:4" x14ac:dyDescent="0.25">
      <c r="B13326" s="416" t="s">
        <v>16251</v>
      </c>
      <c r="C13326" s="416" t="s">
        <v>15642</v>
      </c>
      <c r="D13326" s="416">
        <v>157.55000000000001</v>
      </c>
    </row>
    <row r="13327" spans="2:4" x14ac:dyDescent="0.25">
      <c r="B13327" s="416" t="s">
        <v>16252</v>
      </c>
      <c r="C13327" s="416" t="s">
        <v>15642</v>
      </c>
      <c r="D13327" s="416">
        <v>157.55000000000001</v>
      </c>
    </row>
    <row r="13328" spans="2:4" x14ac:dyDescent="0.25">
      <c r="B13328" s="416" t="s">
        <v>16253</v>
      </c>
      <c r="C13328" s="416" t="s">
        <v>15642</v>
      </c>
      <c r="D13328" s="416">
        <v>157.55000000000001</v>
      </c>
    </row>
    <row r="13329" spans="2:4" x14ac:dyDescent="0.25">
      <c r="B13329" s="416" t="s">
        <v>16254</v>
      </c>
      <c r="C13329" s="416" t="s">
        <v>15642</v>
      </c>
      <c r="D13329" s="416">
        <v>157.55000000000001</v>
      </c>
    </row>
    <row r="13330" spans="2:4" x14ac:dyDescent="0.25">
      <c r="B13330" s="416" t="s">
        <v>16255</v>
      </c>
      <c r="C13330" s="416" t="s">
        <v>15642</v>
      </c>
      <c r="D13330" s="416">
        <v>157.55000000000001</v>
      </c>
    </row>
    <row r="13331" spans="2:4" x14ac:dyDescent="0.25">
      <c r="B13331" s="416" t="s">
        <v>16256</v>
      </c>
      <c r="C13331" s="416" t="s">
        <v>15642</v>
      </c>
      <c r="D13331" s="416">
        <v>157.55000000000001</v>
      </c>
    </row>
    <row r="13332" spans="2:4" x14ac:dyDescent="0.25">
      <c r="B13332" s="416" t="s">
        <v>16257</v>
      </c>
      <c r="C13332" s="416" t="s">
        <v>15642</v>
      </c>
      <c r="D13332" s="416">
        <v>157.55000000000001</v>
      </c>
    </row>
    <row r="13333" spans="2:4" x14ac:dyDescent="0.25">
      <c r="B13333" s="416" t="s">
        <v>16258</v>
      </c>
      <c r="C13333" s="416" t="s">
        <v>15642</v>
      </c>
      <c r="D13333" s="416">
        <v>157.55000000000001</v>
      </c>
    </row>
    <row r="13334" spans="2:4" x14ac:dyDescent="0.25">
      <c r="B13334" s="416" t="s">
        <v>16259</v>
      </c>
      <c r="C13334" s="416" t="s">
        <v>15642</v>
      </c>
      <c r="D13334" s="416">
        <v>157.55000000000001</v>
      </c>
    </row>
    <row r="13335" spans="2:4" x14ac:dyDescent="0.25">
      <c r="B13335" s="416" t="s">
        <v>16260</v>
      </c>
      <c r="C13335" s="416" t="s">
        <v>15642</v>
      </c>
      <c r="D13335" s="416">
        <v>157.55000000000001</v>
      </c>
    </row>
    <row r="13336" spans="2:4" x14ac:dyDescent="0.25">
      <c r="B13336" s="416" t="s">
        <v>16261</v>
      </c>
      <c r="C13336" s="416" t="s">
        <v>15642</v>
      </c>
      <c r="D13336" s="416">
        <v>157.55000000000001</v>
      </c>
    </row>
    <row r="13337" spans="2:4" x14ac:dyDescent="0.25">
      <c r="B13337" s="416" t="s">
        <v>16262</v>
      </c>
      <c r="C13337" s="416" t="s">
        <v>15642</v>
      </c>
      <c r="D13337" s="416">
        <v>157.55000000000001</v>
      </c>
    </row>
    <row r="13338" spans="2:4" x14ac:dyDescent="0.25">
      <c r="B13338" s="416" t="s">
        <v>16263</v>
      </c>
      <c r="C13338" s="416" t="s">
        <v>15642</v>
      </c>
      <c r="D13338" s="416">
        <v>157.55000000000001</v>
      </c>
    </row>
    <row r="13339" spans="2:4" x14ac:dyDescent="0.25">
      <c r="B13339" s="416" t="s">
        <v>16264</v>
      </c>
      <c r="C13339" s="416" t="s">
        <v>15642</v>
      </c>
      <c r="D13339" s="416">
        <v>157.55000000000001</v>
      </c>
    </row>
    <row r="13340" spans="2:4" x14ac:dyDescent="0.25">
      <c r="B13340" s="416" t="s">
        <v>16265</v>
      </c>
      <c r="C13340" s="416" t="s">
        <v>15642</v>
      </c>
      <c r="D13340" s="416">
        <v>157.55000000000001</v>
      </c>
    </row>
    <row r="13341" spans="2:4" x14ac:dyDescent="0.25">
      <c r="B13341" s="416" t="s">
        <v>16266</v>
      </c>
      <c r="C13341" s="416" t="s">
        <v>15642</v>
      </c>
      <c r="D13341" s="416">
        <v>157.55000000000001</v>
      </c>
    </row>
    <row r="13342" spans="2:4" x14ac:dyDescent="0.25">
      <c r="B13342" s="416" t="s">
        <v>16267</v>
      </c>
      <c r="C13342" s="416" t="s">
        <v>15642</v>
      </c>
      <c r="D13342" s="416">
        <v>157.55000000000001</v>
      </c>
    </row>
    <row r="13343" spans="2:4" x14ac:dyDescent="0.25">
      <c r="B13343" s="416" t="s">
        <v>16268</v>
      </c>
      <c r="C13343" s="416" t="s">
        <v>15642</v>
      </c>
      <c r="D13343" s="416">
        <v>157.55000000000001</v>
      </c>
    </row>
    <row r="13344" spans="2:4" x14ac:dyDescent="0.25">
      <c r="B13344" s="416" t="s">
        <v>16269</v>
      </c>
      <c r="C13344" s="416" t="s">
        <v>15642</v>
      </c>
      <c r="D13344" s="416">
        <v>157.55000000000001</v>
      </c>
    </row>
    <row r="13345" spans="2:4" x14ac:dyDescent="0.25">
      <c r="B13345" s="416" t="s">
        <v>16270</v>
      </c>
      <c r="C13345" s="416" t="s">
        <v>15642</v>
      </c>
      <c r="D13345" s="416">
        <v>157.55000000000001</v>
      </c>
    </row>
    <row r="13346" spans="2:4" x14ac:dyDescent="0.25">
      <c r="B13346" s="416" t="s">
        <v>16271</v>
      </c>
      <c r="C13346" s="416" t="s">
        <v>15642</v>
      </c>
      <c r="D13346" s="416">
        <v>157.55000000000001</v>
      </c>
    </row>
    <row r="13347" spans="2:4" x14ac:dyDescent="0.25">
      <c r="B13347" s="416" t="s">
        <v>16272</v>
      </c>
      <c r="C13347" s="416" t="s">
        <v>15642</v>
      </c>
      <c r="D13347" s="416">
        <v>157.55000000000001</v>
      </c>
    </row>
    <row r="13348" spans="2:4" x14ac:dyDescent="0.25">
      <c r="B13348" s="416" t="s">
        <v>16273</v>
      </c>
      <c r="C13348" s="416" t="s">
        <v>15642</v>
      </c>
      <c r="D13348" s="416">
        <v>157.55000000000001</v>
      </c>
    </row>
    <row r="13349" spans="2:4" x14ac:dyDescent="0.25">
      <c r="B13349" s="416" t="s">
        <v>16274</v>
      </c>
      <c r="C13349" s="416" t="s">
        <v>15642</v>
      </c>
      <c r="D13349" s="416">
        <v>157.55000000000001</v>
      </c>
    </row>
    <row r="13350" spans="2:4" x14ac:dyDescent="0.25">
      <c r="B13350" s="416" t="s">
        <v>16275</v>
      </c>
      <c r="C13350" s="416" t="s">
        <v>15642</v>
      </c>
      <c r="D13350" s="416">
        <v>157.55000000000001</v>
      </c>
    </row>
    <row r="13351" spans="2:4" x14ac:dyDescent="0.25">
      <c r="B13351" s="416" t="s">
        <v>16276</v>
      </c>
      <c r="C13351" s="416" t="s">
        <v>15642</v>
      </c>
      <c r="D13351" s="416">
        <v>157.55000000000001</v>
      </c>
    </row>
    <row r="13352" spans="2:4" x14ac:dyDescent="0.25">
      <c r="B13352" s="416" t="s">
        <v>16277</v>
      </c>
      <c r="C13352" s="416" t="s">
        <v>15642</v>
      </c>
      <c r="D13352" s="416">
        <v>157.55000000000001</v>
      </c>
    </row>
    <row r="13353" spans="2:4" x14ac:dyDescent="0.25">
      <c r="B13353" s="416" t="s">
        <v>16278</v>
      </c>
      <c r="C13353" s="416" t="s">
        <v>15642</v>
      </c>
      <c r="D13353" s="416">
        <v>157.55000000000001</v>
      </c>
    </row>
    <row r="13354" spans="2:4" x14ac:dyDescent="0.25">
      <c r="B13354" s="416" t="s">
        <v>16279</v>
      </c>
      <c r="C13354" s="416" t="s">
        <v>15642</v>
      </c>
      <c r="D13354" s="416">
        <v>157.55000000000001</v>
      </c>
    </row>
    <row r="13355" spans="2:4" x14ac:dyDescent="0.25">
      <c r="B13355" s="416" t="s">
        <v>16280</v>
      </c>
      <c r="C13355" s="416" t="s">
        <v>15642</v>
      </c>
      <c r="D13355" s="416">
        <v>157.55000000000001</v>
      </c>
    </row>
    <row r="13356" spans="2:4" x14ac:dyDescent="0.25">
      <c r="B13356" s="416" t="s">
        <v>16281</v>
      </c>
      <c r="C13356" s="416" t="s">
        <v>15642</v>
      </c>
      <c r="D13356" s="416">
        <v>157.55000000000001</v>
      </c>
    </row>
    <row r="13357" spans="2:4" x14ac:dyDescent="0.25">
      <c r="B13357" s="416" t="s">
        <v>16282</v>
      </c>
      <c r="C13357" s="416" t="s">
        <v>15642</v>
      </c>
      <c r="D13357" s="416">
        <v>157.55000000000001</v>
      </c>
    </row>
    <row r="13358" spans="2:4" x14ac:dyDescent="0.25">
      <c r="B13358" s="416" t="s">
        <v>16283</v>
      </c>
      <c r="C13358" s="416" t="s">
        <v>15642</v>
      </c>
      <c r="D13358" s="416">
        <v>157.55000000000001</v>
      </c>
    </row>
    <row r="13359" spans="2:4" x14ac:dyDescent="0.25">
      <c r="B13359" s="416" t="s">
        <v>16284</v>
      </c>
      <c r="C13359" s="416" t="s">
        <v>15642</v>
      </c>
      <c r="D13359" s="416">
        <v>157.55000000000001</v>
      </c>
    </row>
    <row r="13360" spans="2:4" x14ac:dyDescent="0.25">
      <c r="B13360" s="416" t="s">
        <v>16285</v>
      </c>
      <c r="C13360" s="416" t="s">
        <v>15642</v>
      </c>
      <c r="D13360" s="416">
        <v>157.55000000000001</v>
      </c>
    </row>
    <row r="13361" spans="2:4" x14ac:dyDescent="0.25">
      <c r="B13361" s="416" t="s">
        <v>16286</v>
      </c>
      <c r="C13361" s="416" t="s">
        <v>15642</v>
      </c>
      <c r="D13361" s="416">
        <v>157.55000000000001</v>
      </c>
    </row>
    <row r="13362" spans="2:4" x14ac:dyDescent="0.25">
      <c r="B13362" s="416" t="s">
        <v>16287</v>
      </c>
      <c r="C13362" s="416" t="s">
        <v>15642</v>
      </c>
      <c r="D13362" s="416">
        <v>157.55000000000001</v>
      </c>
    </row>
    <row r="13363" spans="2:4" x14ac:dyDescent="0.25">
      <c r="B13363" s="416" t="s">
        <v>16288</v>
      </c>
      <c r="C13363" s="416" t="s">
        <v>15642</v>
      </c>
      <c r="D13363" s="416">
        <v>157.55000000000001</v>
      </c>
    </row>
    <row r="13364" spans="2:4" x14ac:dyDescent="0.25">
      <c r="B13364" s="416" t="s">
        <v>16289</v>
      </c>
      <c r="C13364" s="416" t="s">
        <v>15642</v>
      </c>
      <c r="D13364" s="416">
        <v>157.55000000000001</v>
      </c>
    </row>
    <row r="13365" spans="2:4" x14ac:dyDescent="0.25">
      <c r="B13365" s="416" t="s">
        <v>16290</v>
      </c>
      <c r="C13365" s="416" t="s">
        <v>15642</v>
      </c>
      <c r="D13365" s="416">
        <v>157.55000000000001</v>
      </c>
    </row>
    <row r="13366" spans="2:4" x14ac:dyDescent="0.25">
      <c r="B13366" s="416" t="s">
        <v>16291</v>
      </c>
      <c r="C13366" s="416" t="s">
        <v>15642</v>
      </c>
      <c r="D13366" s="416">
        <v>157.55000000000001</v>
      </c>
    </row>
    <row r="13367" spans="2:4" x14ac:dyDescent="0.25">
      <c r="B13367" s="416" t="s">
        <v>16292</v>
      </c>
      <c r="C13367" s="416" t="s">
        <v>15642</v>
      </c>
      <c r="D13367" s="416">
        <v>157.55000000000001</v>
      </c>
    </row>
    <row r="13368" spans="2:4" x14ac:dyDescent="0.25">
      <c r="B13368" s="416" t="s">
        <v>16293</v>
      </c>
      <c r="C13368" s="416" t="s">
        <v>15642</v>
      </c>
      <c r="D13368" s="416">
        <v>157.55000000000001</v>
      </c>
    </row>
    <row r="13369" spans="2:4" x14ac:dyDescent="0.25">
      <c r="B13369" s="416" t="s">
        <v>16294</v>
      </c>
      <c r="C13369" s="416" t="s">
        <v>15642</v>
      </c>
      <c r="D13369" s="416">
        <v>157.55000000000001</v>
      </c>
    </row>
    <row r="13370" spans="2:4" x14ac:dyDescent="0.25">
      <c r="B13370" s="416" t="s">
        <v>16295</v>
      </c>
      <c r="C13370" s="416" t="s">
        <v>15642</v>
      </c>
      <c r="D13370" s="416">
        <v>157.55000000000001</v>
      </c>
    </row>
    <row r="13371" spans="2:4" x14ac:dyDescent="0.25">
      <c r="B13371" s="416" t="s">
        <v>16296</v>
      </c>
      <c r="C13371" s="416" t="s">
        <v>15642</v>
      </c>
      <c r="D13371" s="416">
        <v>157.55000000000001</v>
      </c>
    </row>
    <row r="13372" spans="2:4" x14ac:dyDescent="0.25">
      <c r="B13372" s="416" t="s">
        <v>16297</v>
      </c>
      <c r="C13372" s="416" t="s">
        <v>15642</v>
      </c>
      <c r="D13372" s="416">
        <v>157.55000000000001</v>
      </c>
    </row>
    <row r="13373" spans="2:4" x14ac:dyDescent="0.25">
      <c r="B13373" s="416" t="s">
        <v>16298</v>
      </c>
      <c r="C13373" s="416" t="s">
        <v>15642</v>
      </c>
      <c r="D13373" s="416">
        <v>157.55000000000001</v>
      </c>
    </row>
    <row r="13374" spans="2:4" x14ac:dyDescent="0.25">
      <c r="B13374" s="416" t="s">
        <v>16299</v>
      </c>
      <c r="C13374" s="416" t="s">
        <v>15642</v>
      </c>
      <c r="D13374" s="416">
        <v>157.55000000000001</v>
      </c>
    </row>
    <row r="13375" spans="2:4" x14ac:dyDescent="0.25">
      <c r="B13375" s="416" t="s">
        <v>16300</v>
      </c>
      <c r="C13375" s="416" t="s">
        <v>15642</v>
      </c>
      <c r="D13375" s="416">
        <v>157.55000000000001</v>
      </c>
    </row>
    <row r="13376" spans="2:4" x14ac:dyDescent="0.25">
      <c r="B13376" s="416" t="s">
        <v>16301</v>
      </c>
      <c r="C13376" s="416" t="s">
        <v>15642</v>
      </c>
      <c r="D13376" s="416">
        <v>157.55000000000001</v>
      </c>
    </row>
    <row r="13377" spans="2:4" x14ac:dyDescent="0.25">
      <c r="B13377" s="416" t="s">
        <v>16302</v>
      </c>
      <c r="C13377" s="416" t="s">
        <v>15642</v>
      </c>
      <c r="D13377" s="416">
        <v>157.55000000000001</v>
      </c>
    </row>
    <row r="13378" spans="2:4" x14ac:dyDescent="0.25">
      <c r="B13378" s="416" t="s">
        <v>16303</v>
      </c>
      <c r="C13378" s="416" t="s">
        <v>15642</v>
      </c>
      <c r="D13378" s="416">
        <v>157.55000000000001</v>
      </c>
    </row>
    <row r="13379" spans="2:4" x14ac:dyDescent="0.25">
      <c r="B13379" s="416" t="s">
        <v>16304</v>
      </c>
      <c r="C13379" s="416" t="s">
        <v>15642</v>
      </c>
      <c r="D13379" s="416">
        <v>157.55000000000001</v>
      </c>
    </row>
    <row r="13380" spans="2:4" x14ac:dyDescent="0.25">
      <c r="B13380" s="416" t="s">
        <v>16305</v>
      </c>
      <c r="C13380" s="416" t="s">
        <v>15642</v>
      </c>
      <c r="D13380" s="416">
        <v>157.55000000000001</v>
      </c>
    </row>
    <row r="13381" spans="2:4" x14ac:dyDescent="0.25">
      <c r="B13381" s="416" t="s">
        <v>16306</v>
      </c>
      <c r="C13381" s="416" t="s">
        <v>15642</v>
      </c>
      <c r="D13381" s="416">
        <v>157.55000000000001</v>
      </c>
    </row>
    <row r="13382" spans="2:4" x14ac:dyDescent="0.25">
      <c r="B13382" s="416" t="s">
        <v>16307</v>
      </c>
      <c r="C13382" s="416" t="s">
        <v>15642</v>
      </c>
      <c r="D13382" s="416">
        <v>157.55000000000001</v>
      </c>
    </row>
    <row r="13383" spans="2:4" x14ac:dyDescent="0.25">
      <c r="B13383" s="416" t="s">
        <v>16308</v>
      </c>
      <c r="C13383" s="416" t="s">
        <v>15642</v>
      </c>
      <c r="D13383" s="416">
        <v>157.55000000000001</v>
      </c>
    </row>
    <row r="13384" spans="2:4" x14ac:dyDescent="0.25">
      <c r="B13384" s="416" t="s">
        <v>16309</v>
      </c>
      <c r="C13384" s="416" t="s">
        <v>15642</v>
      </c>
      <c r="D13384" s="416">
        <v>157.55000000000001</v>
      </c>
    </row>
    <row r="13385" spans="2:4" x14ac:dyDescent="0.25">
      <c r="B13385" s="416" t="s">
        <v>16310</v>
      </c>
      <c r="C13385" s="416" t="s">
        <v>15642</v>
      </c>
      <c r="D13385" s="416">
        <v>157.55000000000001</v>
      </c>
    </row>
    <row r="13386" spans="2:4" x14ac:dyDescent="0.25">
      <c r="B13386" s="416" t="s">
        <v>16311</v>
      </c>
      <c r="C13386" s="416" t="s">
        <v>15642</v>
      </c>
      <c r="D13386" s="416">
        <v>157.55000000000001</v>
      </c>
    </row>
    <row r="13387" spans="2:4" x14ac:dyDescent="0.25">
      <c r="B13387" s="416" t="s">
        <v>16312</v>
      </c>
      <c r="C13387" s="416" t="s">
        <v>15642</v>
      </c>
      <c r="D13387" s="416">
        <v>157.55000000000001</v>
      </c>
    </row>
    <row r="13388" spans="2:4" x14ac:dyDescent="0.25">
      <c r="B13388" s="416" t="s">
        <v>16313</v>
      </c>
      <c r="C13388" s="416" t="s">
        <v>15642</v>
      </c>
      <c r="D13388" s="416">
        <v>157.55000000000001</v>
      </c>
    </row>
    <row r="13389" spans="2:4" x14ac:dyDescent="0.25">
      <c r="B13389" s="416" t="s">
        <v>16314</v>
      </c>
      <c r="C13389" s="416" t="s">
        <v>15642</v>
      </c>
      <c r="D13389" s="416">
        <v>157.55000000000001</v>
      </c>
    </row>
    <row r="13390" spans="2:4" x14ac:dyDescent="0.25">
      <c r="B13390" s="416" t="s">
        <v>16315</v>
      </c>
      <c r="C13390" s="416" t="s">
        <v>15642</v>
      </c>
      <c r="D13390" s="416">
        <v>157.55000000000001</v>
      </c>
    </row>
    <row r="13391" spans="2:4" x14ac:dyDescent="0.25">
      <c r="B13391" s="416" t="s">
        <v>16316</v>
      </c>
      <c r="C13391" s="416" t="s">
        <v>15642</v>
      </c>
      <c r="D13391" s="416">
        <v>157.55000000000001</v>
      </c>
    </row>
    <row r="13392" spans="2:4" x14ac:dyDescent="0.25">
      <c r="B13392" s="416" t="s">
        <v>16317</v>
      </c>
      <c r="C13392" s="416" t="s">
        <v>15642</v>
      </c>
      <c r="D13392" s="416">
        <v>157.55000000000001</v>
      </c>
    </row>
    <row r="13393" spans="2:4" x14ac:dyDescent="0.25">
      <c r="B13393" s="416" t="s">
        <v>16318</v>
      </c>
      <c r="C13393" s="416" t="s">
        <v>15642</v>
      </c>
      <c r="D13393" s="416">
        <v>157.55000000000001</v>
      </c>
    </row>
    <row r="13394" spans="2:4" x14ac:dyDescent="0.25">
      <c r="B13394" s="416" t="s">
        <v>16319</v>
      </c>
      <c r="C13394" s="416" t="s">
        <v>15642</v>
      </c>
      <c r="D13394" s="416">
        <v>157.55000000000001</v>
      </c>
    </row>
    <row r="13395" spans="2:4" x14ac:dyDescent="0.25">
      <c r="B13395" s="416" t="s">
        <v>16320</v>
      </c>
      <c r="C13395" s="416" t="s">
        <v>15642</v>
      </c>
      <c r="D13395" s="416">
        <v>157.55000000000001</v>
      </c>
    </row>
    <row r="13396" spans="2:4" x14ac:dyDescent="0.25">
      <c r="B13396" s="416" t="s">
        <v>16321</v>
      </c>
      <c r="C13396" s="416" t="s">
        <v>15642</v>
      </c>
      <c r="D13396" s="416">
        <v>157.55000000000001</v>
      </c>
    </row>
    <row r="13397" spans="2:4" x14ac:dyDescent="0.25">
      <c r="B13397" s="416" t="s">
        <v>16322</v>
      </c>
      <c r="C13397" s="416" t="s">
        <v>15642</v>
      </c>
      <c r="D13397" s="416">
        <v>157.55000000000001</v>
      </c>
    </row>
    <row r="13398" spans="2:4" x14ac:dyDescent="0.25">
      <c r="B13398" s="416" t="s">
        <v>16323</v>
      </c>
      <c r="C13398" s="416" t="s">
        <v>15642</v>
      </c>
      <c r="D13398" s="416">
        <v>157.55000000000001</v>
      </c>
    </row>
    <row r="13399" spans="2:4" x14ac:dyDescent="0.25">
      <c r="B13399" s="416" t="s">
        <v>16324</v>
      </c>
      <c r="C13399" s="416" t="s">
        <v>15642</v>
      </c>
      <c r="D13399" s="416">
        <v>157.55000000000001</v>
      </c>
    </row>
    <row r="13400" spans="2:4" x14ac:dyDescent="0.25">
      <c r="B13400" s="416" t="s">
        <v>16325</v>
      </c>
      <c r="C13400" s="416" t="s">
        <v>15642</v>
      </c>
      <c r="D13400" s="416">
        <v>157.55000000000001</v>
      </c>
    </row>
    <row r="13401" spans="2:4" x14ac:dyDescent="0.25">
      <c r="B13401" s="416" t="s">
        <v>16326</v>
      </c>
      <c r="C13401" s="416" t="s">
        <v>15642</v>
      </c>
      <c r="D13401" s="416">
        <v>157.55000000000001</v>
      </c>
    </row>
    <row r="13402" spans="2:4" x14ac:dyDescent="0.25">
      <c r="B13402" s="416" t="s">
        <v>16327</v>
      </c>
      <c r="C13402" s="416" t="s">
        <v>15642</v>
      </c>
      <c r="D13402" s="416">
        <v>157.55000000000001</v>
      </c>
    </row>
    <row r="13403" spans="2:4" x14ac:dyDescent="0.25">
      <c r="B13403" s="416" t="s">
        <v>16328</v>
      </c>
      <c r="C13403" s="416" t="s">
        <v>15642</v>
      </c>
      <c r="D13403" s="416">
        <v>157.55000000000001</v>
      </c>
    </row>
    <row r="13404" spans="2:4" x14ac:dyDescent="0.25">
      <c r="B13404" s="416" t="s">
        <v>16329</v>
      </c>
      <c r="C13404" s="416" t="s">
        <v>15642</v>
      </c>
      <c r="D13404" s="416">
        <v>157.55000000000001</v>
      </c>
    </row>
    <row r="13405" spans="2:4" x14ac:dyDescent="0.25">
      <c r="B13405" s="416" t="s">
        <v>16330</v>
      </c>
      <c r="C13405" s="416" t="s">
        <v>15642</v>
      </c>
      <c r="D13405" s="416">
        <v>157.55000000000001</v>
      </c>
    </row>
    <row r="13406" spans="2:4" x14ac:dyDescent="0.25">
      <c r="B13406" s="416" t="s">
        <v>16331</v>
      </c>
      <c r="C13406" s="416" t="s">
        <v>15642</v>
      </c>
      <c r="D13406" s="416">
        <v>157.55000000000001</v>
      </c>
    </row>
    <row r="13407" spans="2:4" x14ac:dyDescent="0.25">
      <c r="B13407" s="416" t="s">
        <v>16332</v>
      </c>
      <c r="C13407" s="416" t="s">
        <v>15642</v>
      </c>
      <c r="D13407" s="416">
        <v>157.55000000000001</v>
      </c>
    </row>
    <row r="13408" spans="2:4" x14ac:dyDescent="0.25">
      <c r="B13408" s="416" t="s">
        <v>16333</v>
      </c>
      <c r="C13408" s="416" t="s">
        <v>15642</v>
      </c>
      <c r="D13408" s="416">
        <v>157.55000000000001</v>
      </c>
    </row>
    <row r="13409" spans="2:4" x14ac:dyDescent="0.25">
      <c r="B13409" s="416" t="s">
        <v>16334</v>
      </c>
      <c r="C13409" s="416" t="s">
        <v>15642</v>
      </c>
      <c r="D13409" s="416">
        <v>157.55000000000001</v>
      </c>
    </row>
    <row r="13410" spans="2:4" x14ac:dyDescent="0.25">
      <c r="B13410" s="416" t="s">
        <v>16335</v>
      </c>
      <c r="C13410" s="416" t="s">
        <v>15642</v>
      </c>
      <c r="D13410" s="416">
        <v>157.55000000000001</v>
      </c>
    </row>
    <row r="13411" spans="2:4" x14ac:dyDescent="0.25">
      <c r="B13411" s="416" t="s">
        <v>16336</v>
      </c>
      <c r="C13411" s="416" t="s">
        <v>15642</v>
      </c>
      <c r="D13411" s="416">
        <v>157.55000000000001</v>
      </c>
    </row>
    <row r="13412" spans="2:4" x14ac:dyDescent="0.25">
      <c r="B13412" s="416" t="s">
        <v>16337</v>
      </c>
      <c r="C13412" s="416" t="s">
        <v>15642</v>
      </c>
      <c r="D13412" s="416">
        <v>157.55000000000001</v>
      </c>
    </row>
    <row r="13413" spans="2:4" x14ac:dyDescent="0.25">
      <c r="B13413" s="416" t="s">
        <v>16338</v>
      </c>
      <c r="C13413" s="416" t="s">
        <v>15642</v>
      </c>
      <c r="D13413" s="416">
        <v>157.55000000000001</v>
      </c>
    </row>
    <row r="13414" spans="2:4" x14ac:dyDescent="0.25">
      <c r="B13414" s="416" t="s">
        <v>16339</v>
      </c>
      <c r="C13414" s="416" t="s">
        <v>15642</v>
      </c>
      <c r="D13414" s="416">
        <v>157.55000000000001</v>
      </c>
    </row>
    <row r="13415" spans="2:4" x14ac:dyDescent="0.25">
      <c r="B13415" s="416" t="s">
        <v>16340</v>
      </c>
      <c r="C13415" s="416" t="s">
        <v>15642</v>
      </c>
      <c r="D13415" s="416">
        <v>157.55000000000001</v>
      </c>
    </row>
    <row r="13416" spans="2:4" x14ac:dyDescent="0.25">
      <c r="B13416" s="416" t="s">
        <v>16341</v>
      </c>
      <c r="C13416" s="416" t="s">
        <v>15642</v>
      </c>
      <c r="D13416" s="416">
        <v>157.55000000000001</v>
      </c>
    </row>
    <row r="13417" spans="2:4" x14ac:dyDescent="0.25">
      <c r="B13417" s="416" t="s">
        <v>16342</v>
      </c>
      <c r="C13417" s="416" t="s">
        <v>15642</v>
      </c>
      <c r="D13417" s="416">
        <v>157.55000000000001</v>
      </c>
    </row>
    <row r="13418" spans="2:4" x14ac:dyDescent="0.25">
      <c r="B13418" s="416" t="s">
        <v>16343</v>
      </c>
      <c r="C13418" s="416" t="s">
        <v>15642</v>
      </c>
      <c r="D13418" s="416">
        <v>157.55000000000001</v>
      </c>
    </row>
    <row r="13419" spans="2:4" x14ac:dyDescent="0.25">
      <c r="B13419" s="416" t="s">
        <v>16344</v>
      </c>
      <c r="C13419" s="416" t="s">
        <v>15642</v>
      </c>
      <c r="D13419" s="416">
        <v>157.55000000000001</v>
      </c>
    </row>
    <row r="13420" spans="2:4" x14ac:dyDescent="0.25">
      <c r="B13420" s="416" t="s">
        <v>16345</v>
      </c>
      <c r="C13420" s="416" t="s">
        <v>15642</v>
      </c>
      <c r="D13420" s="416">
        <v>157.55000000000001</v>
      </c>
    </row>
    <row r="13421" spans="2:4" x14ac:dyDescent="0.25">
      <c r="B13421" s="416" t="s">
        <v>16346</v>
      </c>
      <c r="C13421" s="416" t="s">
        <v>15642</v>
      </c>
      <c r="D13421" s="416">
        <v>157.55000000000001</v>
      </c>
    </row>
    <row r="13422" spans="2:4" x14ac:dyDescent="0.25">
      <c r="B13422" s="416" t="s">
        <v>16347</v>
      </c>
      <c r="C13422" s="416" t="s">
        <v>15642</v>
      </c>
      <c r="D13422" s="416">
        <v>157.55000000000001</v>
      </c>
    </row>
    <row r="13423" spans="2:4" x14ac:dyDescent="0.25">
      <c r="B13423" s="416" t="s">
        <v>16348</v>
      </c>
      <c r="C13423" s="416" t="s">
        <v>15642</v>
      </c>
      <c r="D13423" s="416">
        <v>157.55000000000001</v>
      </c>
    </row>
    <row r="13424" spans="2:4" x14ac:dyDescent="0.25">
      <c r="B13424" s="416" t="s">
        <v>16349</v>
      </c>
      <c r="C13424" s="416" t="s">
        <v>15642</v>
      </c>
      <c r="D13424" s="416">
        <v>157.55000000000001</v>
      </c>
    </row>
    <row r="13425" spans="2:4" x14ac:dyDescent="0.25">
      <c r="B13425" s="416" t="s">
        <v>16350</v>
      </c>
      <c r="C13425" s="416" t="s">
        <v>15642</v>
      </c>
      <c r="D13425" s="416">
        <v>157.55000000000001</v>
      </c>
    </row>
    <row r="13426" spans="2:4" x14ac:dyDescent="0.25">
      <c r="B13426" s="416" t="s">
        <v>16351</v>
      </c>
      <c r="C13426" s="416" t="s">
        <v>15642</v>
      </c>
      <c r="D13426" s="416">
        <v>157.55000000000001</v>
      </c>
    </row>
    <row r="13427" spans="2:4" x14ac:dyDescent="0.25">
      <c r="B13427" s="416" t="s">
        <v>16352</v>
      </c>
      <c r="C13427" s="416" t="s">
        <v>15642</v>
      </c>
      <c r="D13427" s="416">
        <v>157.55000000000001</v>
      </c>
    </row>
    <row r="13428" spans="2:4" x14ac:dyDescent="0.25">
      <c r="B13428" s="416" t="s">
        <v>16353</v>
      </c>
      <c r="C13428" s="416" t="s">
        <v>15642</v>
      </c>
      <c r="D13428" s="416">
        <v>157.55000000000001</v>
      </c>
    </row>
    <row r="13429" spans="2:4" x14ac:dyDescent="0.25">
      <c r="B13429" s="416" t="s">
        <v>16354</v>
      </c>
      <c r="C13429" s="416" t="s">
        <v>15642</v>
      </c>
      <c r="D13429" s="416">
        <v>157.55000000000001</v>
      </c>
    </row>
    <row r="13430" spans="2:4" x14ac:dyDescent="0.25">
      <c r="B13430" s="416" t="s">
        <v>16355</v>
      </c>
      <c r="C13430" s="416" t="s">
        <v>15642</v>
      </c>
      <c r="D13430" s="416">
        <v>157.55000000000001</v>
      </c>
    </row>
    <row r="13431" spans="2:4" x14ac:dyDescent="0.25">
      <c r="B13431" s="416" t="s">
        <v>16356</v>
      </c>
      <c r="C13431" s="416" t="s">
        <v>15642</v>
      </c>
      <c r="D13431" s="416">
        <v>157.55000000000001</v>
      </c>
    </row>
    <row r="13432" spans="2:4" x14ac:dyDescent="0.25">
      <c r="B13432" s="416" t="s">
        <v>16357</v>
      </c>
      <c r="C13432" s="416" t="s">
        <v>15642</v>
      </c>
      <c r="D13432" s="416">
        <v>157.55000000000001</v>
      </c>
    </row>
    <row r="13433" spans="2:4" x14ac:dyDescent="0.25">
      <c r="B13433" s="416" t="s">
        <v>16358</v>
      </c>
      <c r="C13433" s="416" t="s">
        <v>15642</v>
      </c>
      <c r="D13433" s="416">
        <v>157.55000000000001</v>
      </c>
    </row>
    <row r="13434" spans="2:4" x14ac:dyDescent="0.25">
      <c r="B13434" s="416" t="s">
        <v>16359</v>
      </c>
      <c r="C13434" s="416" t="s">
        <v>15642</v>
      </c>
      <c r="D13434" s="416">
        <v>157.55000000000001</v>
      </c>
    </row>
    <row r="13435" spans="2:4" x14ac:dyDescent="0.25">
      <c r="B13435" s="416" t="s">
        <v>16360</v>
      </c>
      <c r="C13435" s="416" t="s">
        <v>15642</v>
      </c>
      <c r="D13435" s="416">
        <v>157.55000000000001</v>
      </c>
    </row>
    <row r="13436" spans="2:4" x14ac:dyDescent="0.25">
      <c r="B13436" s="416" t="s">
        <v>16361</v>
      </c>
      <c r="C13436" s="416" t="s">
        <v>15642</v>
      </c>
      <c r="D13436" s="416">
        <v>157.55000000000001</v>
      </c>
    </row>
    <row r="13437" spans="2:4" x14ac:dyDescent="0.25">
      <c r="B13437" s="416" t="s">
        <v>16362</v>
      </c>
      <c r="C13437" s="416" t="s">
        <v>15642</v>
      </c>
      <c r="D13437" s="416">
        <v>157.55000000000001</v>
      </c>
    </row>
    <row r="13438" spans="2:4" x14ac:dyDescent="0.25">
      <c r="B13438" s="416" t="s">
        <v>16363</v>
      </c>
      <c r="C13438" s="416" t="s">
        <v>15642</v>
      </c>
      <c r="D13438" s="416">
        <v>157.55000000000001</v>
      </c>
    </row>
    <row r="13439" spans="2:4" x14ac:dyDescent="0.25">
      <c r="B13439" s="416" t="s">
        <v>16364</v>
      </c>
      <c r="C13439" s="416" t="s">
        <v>15642</v>
      </c>
      <c r="D13439" s="416">
        <v>157.55000000000001</v>
      </c>
    </row>
    <row r="13440" spans="2:4" x14ac:dyDescent="0.25">
      <c r="B13440" s="416" t="s">
        <v>16365</v>
      </c>
      <c r="C13440" s="416" t="s">
        <v>15642</v>
      </c>
      <c r="D13440" s="416">
        <v>157.55000000000001</v>
      </c>
    </row>
    <row r="13441" spans="2:4" x14ac:dyDescent="0.25">
      <c r="B13441" s="416" t="s">
        <v>16366</v>
      </c>
      <c r="C13441" s="416" t="s">
        <v>15642</v>
      </c>
      <c r="D13441" s="416">
        <v>157.55000000000001</v>
      </c>
    </row>
    <row r="13442" spans="2:4" x14ac:dyDescent="0.25">
      <c r="B13442" s="416" t="s">
        <v>16367</v>
      </c>
      <c r="C13442" s="416" t="s">
        <v>15642</v>
      </c>
      <c r="D13442" s="416">
        <v>157.55000000000001</v>
      </c>
    </row>
    <row r="13443" spans="2:4" x14ac:dyDescent="0.25">
      <c r="B13443" s="416" t="s">
        <v>16368</v>
      </c>
      <c r="C13443" s="416" t="s">
        <v>15642</v>
      </c>
      <c r="D13443" s="416">
        <v>157.55000000000001</v>
      </c>
    </row>
    <row r="13444" spans="2:4" x14ac:dyDescent="0.25">
      <c r="B13444" s="416" t="s">
        <v>16369</v>
      </c>
      <c r="C13444" s="416" t="s">
        <v>15642</v>
      </c>
      <c r="D13444" s="416">
        <v>157.55000000000001</v>
      </c>
    </row>
    <row r="13445" spans="2:4" x14ac:dyDescent="0.25">
      <c r="B13445" s="416" t="s">
        <v>16370</v>
      </c>
      <c r="C13445" s="416" t="s">
        <v>15642</v>
      </c>
      <c r="D13445" s="416">
        <v>157.55000000000001</v>
      </c>
    </row>
    <row r="13446" spans="2:4" x14ac:dyDescent="0.25">
      <c r="B13446" s="416" t="s">
        <v>16371</v>
      </c>
      <c r="C13446" s="416" t="s">
        <v>15642</v>
      </c>
      <c r="D13446" s="416">
        <v>157.55000000000001</v>
      </c>
    </row>
    <row r="13447" spans="2:4" x14ac:dyDescent="0.25">
      <c r="B13447" s="416" t="s">
        <v>16372</v>
      </c>
      <c r="C13447" s="416" t="s">
        <v>15642</v>
      </c>
      <c r="D13447" s="416">
        <v>157.55000000000001</v>
      </c>
    </row>
    <row r="13448" spans="2:4" x14ac:dyDescent="0.25">
      <c r="B13448" s="416" t="s">
        <v>16373</v>
      </c>
      <c r="C13448" s="416" t="s">
        <v>15642</v>
      </c>
      <c r="D13448" s="416">
        <v>157.55000000000001</v>
      </c>
    </row>
    <row r="13449" spans="2:4" x14ac:dyDescent="0.25">
      <c r="B13449" s="416" t="s">
        <v>16374</v>
      </c>
      <c r="C13449" s="416" t="s">
        <v>15642</v>
      </c>
      <c r="D13449" s="416">
        <v>157.55000000000001</v>
      </c>
    </row>
    <row r="13450" spans="2:4" x14ac:dyDescent="0.25">
      <c r="B13450" s="416" t="s">
        <v>16375</v>
      </c>
      <c r="C13450" s="416" t="s">
        <v>15642</v>
      </c>
      <c r="D13450" s="416">
        <v>157.55000000000001</v>
      </c>
    </row>
    <row r="13451" spans="2:4" x14ac:dyDescent="0.25">
      <c r="B13451" s="416" t="s">
        <v>16376</v>
      </c>
      <c r="C13451" s="416" t="s">
        <v>15642</v>
      </c>
      <c r="D13451" s="416">
        <v>157.55000000000001</v>
      </c>
    </row>
    <row r="13452" spans="2:4" x14ac:dyDescent="0.25">
      <c r="B13452" s="416" t="s">
        <v>16377</v>
      </c>
      <c r="C13452" s="416" t="s">
        <v>15642</v>
      </c>
      <c r="D13452" s="416">
        <v>157.55000000000001</v>
      </c>
    </row>
    <row r="13453" spans="2:4" x14ac:dyDescent="0.25">
      <c r="B13453" s="416" t="s">
        <v>16378</v>
      </c>
      <c r="C13453" s="416" t="s">
        <v>15642</v>
      </c>
      <c r="D13453" s="416">
        <v>157.55000000000001</v>
      </c>
    </row>
    <row r="13454" spans="2:4" x14ac:dyDescent="0.25">
      <c r="B13454" s="416" t="s">
        <v>16379</v>
      </c>
      <c r="C13454" s="416" t="s">
        <v>15642</v>
      </c>
      <c r="D13454" s="416">
        <v>157.55000000000001</v>
      </c>
    </row>
    <row r="13455" spans="2:4" x14ac:dyDescent="0.25">
      <c r="B13455" s="416" t="s">
        <v>16380</v>
      </c>
      <c r="C13455" s="416" t="s">
        <v>15642</v>
      </c>
      <c r="D13455" s="416">
        <v>157.55000000000001</v>
      </c>
    </row>
    <row r="13456" spans="2:4" x14ac:dyDescent="0.25">
      <c r="B13456" s="416" t="s">
        <v>16381</v>
      </c>
      <c r="C13456" s="416" t="s">
        <v>15642</v>
      </c>
      <c r="D13456" s="416">
        <v>157.55000000000001</v>
      </c>
    </row>
    <row r="13457" spans="2:4" x14ac:dyDescent="0.25">
      <c r="B13457" s="416" t="s">
        <v>16382</v>
      </c>
      <c r="C13457" s="416" t="s">
        <v>15642</v>
      </c>
      <c r="D13457" s="416">
        <v>157.55000000000001</v>
      </c>
    </row>
    <row r="13458" spans="2:4" x14ac:dyDescent="0.25">
      <c r="B13458" s="416" t="s">
        <v>16383</v>
      </c>
      <c r="C13458" s="416" t="s">
        <v>15642</v>
      </c>
      <c r="D13458" s="416">
        <v>157.55000000000001</v>
      </c>
    </row>
    <row r="13459" spans="2:4" x14ac:dyDescent="0.25">
      <c r="B13459" s="416" t="s">
        <v>16384</v>
      </c>
      <c r="C13459" s="416" t="s">
        <v>15642</v>
      </c>
      <c r="D13459" s="416">
        <v>157.55000000000001</v>
      </c>
    </row>
    <row r="13460" spans="2:4" x14ac:dyDescent="0.25">
      <c r="B13460" s="416" t="s">
        <v>16385</v>
      </c>
      <c r="C13460" s="416" t="s">
        <v>15642</v>
      </c>
      <c r="D13460" s="416">
        <v>157.55000000000001</v>
      </c>
    </row>
    <row r="13461" spans="2:4" x14ac:dyDescent="0.25">
      <c r="B13461" s="416" t="s">
        <v>16386</v>
      </c>
      <c r="C13461" s="416" t="s">
        <v>15642</v>
      </c>
      <c r="D13461" s="416">
        <v>157.55000000000001</v>
      </c>
    </row>
    <row r="13462" spans="2:4" x14ac:dyDescent="0.25">
      <c r="B13462" s="416" t="s">
        <v>16387</v>
      </c>
      <c r="C13462" s="416" t="s">
        <v>15642</v>
      </c>
      <c r="D13462" s="416">
        <v>157.55000000000001</v>
      </c>
    </row>
    <row r="13463" spans="2:4" x14ac:dyDescent="0.25">
      <c r="B13463" s="416" t="s">
        <v>16388</v>
      </c>
      <c r="C13463" s="416" t="s">
        <v>15642</v>
      </c>
      <c r="D13463" s="416">
        <v>157.55000000000001</v>
      </c>
    </row>
    <row r="13464" spans="2:4" x14ac:dyDescent="0.25">
      <c r="B13464" s="416" t="s">
        <v>16389</v>
      </c>
      <c r="C13464" s="416" t="s">
        <v>15642</v>
      </c>
      <c r="D13464" s="416">
        <v>157.55000000000001</v>
      </c>
    </row>
    <row r="13465" spans="2:4" x14ac:dyDescent="0.25">
      <c r="B13465" s="416" t="s">
        <v>16390</v>
      </c>
      <c r="C13465" s="416" t="s">
        <v>15642</v>
      </c>
      <c r="D13465" s="416">
        <v>157.55000000000001</v>
      </c>
    </row>
    <row r="13466" spans="2:4" x14ac:dyDescent="0.25">
      <c r="B13466" s="416" t="s">
        <v>16391</v>
      </c>
      <c r="C13466" s="416" t="s">
        <v>15642</v>
      </c>
      <c r="D13466" s="416">
        <v>157.55000000000001</v>
      </c>
    </row>
    <row r="13467" spans="2:4" x14ac:dyDescent="0.25">
      <c r="B13467" s="416" t="s">
        <v>16392</v>
      </c>
      <c r="C13467" s="416" t="s">
        <v>15642</v>
      </c>
      <c r="D13467" s="416">
        <v>157.55000000000001</v>
      </c>
    </row>
    <row r="13468" spans="2:4" x14ac:dyDescent="0.25">
      <c r="B13468" s="416" t="s">
        <v>16393</v>
      </c>
      <c r="C13468" s="416" t="s">
        <v>15642</v>
      </c>
      <c r="D13468" s="416">
        <v>157.55000000000001</v>
      </c>
    </row>
    <row r="13469" spans="2:4" x14ac:dyDescent="0.25">
      <c r="B13469" s="416" t="s">
        <v>16394</v>
      </c>
      <c r="C13469" s="416" t="s">
        <v>15642</v>
      </c>
      <c r="D13469" s="416">
        <v>157.55000000000001</v>
      </c>
    </row>
    <row r="13470" spans="2:4" x14ac:dyDescent="0.25">
      <c r="B13470" s="416" t="s">
        <v>16395</v>
      </c>
      <c r="C13470" s="416" t="s">
        <v>15642</v>
      </c>
      <c r="D13470" s="416">
        <v>157.55000000000001</v>
      </c>
    </row>
    <row r="13471" spans="2:4" x14ac:dyDescent="0.25">
      <c r="B13471" s="416" t="s">
        <v>16396</v>
      </c>
      <c r="C13471" s="416" t="s">
        <v>15642</v>
      </c>
      <c r="D13471" s="416">
        <v>157.55000000000001</v>
      </c>
    </row>
    <row r="13472" spans="2:4" x14ac:dyDescent="0.25">
      <c r="B13472" s="416" t="s">
        <v>16397</v>
      </c>
      <c r="C13472" s="416" t="s">
        <v>15642</v>
      </c>
      <c r="D13472" s="416">
        <v>157.55000000000001</v>
      </c>
    </row>
    <row r="13473" spans="2:4" x14ac:dyDescent="0.25">
      <c r="B13473" s="416" t="s">
        <v>16398</v>
      </c>
      <c r="C13473" s="416" t="s">
        <v>15642</v>
      </c>
      <c r="D13473" s="416">
        <v>157.55000000000001</v>
      </c>
    </row>
    <row r="13474" spans="2:4" x14ac:dyDescent="0.25">
      <c r="B13474" s="416" t="s">
        <v>16399</v>
      </c>
      <c r="C13474" s="416" t="s">
        <v>15642</v>
      </c>
      <c r="D13474" s="416">
        <v>157.55000000000001</v>
      </c>
    </row>
    <row r="13475" spans="2:4" x14ac:dyDescent="0.25">
      <c r="B13475" s="416" t="s">
        <v>16400</v>
      </c>
      <c r="C13475" s="416" t="s">
        <v>15642</v>
      </c>
      <c r="D13475" s="416">
        <v>157.55000000000001</v>
      </c>
    </row>
    <row r="13476" spans="2:4" x14ac:dyDescent="0.25">
      <c r="B13476" s="416" t="s">
        <v>16401</v>
      </c>
      <c r="C13476" s="416" t="s">
        <v>15642</v>
      </c>
      <c r="D13476" s="416">
        <v>157.55000000000001</v>
      </c>
    </row>
    <row r="13477" spans="2:4" x14ac:dyDescent="0.25">
      <c r="B13477" s="416" t="s">
        <v>16402</v>
      </c>
      <c r="C13477" s="416" t="s">
        <v>15642</v>
      </c>
      <c r="D13477" s="416">
        <v>157.55000000000001</v>
      </c>
    </row>
    <row r="13478" spans="2:4" x14ac:dyDescent="0.25">
      <c r="B13478" s="416" t="s">
        <v>16403</v>
      </c>
      <c r="C13478" s="416" t="s">
        <v>15642</v>
      </c>
      <c r="D13478" s="416">
        <v>157.55000000000001</v>
      </c>
    </row>
    <row r="13479" spans="2:4" x14ac:dyDescent="0.25">
      <c r="B13479" s="416" t="s">
        <v>16404</v>
      </c>
      <c r="C13479" s="416" t="s">
        <v>15642</v>
      </c>
      <c r="D13479" s="416">
        <v>157.55000000000001</v>
      </c>
    </row>
    <row r="13480" spans="2:4" x14ac:dyDescent="0.25">
      <c r="B13480" s="416" t="s">
        <v>16405</v>
      </c>
      <c r="C13480" s="416" t="s">
        <v>15642</v>
      </c>
      <c r="D13480" s="416">
        <v>157.55000000000001</v>
      </c>
    </row>
    <row r="13481" spans="2:4" x14ac:dyDescent="0.25">
      <c r="B13481" s="416" t="s">
        <v>16406</v>
      </c>
      <c r="C13481" s="416" t="s">
        <v>15642</v>
      </c>
      <c r="D13481" s="416">
        <v>157.55000000000001</v>
      </c>
    </row>
    <row r="13482" spans="2:4" x14ac:dyDescent="0.25">
      <c r="B13482" s="416" t="s">
        <v>16407</v>
      </c>
      <c r="C13482" s="416" t="s">
        <v>15642</v>
      </c>
      <c r="D13482" s="416">
        <v>157.55000000000001</v>
      </c>
    </row>
    <row r="13483" spans="2:4" x14ac:dyDescent="0.25">
      <c r="B13483" s="416" t="s">
        <v>16408</v>
      </c>
      <c r="C13483" s="416" t="s">
        <v>15642</v>
      </c>
      <c r="D13483" s="416">
        <v>157.55000000000001</v>
      </c>
    </row>
    <row r="13484" spans="2:4" x14ac:dyDescent="0.25">
      <c r="B13484" s="416" t="s">
        <v>16409</v>
      </c>
      <c r="C13484" s="416" t="s">
        <v>15642</v>
      </c>
      <c r="D13484" s="416">
        <v>157.55000000000001</v>
      </c>
    </row>
    <row r="13485" spans="2:4" x14ac:dyDescent="0.25">
      <c r="B13485" s="416" t="s">
        <v>16410</v>
      </c>
      <c r="C13485" s="416" t="s">
        <v>15642</v>
      </c>
      <c r="D13485" s="416">
        <v>157.55000000000001</v>
      </c>
    </row>
    <row r="13486" spans="2:4" x14ac:dyDescent="0.25">
      <c r="B13486" s="416" t="s">
        <v>16411</v>
      </c>
      <c r="C13486" s="416" t="s">
        <v>15642</v>
      </c>
      <c r="D13486" s="416">
        <v>157.55000000000001</v>
      </c>
    </row>
    <row r="13487" spans="2:4" x14ac:dyDescent="0.25">
      <c r="B13487" s="416" t="s">
        <v>16412</v>
      </c>
      <c r="C13487" s="416" t="s">
        <v>15642</v>
      </c>
      <c r="D13487" s="416">
        <v>157.55000000000001</v>
      </c>
    </row>
    <row r="13488" spans="2:4" x14ac:dyDescent="0.25">
      <c r="B13488" s="416" t="s">
        <v>16413</v>
      </c>
      <c r="C13488" s="416" t="s">
        <v>15642</v>
      </c>
      <c r="D13488" s="416">
        <v>157.55000000000001</v>
      </c>
    </row>
    <row r="13489" spans="2:4" x14ac:dyDescent="0.25">
      <c r="B13489" s="416" t="s">
        <v>16414</v>
      </c>
      <c r="C13489" s="416" t="s">
        <v>15642</v>
      </c>
      <c r="D13489" s="416">
        <v>157.55000000000001</v>
      </c>
    </row>
    <row r="13490" spans="2:4" x14ac:dyDescent="0.25">
      <c r="B13490" s="416" t="s">
        <v>16415</v>
      </c>
      <c r="C13490" s="416" t="s">
        <v>15642</v>
      </c>
      <c r="D13490" s="416">
        <v>157.55000000000001</v>
      </c>
    </row>
    <row r="13491" spans="2:4" x14ac:dyDescent="0.25">
      <c r="B13491" s="416" t="s">
        <v>16416</v>
      </c>
      <c r="C13491" s="416" t="s">
        <v>15642</v>
      </c>
      <c r="D13491" s="416">
        <v>157.55000000000001</v>
      </c>
    </row>
    <row r="13492" spans="2:4" x14ac:dyDescent="0.25">
      <c r="B13492" s="416" t="s">
        <v>16417</v>
      </c>
      <c r="C13492" s="416" t="s">
        <v>15642</v>
      </c>
      <c r="D13492" s="416">
        <v>157.55000000000001</v>
      </c>
    </row>
    <row r="13493" spans="2:4" x14ac:dyDescent="0.25">
      <c r="B13493" s="416" t="s">
        <v>16418</v>
      </c>
      <c r="C13493" s="416" t="s">
        <v>15642</v>
      </c>
      <c r="D13493" s="416">
        <v>157.55000000000001</v>
      </c>
    </row>
    <row r="13494" spans="2:4" x14ac:dyDescent="0.25">
      <c r="B13494" s="416" t="s">
        <v>16419</v>
      </c>
      <c r="C13494" s="416" t="s">
        <v>15642</v>
      </c>
      <c r="D13494" s="416">
        <v>157.55000000000001</v>
      </c>
    </row>
    <row r="13495" spans="2:4" x14ac:dyDescent="0.25">
      <c r="B13495" s="416" t="s">
        <v>16420</v>
      </c>
      <c r="C13495" s="416" t="s">
        <v>16421</v>
      </c>
      <c r="D13495" s="416">
        <v>157.55000000000001</v>
      </c>
    </row>
    <row r="13496" spans="2:4" x14ac:dyDescent="0.25">
      <c r="B13496" s="416" t="s">
        <v>16422</v>
      </c>
      <c r="C13496" s="416" t="s">
        <v>16423</v>
      </c>
      <c r="D13496" s="416">
        <v>203</v>
      </c>
    </row>
    <row r="13497" spans="2:4" x14ac:dyDescent="0.25">
      <c r="B13497" s="416" t="s">
        <v>16424</v>
      </c>
      <c r="C13497" s="416" t="s">
        <v>16423</v>
      </c>
      <c r="D13497" s="416">
        <v>203</v>
      </c>
    </row>
    <row r="13498" spans="2:4" x14ac:dyDescent="0.25">
      <c r="B13498" s="416" t="s">
        <v>16425</v>
      </c>
      <c r="C13498" s="416" t="s">
        <v>16423</v>
      </c>
      <c r="D13498" s="416">
        <v>203</v>
      </c>
    </row>
    <row r="13499" spans="2:4" x14ac:dyDescent="0.25">
      <c r="B13499" s="416" t="s">
        <v>16426</v>
      </c>
      <c r="C13499" s="416" t="s">
        <v>16423</v>
      </c>
      <c r="D13499" s="416">
        <v>203</v>
      </c>
    </row>
    <row r="13500" spans="2:4" x14ac:dyDescent="0.25">
      <c r="B13500" s="416" t="s">
        <v>16427</v>
      </c>
      <c r="C13500" s="416" t="s">
        <v>16423</v>
      </c>
      <c r="D13500" s="416">
        <v>203</v>
      </c>
    </row>
    <row r="13501" spans="2:4" x14ac:dyDescent="0.25">
      <c r="B13501" s="416" t="s">
        <v>16428</v>
      </c>
      <c r="C13501" s="416" t="s">
        <v>16423</v>
      </c>
      <c r="D13501" s="416">
        <v>203</v>
      </c>
    </row>
    <row r="13502" spans="2:4" x14ac:dyDescent="0.25">
      <c r="B13502" s="416" t="s">
        <v>16429</v>
      </c>
      <c r="C13502" s="416" t="s">
        <v>16423</v>
      </c>
      <c r="D13502" s="416">
        <v>203</v>
      </c>
    </row>
    <row r="13503" spans="2:4" x14ac:dyDescent="0.25">
      <c r="B13503" s="416" t="s">
        <v>16430</v>
      </c>
      <c r="C13503" s="416" t="s">
        <v>16431</v>
      </c>
      <c r="D13503" s="416">
        <v>387.55</v>
      </c>
    </row>
    <row r="13504" spans="2:4" x14ac:dyDescent="0.25">
      <c r="B13504" s="416" t="s">
        <v>16432</v>
      </c>
      <c r="C13504" s="416" t="s">
        <v>16431</v>
      </c>
      <c r="D13504" s="416">
        <v>387.55</v>
      </c>
    </row>
    <row r="13505" spans="2:4" x14ac:dyDescent="0.25">
      <c r="B13505" s="416" t="s">
        <v>16433</v>
      </c>
      <c r="C13505" s="416" t="s">
        <v>16431</v>
      </c>
      <c r="D13505" s="416">
        <v>387.55</v>
      </c>
    </row>
    <row r="13506" spans="2:4" x14ac:dyDescent="0.25">
      <c r="B13506" s="416" t="s">
        <v>16434</v>
      </c>
      <c r="C13506" s="416" t="s">
        <v>16431</v>
      </c>
      <c r="D13506" s="416">
        <v>224.25</v>
      </c>
    </row>
    <row r="13507" spans="2:4" x14ac:dyDescent="0.25">
      <c r="B13507" s="416" t="s">
        <v>16435</v>
      </c>
      <c r="C13507" s="416" t="s">
        <v>16431</v>
      </c>
      <c r="D13507" s="416">
        <v>224.25</v>
      </c>
    </row>
    <row r="13508" spans="2:4" x14ac:dyDescent="0.25">
      <c r="B13508" s="416" t="s">
        <v>16436</v>
      </c>
      <c r="C13508" s="416" t="s">
        <v>16431</v>
      </c>
      <c r="D13508" s="416">
        <v>224.25</v>
      </c>
    </row>
    <row r="13509" spans="2:4" x14ac:dyDescent="0.25">
      <c r="B13509" s="416" t="s">
        <v>16437</v>
      </c>
      <c r="C13509" s="416" t="s">
        <v>16431</v>
      </c>
      <c r="D13509" s="416">
        <v>387.55</v>
      </c>
    </row>
    <row r="13510" spans="2:4" x14ac:dyDescent="0.25">
      <c r="B13510" s="416" t="s">
        <v>16438</v>
      </c>
      <c r="C13510" s="416" t="s">
        <v>16431</v>
      </c>
      <c r="D13510" s="416">
        <v>387.55</v>
      </c>
    </row>
    <row r="13511" spans="2:4" x14ac:dyDescent="0.25">
      <c r="B13511" s="416" t="s">
        <v>16439</v>
      </c>
      <c r="C13511" s="416" t="s">
        <v>16431</v>
      </c>
      <c r="D13511" s="416">
        <v>387.55</v>
      </c>
    </row>
    <row r="13512" spans="2:4" x14ac:dyDescent="0.25">
      <c r="B13512" s="416" t="s">
        <v>16440</v>
      </c>
      <c r="C13512" s="416" t="s">
        <v>16431</v>
      </c>
      <c r="D13512" s="416">
        <v>387.55</v>
      </c>
    </row>
    <row r="13513" spans="2:4" x14ac:dyDescent="0.25">
      <c r="B13513" s="416" t="s">
        <v>16441</v>
      </c>
      <c r="C13513" s="416" t="s">
        <v>16431</v>
      </c>
      <c r="D13513" s="416">
        <v>387.55</v>
      </c>
    </row>
    <row r="13514" spans="2:4" x14ac:dyDescent="0.25">
      <c r="B13514" s="416" t="s">
        <v>16442</v>
      </c>
      <c r="C13514" s="416" t="s">
        <v>16431</v>
      </c>
      <c r="D13514" s="416">
        <v>387.55</v>
      </c>
    </row>
    <row r="13515" spans="2:4" x14ac:dyDescent="0.25">
      <c r="B13515" s="416" t="s">
        <v>16443</v>
      </c>
      <c r="C13515" s="416" t="s">
        <v>16431</v>
      </c>
      <c r="D13515" s="416">
        <v>387.55</v>
      </c>
    </row>
    <row r="13516" spans="2:4" x14ac:dyDescent="0.25">
      <c r="B13516" s="416" t="s">
        <v>16444</v>
      </c>
      <c r="C13516" s="416" t="s">
        <v>16431</v>
      </c>
      <c r="D13516" s="416">
        <v>224.25</v>
      </c>
    </row>
    <row r="13517" spans="2:4" x14ac:dyDescent="0.25">
      <c r="B13517" s="416" t="s">
        <v>16445</v>
      </c>
      <c r="C13517" s="416" t="s">
        <v>16431</v>
      </c>
      <c r="D13517" s="416">
        <v>224.25</v>
      </c>
    </row>
    <row r="13518" spans="2:4" x14ac:dyDescent="0.25">
      <c r="B13518" s="416" t="s">
        <v>16446</v>
      </c>
      <c r="C13518" s="416" t="s">
        <v>16431</v>
      </c>
      <c r="D13518" s="416">
        <v>224.25</v>
      </c>
    </row>
    <row r="13519" spans="2:4" x14ac:dyDescent="0.25">
      <c r="B13519" s="416" t="s">
        <v>16447</v>
      </c>
      <c r="C13519" s="416" t="s">
        <v>16431</v>
      </c>
      <c r="D13519" s="416">
        <v>224.25</v>
      </c>
    </row>
    <row r="13520" spans="2:4" x14ac:dyDescent="0.25">
      <c r="B13520" s="416" t="s">
        <v>16448</v>
      </c>
      <c r="C13520" s="416" t="s">
        <v>16431</v>
      </c>
      <c r="D13520" s="416">
        <v>224.25</v>
      </c>
    </row>
    <row r="13521" spans="2:4" x14ac:dyDescent="0.25">
      <c r="B13521" s="416" t="s">
        <v>16449</v>
      </c>
      <c r="C13521" s="416" t="s">
        <v>16431</v>
      </c>
      <c r="D13521" s="416">
        <v>387.55</v>
      </c>
    </row>
    <row r="13522" spans="2:4" x14ac:dyDescent="0.25">
      <c r="B13522" s="416" t="s">
        <v>16450</v>
      </c>
      <c r="C13522" s="416" t="s">
        <v>16431</v>
      </c>
      <c r="D13522" s="416">
        <v>387.55</v>
      </c>
    </row>
    <row r="13523" spans="2:4" x14ac:dyDescent="0.25">
      <c r="B13523" s="416" t="s">
        <v>16451</v>
      </c>
      <c r="C13523" s="416" t="s">
        <v>16431</v>
      </c>
      <c r="D13523" s="416">
        <v>387.55</v>
      </c>
    </row>
    <row r="13524" spans="2:4" x14ac:dyDescent="0.25">
      <c r="B13524" s="416" t="s">
        <v>16452</v>
      </c>
      <c r="C13524" s="416" t="s">
        <v>16431</v>
      </c>
      <c r="D13524" s="416">
        <v>224.25</v>
      </c>
    </row>
    <row r="13525" spans="2:4" x14ac:dyDescent="0.25">
      <c r="B13525" s="416" t="s">
        <v>16453</v>
      </c>
      <c r="C13525" s="416" t="s">
        <v>16431</v>
      </c>
      <c r="D13525" s="416">
        <v>224.25</v>
      </c>
    </row>
    <row r="13526" spans="2:4" x14ac:dyDescent="0.25">
      <c r="B13526" s="416" t="s">
        <v>16454</v>
      </c>
      <c r="C13526" s="416" t="s">
        <v>16431</v>
      </c>
      <c r="D13526" s="416">
        <v>224.25</v>
      </c>
    </row>
    <row r="13527" spans="2:4" x14ac:dyDescent="0.25">
      <c r="B13527" s="416" t="s">
        <v>16455</v>
      </c>
      <c r="C13527" s="416" t="s">
        <v>16431</v>
      </c>
      <c r="D13527" s="416">
        <v>224.25</v>
      </c>
    </row>
    <row r="13528" spans="2:4" x14ac:dyDescent="0.25">
      <c r="B13528" s="416" t="s">
        <v>16456</v>
      </c>
      <c r="C13528" s="416" t="s">
        <v>16431</v>
      </c>
      <c r="D13528" s="416">
        <v>224.25</v>
      </c>
    </row>
    <row r="13529" spans="2:4" x14ac:dyDescent="0.25">
      <c r="B13529" s="416" t="s">
        <v>16457</v>
      </c>
      <c r="C13529" s="416" t="s">
        <v>16431</v>
      </c>
      <c r="D13529" s="416">
        <v>224.25</v>
      </c>
    </row>
    <row r="13530" spans="2:4" x14ac:dyDescent="0.25">
      <c r="B13530" s="416">
        <v>6990</v>
      </c>
      <c r="C13530" s="416" t="s">
        <v>16431</v>
      </c>
      <c r="D13530" s="416">
        <v>387.55</v>
      </c>
    </row>
    <row r="13531" spans="2:4" x14ac:dyDescent="0.25">
      <c r="B13531" s="416" t="s">
        <v>16458</v>
      </c>
      <c r="C13531" s="416" t="s">
        <v>16431</v>
      </c>
      <c r="D13531" s="416">
        <v>387.55</v>
      </c>
    </row>
    <row r="13532" spans="2:4" x14ac:dyDescent="0.25">
      <c r="B13532" s="416" t="s">
        <v>16459</v>
      </c>
      <c r="C13532" s="416" t="s">
        <v>16431</v>
      </c>
      <c r="D13532" s="416">
        <v>387.55</v>
      </c>
    </row>
    <row r="13533" spans="2:4" x14ac:dyDescent="0.25">
      <c r="B13533" s="416" t="s">
        <v>16460</v>
      </c>
      <c r="C13533" s="416" t="s">
        <v>16431</v>
      </c>
      <c r="D13533" s="416">
        <v>224.25</v>
      </c>
    </row>
    <row r="13534" spans="2:4" x14ac:dyDescent="0.25">
      <c r="B13534" s="416" t="s">
        <v>16461</v>
      </c>
      <c r="C13534" s="416" t="s">
        <v>16431</v>
      </c>
      <c r="D13534" s="416">
        <v>224.25</v>
      </c>
    </row>
    <row r="13535" spans="2:4" x14ac:dyDescent="0.25">
      <c r="B13535" s="416" t="s">
        <v>16462</v>
      </c>
      <c r="C13535" s="416" t="s">
        <v>16431</v>
      </c>
      <c r="D13535" s="416">
        <v>387.55</v>
      </c>
    </row>
    <row r="13536" spans="2:4" x14ac:dyDescent="0.25">
      <c r="B13536" s="416" t="s">
        <v>16463</v>
      </c>
      <c r="C13536" s="416" t="s">
        <v>16431</v>
      </c>
      <c r="D13536" s="416">
        <v>387.55</v>
      </c>
    </row>
    <row r="13537" spans="2:4" x14ac:dyDescent="0.25">
      <c r="B13537" s="416" t="s">
        <v>16464</v>
      </c>
      <c r="C13537" s="416" t="s">
        <v>16431</v>
      </c>
      <c r="D13537" s="416">
        <v>224.25</v>
      </c>
    </row>
    <row r="13538" spans="2:4" x14ac:dyDescent="0.25">
      <c r="B13538" s="416" t="s">
        <v>16465</v>
      </c>
      <c r="C13538" s="416" t="s">
        <v>16431</v>
      </c>
      <c r="D13538" s="416">
        <v>224.25</v>
      </c>
    </row>
    <row r="13539" spans="2:4" x14ac:dyDescent="0.25">
      <c r="B13539" s="416" t="s">
        <v>16466</v>
      </c>
      <c r="C13539" s="416" t="s">
        <v>16431</v>
      </c>
      <c r="D13539" s="416">
        <v>224.25</v>
      </c>
    </row>
    <row r="13540" spans="2:4" x14ac:dyDescent="0.25">
      <c r="B13540" s="416" t="s">
        <v>16467</v>
      </c>
      <c r="C13540" s="416" t="s">
        <v>16431</v>
      </c>
      <c r="D13540" s="416">
        <v>224.25</v>
      </c>
    </row>
    <row r="13541" spans="2:4" x14ac:dyDescent="0.25">
      <c r="B13541" s="416" t="s">
        <v>16468</v>
      </c>
      <c r="C13541" s="416" t="s">
        <v>16431</v>
      </c>
      <c r="D13541" s="416">
        <v>224.25</v>
      </c>
    </row>
    <row r="13542" spans="2:4" x14ac:dyDescent="0.25">
      <c r="B13542" s="416" t="s">
        <v>16469</v>
      </c>
      <c r="C13542" s="416" t="s">
        <v>16431</v>
      </c>
      <c r="D13542" s="416">
        <v>224.25</v>
      </c>
    </row>
    <row r="13543" spans="2:4" x14ac:dyDescent="0.25">
      <c r="B13543" s="416" t="s">
        <v>16470</v>
      </c>
      <c r="C13543" s="416" t="s">
        <v>16431</v>
      </c>
      <c r="D13543" s="416">
        <v>224.25</v>
      </c>
    </row>
    <row r="13544" spans="2:4" x14ac:dyDescent="0.25">
      <c r="B13544" s="416" t="s">
        <v>16471</v>
      </c>
      <c r="C13544" s="416" t="s">
        <v>16431</v>
      </c>
      <c r="D13544" s="416">
        <v>387.55</v>
      </c>
    </row>
    <row r="13545" spans="2:4" x14ac:dyDescent="0.25">
      <c r="B13545" s="416" t="s">
        <v>16472</v>
      </c>
      <c r="C13545" s="416" t="s">
        <v>16473</v>
      </c>
      <c r="D13545" s="416">
        <v>224.25</v>
      </c>
    </row>
    <row r="13546" spans="2:4" x14ac:dyDescent="0.25">
      <c r="B13546" s="416" t="s">
        <v>16474</v>
      </c>
      <c r="C13546" s="416" t="s">
        <v>16475</v>
      </c>
      <c r="D13546" s="416">
        <v>93.99</v>
      </c>
    </row>
    <row r="13547" spans="2:4" x14ac:dyDescent="0.25">
      <c r="B13547" s="416" t="s">
        <v>16476</v>
      </c>
      <c r="C13547" s="416" t="s">
        <v>16477</v>
      </c>
      <c r="D13547" s="416">
        <v>246.01</v>
      </c>
    </row>
    <row r="13548" spans="2:4" x14ac:dyDescent="0.25">
      <c r="B13548" s="416" t="s">
        <v>16478</v>
      </c>
      <c r="C13548" s="416" t="s">
        <v>16479</v>
      </c>
      <c r="D13548" s="417">
        <v>1048.8</v>
      </c>
    </row>
    <row r="13549" spans="2:4" x14ac:dyDescent="0.25">
      <c r="B13549" s="416" t="s">
        <v>16480</v>
      </c>
      <c r="C13549" s="416" t="s">
        <v>16479</v>
      </c>
      <c r="D13549" s="416">
        <v>906.77</v>
      </c>
    </row>
    <row r="13550" spans="2:4" x14ac:dyDescent="0.25">
      <c r="B13550" s="416" t="s">
        <v>16481</v>
      </c>
      <c r="C13550" s="416" t="s">
        <v>16479</v>
      </c>
      <c r="D13550" s="417">
        <v>1074.1600000000001</v>
      </c>
    </row>
    <row r="13551" spans="2:4" x14ac:dyDescent="0.25">
      <c r="B13551" s="416" t="s">
        <v>16482</v>
      </c>
      <c r="C13551" s="416" t="s">
        <v>16479</v>
      </c>
      <c r="D13551" s="416">
        <v>517.5</v>
      </c>
    </row>
    <row r="13552" spans="2:4" x14ac:dyDescent="0.25">
      <c r="B13552" s="416" t="s">
        <v>16483</v>
      </c>
      <c r="C13552" s="416" t="s">
        <v>16479</v>
      </c>
      <c r="D13552" s="416">
        <v>432.4</v>
      </c>
    </row>
    <row r="13553" spans="2:4" x14ac:dyDescent="0.25">
      <c r="B13553" s="416" t="s">
        <v>16484</v>
      </c>
      <c r="C13553" s="416" t="s">
        <v>16479</v>
      </c>
      <c r="D13553" s="416">
        <v>763.6</v>
      </c>
    </row>
    <row r="13554" spans="2:4" x14ac:dyDescent="0.25">
      <c r="B13554" s="416" t="s">
        <v>16485</v>
      </c>
      <c r="C13554" s="416" t="s">
        <v>16479</v>
      </c>
      <c r="D13554" s="416">
        <v>759</v>
      </c>
    </row>
    <row r="13555" spans="2:4" x14ac:dyDescent="0.25">
      <c r="B13555" s="416" t="s">
        <v>16486</v>
      </c>
      <c r="C13555" s="416" t="s">
        <v>16479</v>
      </c>
      <c r="D13555" s="416">
        <v>759</v>
      </c>
    </row>
    <row r="13556" spans="2:4" x14ac:dyDescent="0.25">
      <c r="B13556" s="416" t="s">
        <v>16487</v>
      </c>
      <c r="C13556" s="416" t="s">
        <v>16479</v>
      </c>
      <c r="D13556" s="416">
        <v>759</v>
      </c>
    </row>
    <row r="13557" spans="2:4" x14ac:dyDescent="0.25">
      <c r="B13557" s="416" t="s">
        <v>16488</v>
      </c>
      <c r="C13557" s="416" t="s">
        <v>16479</v>
      </c>
      <c r="D13557" s="416">
        <v>506</v>
      </c>
    </row>
    <row r="13558" spans="2:4" x14ac:dyDescent="0.25">
      <c r="B13558" s="416" t="s">
        <v>16489</v>
      </c>
      <c r="C13558" s="416" t="s">
        <v>16479</v>
      </c>
      <c r="D13558" s="416">
        <v>432.4</v>
      </c>
    </row>
    <row r="13559" spans="2:4" x14ac:dyDescent="0.25">
      <c r="B13559" s="416" t="s">
        <v>16490</v>
      </c>
      <c r="C13559" s="416" t="s">
        <v>16479</v>
      </c>
      <c r="D13559" s="417">
        <v>1648.36</v>
      </c>
    </row>
    <row r="13560" spans="2:4" x14ac:dyDescent="0.25">
      <c r="B13560" s="416" t="s">
        <v>16491</v>
      </c>
      <c r="C13560" s="416" t="s">
        <v>16479</v>
      </c>
      <c r="D13560" s="416">
        <v>750</v>
      </c>
    </row>
    <row r="13561" spans="2:4" x14ac:dyDescent="0.25">
      <c r="B13561" s="416" t="s">
        <v>16492</v>
      </c>
      <c r="C13561" s="416" t="s">
        <v>16479</v>
      </c>
      <c r="D13561" s="417">
        <v>1085.5999999999999</v>
      </c>
    </row>
    <row r="13562" spans="2:4" x14ac:dyDescent="0.25">
      <c r="B13562" s="416" t="s">
        <v>16493</v>
      </c>
      <c r="C13562" s="416" t="s">
        <v>16479</v>
      </c>
      <c r="D13562" s="416">
        <v>759</v>
      </c>
    </row>
    <row r="13563" spans="2:4" x14ac:dyDescent="0.25">
      <c r="B13563" s="416" t="s">
        <v>16494</v>
      </c>
      <c r="C13563" s="416" t="s">
        <v>16479</v>
      </c>
      <c r="D13563" s="416">
        <v>782</v>
      </c>
    </row>
    <row r="13564" spans="2:4" x14ac:dyDescent="0.25">
      <c r="B13564" s="416" t="s">
        <v>16495</v>
      </c>
      <c r="C13564" s="416" t="s">
        <v>16479</v>
      </c>
      <c r="D13564" s="416">
        <v>506</v>
      </c>
    </row>
    <row r="13565" spans="2:4" x14ac:dyDescent="0.25">
      <c r="B13565" s="416" t="s">
        <v>16496</v>
      </c>
      <c r="C13565" s="416" t="s">
        <v>16479</v>
      </c>
      <c r="D13565" s="416">
        <v>506</v>
      </c>
    </row>
    <row r="13566" spans="2:4" x14ac:dyDescent="0.25">
      <c r="B13566" s="416" t="s">
        <v>16497</v>
      </c>
      <c r="C13566" s="416" t="s">
        <v>16479</v>
      </c>
      <c r="D13566" s="416">
        <v>763.6</v>
      </c>
    </row>
    <row r="13567" spans="2:4" x14ac:dyDescent="0.25">
      <c r="B13567" s="416" t="s">
        <v>16498</v>
      </c>
      <c r="C13567" s="416" t="s">
        <v>16479</v>
      </c>
      <c r="D13567" s="416">
        <v>763.6</v>
      </c>
    </row>
    <row r="13568" spans="2:4" x14ac:dyDescent="0.25">
      <c r="B13568" s="416" t="s">
        <v>16499</v>
      </c>
      <c r="C13568" s="416" t="s">
        <v>16479</v>
      </c>
      <c r="D13568" s="416">
        <v>763.6</v>
      </c>
    </row>
    <row r="13569" spans="2:4" x14ac:dyDescent="0.25">
      <c r="B13569" s="416" t="s">
        <v>16500</v>
      </c>
      <c r="C13569" s="416" t="s">
        <v>16479</v>
      </c>
      <c r="D13569" s="416">
        <v>763.6</v>
      </c>
    </row>
    <row r="13570" spans="2:4" x14ac:dyDescent="0.25">
      <c r="B13570" s="416" t="s">
        <v>16501</v>
      </c>
      <c r="C13570" s="416" t="s">
        <v>16479</v>
      </c>
      <c r="D13570" s="416">
        <v>763.6</v>
      </c>
    </row>
    <row r="13571" spans="2:4" x14ac:dyDescent="0.25">
      <c r="B13571" s="416" t="s">
        <v>16502</v>
      </c>
      <c r="C13571" s="416" t="s">
        <v>16479</v>
      </c>
      <c r="D13571" s="416">
        <v>763.6</v>
      </c>
    </row>
    <row r="13572" spans="2:4" x14ac:dyDescent="0.25">
      <c r="B13572" s="416" t="s">
        <v>16503</v>
      </c>
      <c r="C13572" s="416" t="s">
        <v>16479</v>
      </c>
      <c r="D13572" s="416">
        <v>763.6</v>
      </c>
    </row>
    <row r="13573" spans="2:4" x14ac:dyDescent="0.25">
      <c r="B13573" s="416" t="s">
        <v>16504</v>
      </c>
      <c r="C13573" s="416" t="s">
        <v>16479</v>
      </c>
      <c r="D13573" s="416">
        <v>763.6</v>
      </c>
    </row>
    <row r="13574" spans="2:4" x14ac:dyDescent="0.25">
      <c r="B13574" s="416" t="s">
        <v>16505</v>
      </c>
      <c r="C13574" s="416" t="s">
        <v>16479</v>
      </c>
      <c r="D13574" s="416">
        <v>763.6</v>
      </c>
    </row>
    <row r="13575" spans="2:4" x14ac:dyDescent="0.25">
      <c r="B13575" s="416" t="s">
        <v>16506</v>
      </c>
      <c r="C13575" s="416" t="s">
        <v>16479</v>
      </c>
      <c r="D13575" s="416">
        <v>763.6</v>
      </c>
    </row>
    <row r="13576" spans="2:4" x14ac:dyDescent="0.25">
      <c r="B13576" s="416" t="s">
        <v>16507</v>
      </c>
      <c r="C13576" s="416" t="s">
        <v>16479</v>
      </c>
      <c r="D13576" s="416">
        <v>763.6</v>
      </c>
    </row>
    <row r="13577" spans="2:4" x14ac:dyDescent="0.25">
      <c r="B13577" s="416" t="s">
        <v>16508</v>
      </c>
      <c r="C13577" s="416" t="s">
        <v>16479</v>
      </c>
      <c r="D13577" s="416">
        <v>763.6</v>
      </c>
    </row>
    <row r="13578" spans="2:4" x14ac:dyDescent="0.25">
      <c r="B13578" s="416" t="s">
        <v>16509</v>
      </c>
      <c r="C13578" s="416" t="s">
        <v>16479</v>
      </c>
      <c r="D13578" s="416">
        <v>763.6</v>
      </c>
    </row>
    <row r="13579" spans="2:4" x14ac:dyDescent="0.25">
      <c r="B13579" s="416" t="s">
        <v>16510</v>
      </c>
      <c r="C13579" s="416" t="s">
        <v>16479</v>
      </c>
      <c r="D13579" s="416">
        <v>763.6</v>
      </c>
    </row>
    <row r="13580" spans="2:4" x14ac:dyDescent="0.25">
      <c r="B13580" s="416" t="s">
        <v>16511</v>
      </c>
      <c r="C13580" s="416" t="s">
        <v>16479</v>
      </c>
      <c r="D13580" s="416">
        <v>763.6</v>
      </c>
    </row>
    <row r="13581" spans="2:4" x14ac:dyDescent="0.25">
      <c r="B13581" s="416" t="s">
        <v>16512</v>
      </c>
      <c r="C13581" s="416" t="s">
        <v>16479</v>
      </c>
      <c r="D13581" s="416">
        <v>763.6</v>
      </c>
    </row>
    <row r="13582" spans="2:4" x14ac:dyDescent="0.25">
      <c r="B13582" s="416" t="s">
        <v>16513</v>
      </c>
      <c r="C13582" s="416" t="s">
        <v>16479</v>
      </c>
      <c r="D13582" s="416">
        <v>763.6</v>
      </c>
    </row>
    <row r="13583" spans="2:4" x14ac:dyDescent="0.25">
      <c r="B13583" s="416" t="s">
        <v>16514</v>
      </c>
      <c r="C13583" s="416" t="s">
        <v>16479</v>
      </c>
      <c r="D13583" s="416">
        <v>763.6</v>
      </c>
    </row>
    <row r="13584" spans="2:4" x14ac:dyDescent="0.25">
      <c r="B13584" s="416" t="s">
        <v>16515</v>
      </c>
      <c r="C13584" s="416" t="s">
        <v>16479</v>
      </c>
      <c r="D13584" s="416">
        <v>763.6</v>
      </c>
    </row>
    <row r="13585" spans="2:4" x14ac:dyDescent="0.25">
      <c r="B13585" s="416" t="s">
        <v>16516</v>
      </c>
      <c r="C13585" s="416" t="s">
        <v>16479</v>
      </c>
      <c r="D13585" s="416">
        <v>763.6</v>
      </c>
    </row>
    <row r="13586" spans="2:4" x14ac:dyDescent="0.25">
      <c r="B13586" s="416" t="s">
        <v>16517</v>
      </c>
      <c r="C13586" s="416" t="s">
        <v>16479</v>
      </c>
      <c r="D13586" s="416">
        <v>763.6</v>
      </c>
    </row>
    <row r="13587" spans="2:4" x14ac:dyDescent="0.25">
      <c r="B13587" s="416" t="s">
        <v>16518</v>
      </c>
      <c r="C13587" s="416" t="s">
        <v>16479</v>
      </c>
      <c r="D13587" s="416">
        <v>763.6</v>
      </c>
    </row>
    <row r="13588" spans="2:4" x14ac:dyDescent="0.25">
      <c r="B13588" s="416" t="s">
        <v>16519</v>
      </c>
      <c r="C13588" s="416" t="s">
        <v>16479</v>
      </c>
      <c r="D13588" s="416">
        <v>763.6</v>
      </c>
    </row>
    <row r="13589" spans="2:4" x14ac:dyDescent="0.25">
      <c r="B13589" s="416" t="s">
        <v>16520</v>
      </c>
      <c r="C13589" s="416" t="s">
        <v>16479</v>
      </c>
      <c r="D13589" s="416">
        <v>763.6</v>
      </c>
    </row>
    <row r="13590" spans="2:4" x14ac:dyDescent="0.25">
      <c r="B13590" s="416" t="s">
        <v>16521</v>
      </c>
      <c r="C13590" s="416" t="s">
        <v>16479</v>
      </c>
      <c r="D13590" s="416">
        <v>763.6</v>
      </c>
    </row>
    <row r="13591" spans="2:4" x14ac:dyDescent="0.25">
      <c r="B13591" s="416" t="s">
        <v>16522</v>
      </c>
      <c r="C13591" s="416" t="s">
        <v>16479</v>
      </c>
      <c r="D13591" s="416">
        <v>402.5</v>
      </c>
    </row>
    <row r="13592" spans="2:4" x14ac:dyDescent="0.25">
      <c r="B13592" s="416" t="s">
        <v>16523</v>
      </c>
      <c r="C13592" s="416" t="s">
        <v>16479</v>
      </c>
      <c r="D13592" s="416">
        <v>402.5</v>
      </c>
    </row>
    <row r="13593" spans="2:4" x14ac:dyDescent="0.25">
      <c r="B13593" s="416" t="s">
        <v>16524</v>
      </c>
      <c r="C13593" s="416" t="s">
        <v>16479</v>
      </c>
      <c r="D13593" s="416">
        <v>355.98</v>
      </c>
    </row>
    <row r="13594" spans="2:4" x14ac:dyDescent="0.25">
      <c r="B13594" s="416" t="s">
        <v>16525</v>
      </c>
      <c r="C13594" s="416" t="s">
        <v>16479</v>
      </c>
      <c r="D13594" s="416">
        <v>355.98</v>
      </c>
    </row>
    <row r="13595" spans="2:4" x14ac:dyDescent="0.25">
      <c r="B13595" s="416" t="s">
        <v>16526</v>
      </c>
      <c r="C13595" s="416" t="s">
        <v>16479</v>
      </c>
      <c r="D13595" s="416">
        <v>355.98</v>
      </c>
    </row>
    <row r="13596" spans="2:4" x14ac:dyDescent="0.25">
      <c r="B13596" s="416" t="s">
        <v>16527</v>
      </c>
      <c r="C13596" s="416" t="s">
        <v>16479</v>
      </c>
      <c r="D13596" s="416">
        <v>355.98</v>
      </c>
    </row>
    <row r="13597" spans="2:4" x14ac:dyDescent="0.25">
      <c r="B13597" s="416" t="s">
        <v>16528</v>
      </c>
      <c r="C13597" s="416" t="s">
        <v>16479</v>
      </c>
      <c r="D13597" s="417">
        <v>1085.5999999999999</v>
      </c>
    </row>
    <row r="13598" spans="2:4" x14ac:dyDescent="0.25">
      <c r="B13598" s="416" t="s">
        <v>16529</v>
      </c>
      <c r="C13598" s="416" t="s">
        <v>16479</v>
      </c>
      <c r="D13598" s="416">
        <v>736</v>
      </c>
    </row>
    <row r="13599" spans="2:4" x14ac:dyDescent="0.25">
      <c r="B13599" s="416" t="s">
        <v>16530</v>
      </c>
      <c r="C13599" s="416" t="s">
        <v>16479</v>
      </c>
      <c r="D13599" s="416">
        <v>387.55</v>
      </c>
    </row>
    <row r="13600" spans="2:4" x14ac:dyDescent="0.25">
      <c r="B13600" s="416" t="s">
        <v>16531</v>
      </c>
      <c r="C13600" s="416" t="s">
        <v>16479</v>
      </c>
      <c r="D13600" s="416">
        <v>906.02</v>
      </c>
    </row>
    <row r="13601" spans="2:4" x14ac:dyDescent="0.25">
      <c r="B13601" s="416" t="s">
        <v>16532</v>
      </c>
      <c r="C13601" s="416" t="s">
        <v>16479</v>
      </c>
      <c r="D13601" s="416">
        <v>339.25</v>
      </c>
    </row>
    <row r="13602" spans="2:4" x14ac:dyDescent="0.25">
      <c r="B13602" s="416" t="s">
        <v>16533</v>
      </c>
      <c r="C13602" s="416" t="s">
        <v>16479</v>
      </c>
      <c r="D13602" s="417">
        <v>1085.5999999999999</v>
      </c>
    </row>
    <row r="13603" spans="2:4" x14ac:dyDescent="0.25">
      <c r="B13603" s="416" t="s">
        <v>16534</v>
      </c>
      <c r="C13603" s="416" t="s">
        <v>16479</v>
      </c>
      <c r="D13603" s="416">
        <v>553.15</v>
      </c>
    </row>
    <row r="13604" spans="2:4" x14ac:dyDescent="0.25">
      <c r="B13604" s="416" t="s">
        <v>16535</v>
      </c>
      <c r="C13604" s="416" t="s">
        <v>16479</v>
      </c>
      <c r="D13604" s="417">
        <v>1085.5999999999999</v>
      </c>
    </row>
    <row r="13605" spans="2:4" x14ac:dyDescent="0.25">
      <c r="B13605" s="416" t="s">
        <v>16536</v>
      </c>
      <c r="C13605" s="416" t="s">
        <v>16479</v>
      </c>
      <c r="D13605" s="416">
        <v>506</v>
      </c>
    </row>
    <row r="13606" spans="2:4" x14ac:dyDescent="0.25">
      <c r="B13606" s="416" t="s">
        <v>16537</v>
      </c>
      <c r="C13606" s="416" t="s">
        <v>16479</v>
      </c>
      <c r="D13606" s="416">
        <v>432.4</v>
      </c>
    </row>
    <row r="13607" spans="2:4" x14ac:dyDescent="0.25">
      <c r="B13607" s="416" t="s">
        <v>16538</v>
      </c>
      <c r="C13607" s="416" t="s">
        <v>16479</v>
      </c>
      <c r="D13607" s="416">
        <v>402.5</v>
      </c>
    </row>
    <row r="13608" spans="2:4" x14ac:dyDescent="0.25">
      <c r="B13608" s="416" t="s">
        <v>16539</v>
      </c>
      <c r="C13608" s="416" t="s">
        <v>16479</v>
      </c>
      <c r="D13608" s="416">
        <v>387.55</v>
      </c>
    </row>
    <row r="13609" spans="2:4" x14ac:dyDescent="0.25">
      <c r="B13609" s="416" t="s">
        <v>16540</v>
      </c>
      <c r="C13609" s="416" t="s">
        <v>16479</v>
      </c>
      <c r="D13609" s="416">
        <v>763.6</v>
      </c>
    </row>
    <row r="13610" spans="2:4" x14ac:dyDescent="0.25">
      <c r="B13610" s="416" t="s">
        <v>16541</v>
      </c>
      <c r="C13610" s="416" t="s">
        <v>16479</v>
      </c>
      <c r="D13610" s="416">
        <v>387.55</v>
      </c>
    </row>
    <row r="13611" spans="2:4" x14ac:dyDescent="0.25">
      <c r="B13611" s="416" t="s">
        <v>16542</v>
      </c>
      <c r="C13611" s="416" t="s">
        <v>16479</v>
      </c>
      <c r="D13611" s="417">
        <v>1020.8</v>
      </c>
    </row>
    <row r="13612" spans="2:4" x14ac:dyDescent="0.25">
      <c r="B13612" s="416" t="s">
        <v>16543</v>
      </c>
      <c r="C13612" s="416" t="s">
        <v>16479</v>
      </c>
      <c r="D13612" s="416">
        <v>402.5</v>
      </c>
    </row>
    <row r="13613" spans="2:4" x14ac:dyDescent="0.25">
      <c r="B13613" s="416" t="s">
        <v>16544</v>
      </c>
      <c r="C13613" s="416" t="s">
        <v>16479</v>
      </c>
      <c r="D13613" s="417">
        <v>1085.5999999999999</v>
      </c>
    </row>
    <row r="13614" spans="2:4" x14ac:dyDescent="0.25">
      <c r="B13614" s="416" t="s">
        <v>16545</v>
      </c>
      <c r="C13614" s="416" t="s">
        <v>16479</v>
      </c>
      <c r="D13614" s="417">
        <v>1021.98</v>
      </c>
    </row>
    <row r="13615" spans="2:4" x14ac:dyDescent="0.25">
      <c r="B13615" s="416" t="s">
        <v>16546</v>
      </c>
      <c r="C13615" s="416" t="s">
        <v>16479</v>
      </c>
      <c r="D13615" s="416">
        <v>497.09</v>
      </c>
    </row>
    <row r="13616" spans="2:4" x14ac:dyDescent="0.25">
      <c r="B13616" s="416" t="s">
        <v>16547</v>
      </c>
      <c r="C13616" s="416" t="s">
        <v>16479</v>
      </c>
      <c r="D13616" s="416">
        <v>782</v>
      </c>
    </row>
    <row r="13617" spans="2:4" x14ac:dyDescent="0.25">
      <c r="B13617" s="416" t="s">
        <v>16548</v>
      </c>
      <c r="C13617" s="416" t="s">
        <v>16479</v>
      </c>
      <c r="D13617" s="416">
        <v>517.5</v>
      </c>
    </row>
    <row r="13618" spans="2:4" x14ac:dyDescent="0.25">
      <c r="B13618" s="416" t="s">
        <v>16549</v>
      </c>
      <c r="C13618" s="416" t="s">
        <v>16479</v>
      </c>
      <c r="D13618" s="416">
        <v>782</v>
      </c>
    </row>
    <row r="13619" spans="2:4" x14ac:dyDescent="0.25">
      <c r="B13619" s="416" t="s">
        <v>16550</v>
      </c>
      <c r="C13619" s="416" t="s">
        <v>16479</v>
      </c>
      <c r="D13619" s="416">
        <v>759</v>
      </c>
    </row>
    <row r="13620" spans="2:4" x14ac:dyDescent="0.25">
      <c r="B13620" s="416" t="s">
        <v>16551</v>
      </c>
      <c r="C13620" s="416" t="s">
        <v>16479</v>
      </c>
      <c r="D13620" s="416">
        <v>763.6</v>
      </c>
    </row>
    <row r="13621" spans="2:4" x14ac:dyDescent="0.25">
      <c r="B13621" s="416" t="s">
        <v>16552</v>
      </c>
      <c r="C13621" s="416" t="s">
        <v>16479</v>
      </c>
      <c r="D13621" s="416">
        <v>506</v>
      </c>
    </row>
    <row r="13622" spans="2:4" x14ac:dyDescent="0.25">
      <c r="B13622" s="416" t="s">
        <v>16553</v>
      </c>
      <c r="C13622" s="416" t="s">
        <v>16479</v>
      </c>
      <c r="D13622" s="417">
        <v>1218</v>
      </c>
    </row>
    <row r="13623" spans="2:4" x14ac:dyDescent="0.25">
      <c r="B13623" s="416" t="s">
        <v>16554</v>
      </c>
      <c r="C13623" s="416" t="s">
        <v>16479</v>
      </c>
      <c r="D13623" s="417">
        <v>1218</v>
      </c>
    </row>
    <row r="13624" spans="2:4" x14ac:dyDescent="0.25">
      <c r="B13624" s="416" t="s">
        <v>16555</v>
      </c>
      <c r="C13624" s="416" t="s">
        <v>16479</v>
      </c>
      <c r="D13624" s="417">
        <v>1218</v>
      </c>
    </row>
    <row r="13625" spans="2:4" x14ac:dyDescent="0.25">
      <c r="B13625" s="416" t="s">
        <v>16556</v>
      </c>
      <c r="C13625" s="416" t="s">
        <v>16479</v>
      </c>
      <c r="D13625" s="417">
        <v>1218</v>
      </c>
    </row>
    <row r="13626" spans="2:4" x14ac:dyDescent="0.25">
      <c r="B13626" s="416" t="s">
        <v>16557</v>
      </c>
      <c r="C13626" s="416" t="s">
        <v>16479</v>
      </c>
      <c r="D13626" s="417">
        <v>1218</v>
      </c>
    </row>
    <row r="13627" spans="2:4" x14ac:dyDescent="0.25">
      <c r="B13627" s="416" t="s">
        <v>16558</v>
      </c>
      <c r="C13627" s="416" t="s">
        <v>16479</v>
      </c>
      <c r="D13627" s="417">
        <v>1218</v>
      </c>
    </row>
    <row r="13628" spans="2:4" x14ac:dyDescent="0.25">
      <c r="B13628" s="416" t="s">
        <v>16559</v>
      </c>
      <c r="C13628" s="416" t="s">
        <v>16479</v>
      </c>
      <c r="D13628" s="417">
        <v>1218</v>
      </c>
    </row>
    <row r="13629" spans="2:4" x14ac:dyDescent="0.25">
      <c r="B13629" s="416" t="s">
        <v>16560</v>
      </c>
      <c r="C13629" s="416" t="s">
        <v>16479</v>
      </c>
      <c r="D13629" s="417">
        <v>1218</v>
      </c>
    </row>
    <row r="13630" spans="2:4" x14ac:dyDescent="0.25">
      <c r="B13630" s="416" t="s">
        <v>16561</v>
      </c>
      <c r="C13630" s="416" t="s">
        <v>16479</v>
      </c>
      <c r="D13630" s="417">
        <v>1218</v>
      </c>
    </row>
    <row r="13631" spans="2:4" x14ac:dyDescent="0.25">
      <c r="B13631" s="416" t="s">
        <v>16562</v>
      </c>
      <c r="C13631" s="416" t="s">
        <v>16479</v>
      </c>
      <c r="D13631" s="417">
        <v>1218</v>
      </c>
    </row>
    <row r="13632" spans="2:4" x14ac:dyDescent="0.25">
      <c r="B13632" s="416" t="s">
        <v>16563</v>
      </c>
      <c r="C13632" s="416" t="s">
        <v>16479</v>
      </c>
      <c r="D13632" s="417">
        <v>1218</v>
      </c>
    </row>
    <row r="13633" spans="2:4" x14ac:dyDescent="0.25">
      <c r="B13633" s="416" t="s">
        <v>16564</v>
      </c>
      <c r="C13633" s="416" t="s">
        <v>16479</v>
      </c>
      <c r="D13633" s="417">
        <v>1218</v>
      </c>
    </row>
    <row r="13634" spans="2:4" x14ac:dyDescent="0.25">
      <c r="B13634" s="416" t="s">
        <v>16565</v>
      </c>
      <c r="C13634" s="416" t="s">
        <v>16479</v>
      </c>
      <c r="D13634" s="417">
        <v>1218</v>
      </c>
    </row>
    <row r="13635" spans="2:4" x14ac:dyDescent="0.25">
      <c r="B13635" s="416" t="s">
        <v>16566</v>
      </c>
      <c r="C13635" s="416" t="s">
        <v>16479</v>
      </c>
      <c r="D13635" s="416">
        <v>402.5</v>
      </c>
    </row>
    <row r="13636" spans="2:4" x14ac:dyDescent="0.25">
      <c r="B13636" s="416" t="s">
        <v>16567</v>
      </c>
      <c r="C13636" s="416" t="s">
        <v>16479</v>
      </c>
      <c r="D13636" s="416">
        <v>387.55</v>
      </c>
    </row>
    <row r="13637" spans="2:4" x14ac:dyDescent="0.25">
      <c r="B13637" s="416" t="s">
        <v>16568</v>
      </c>
      <c r="C13637" s="416" t="s">
        <v>16479</v>
      </c>
      <c r="D13637" s="416">
        <v>402.5</v>
      </c>
    </row>
    <row r="13638" spans="2:4" x14ac:dyDescent="0.25">
      <c r="B13638" s="416" t="s">
        <v>16569</v>
      </c>
      <c r="C13638" s="416" t="s">
        <v>16479</v>
      </c>
      <c r="D13638" s="417">
        <v>1085.5999999999999</v>
      </c>
    </row>
    <row r="13639" spans="2:4" x14ac:dyDescent="0.25">
      <c r="B13639" s="416" t="s">
        <v>16570</v>
      </c>
      <c r="C13639" s="416" t="s">
        <v>16479</v>
      </c>
      <c r="D13639" s="416">
        <v>759</v>
      </c>
    </row>
    <row r="13640" spans="2:4" x14ac:dyDescent="0.25">
      <c r="B13640" s="416" t="s">
        <v>16571</v>
      </c>
      <c r="C13640" s="416" t="s">
        <v>16479</v>
      </c>
      <c r="D13640" s="416">
        <v>402.5</v>
      </c>
    </row>
    <row r="13641" spans="2:4" x14ac:dyDescent="0.25">
      <c r="B13641" s="416" t="s">
        <v>16572</v>
      </c>
      <c r="C13641" s="416" t="s">
        <v>16479</v>
      </c>
      <c r="D13641" s="416">
        <v>387.55</v>
      </c>
    </row>
    <row r="13642" spans="2:4" x14ac:dyDescent="0.25">
      <c r="B13642" s="416" t="s">
        <v>16573</v>
      </c>
      <c r="C13642" s="416" t="s">
        <v>16479</v>
      </c>
      <c r="D13642" s="416">
        <v>517.5</v>
      </c>
    </row>
    <row r="13643" spans="2:4" x14ac:dyDescent="0.25">
      <c r="B13643" s="416" t="s">
        <v>16574</v>
      </c>
      <c r="C13643" s="416" t="s">
        <v>16479</v>
      </c>
      <c r="D13643" s="416">
        <v>517.5</v>
      </c>
    </row>
    <row r="13644" spans="2:4" x14ac:dyDescent="0.25">
      <c r="B13644" s="416" t="s">
        <v>16575</v>
      </c>
      <c r="C13644" s="416" t="s">
        <v>16479</v>
      </c>
      <c r="D13644" s="416">
        <v>387.55</v>
      </c>
    </row>
    <row r="13645" spans="2:4" x14ac:dyDescent="0.25">
      <c r="B13645" s="416" t="s">
        <v>16576</v>
      </c>
      <c r="C13645" s="416" t="s">
        <v>16479</v>
      </c>
      <c r="D13645" s="416">
        <v>387.55</v>
      </c>
    </row>
    <row r="13646" spans="2:4" x14ac:dyDescent="0.25">
      <c r="B13646" s="416" t="s">
        <v>16577</v>
      </c>
      <c r="C13646" s="416" t="s">
        <v>16479</v>
      </c>
      <c r="D13646" s="416">
        <v>763.6</v>
      </c>
    </row>
    <row r="13647" spans="2:4" x14ac:dyDescent="0.25">
      <c r="B13647" s="416" t="s">
        <v>16578</v>
      </c>
      <c r="C13647" s="416" t="s">
        <v>16479</v>
      </c>
      <c r="D13647" s="416">
        <v>759</v>
      </c>
    </row>
    <row r="13648" spans="2:4" x14ac:dyDescent="0.25">
      <c r="B13648" s="416" t="s">
        <v>16579</v>
      </c>
      <c r="C13648" s="416" t="s">
        <v>16479</v>
      </c>
      <c r="D13648" s="416">
        <v>432.4</v>
      </c>
    </row>
    <row r="13649" spans="2:4" x14ac:dyDescent="0.25">
      <c r="B13649" s="416" t="s">
        <v>16580</v>
      </c>
      <c r="C13649" s="416" t="s">
        <v>16479</v>
      </c>
      <c r="D13649" s="417">
        <v>1648.36</v>
      </c>
    </row>
    <row r="13650" spans="2:4" x14ac:dyDescent="0.25">
      <c r="B13650" s="416" t="s">
        <v>16581</v>
      </c>
      <c r="C13650" s="416" t="s">
        <v>16479</v>
      </c>
      <c r="D13650" s="416">
        <v>782</v>
      </c>
    </row>
    <row r="13651" spans="2:4" x14ac:dyDescent="0.25">
      <c r="B13651" s="416" t="s">
        <v>16582</v>
      </c>
      <c r="C13651" s="416" t="s">
        <v>16479</v>
      </c>
      <c r="D13651" s="417">
        <v>1085.5999999999999</v>
      </c>
    </row>
    <row r="13652" spans="2:4" x14ac:dyDescent="0.25">
      <c r="B13652" s="416" t="s">
        <v>16583</v>
      </c>
      <c r="C13652" s="416" t="s">
        <v>16479</v>
      </c>
      <c r="D13652" s="417">
        <v>1074.1600000000001</v>
      </c>
    </row>
    <row r="13653" spans="2:4" x14ac:dyDescent="0.25">
      <c r="B13653" s="416" t="s">
        <v>16584</v>
      </c>
      <c r="C13653" s="416" t="s">
        <v>16479</v>
      </c>
      <c r="D13653" s="416">
        <v>432.4</v>
      </c>
    </row>
    <row r="13654" spans="2:4" x14ac:dyDescent="0.25">
      <c r="B13654" s="416" t="s">
        <v>16585</v>
      </c>
      <c r="C13654" s="416" t="s">
        <v>16479</v>
      </c>
      <c r="D13654" s="417">
        <v>1658.8</v>
      </c>
    </row>
    <row r="13655" spans="2:4" x14ac:dyDescent="0.25">
      <c r="B13655" s="416" t="s">
        <v>16586</v>
      </c>
      <c r="C13655" s="416" t="s">
        <v>16479</v>
      </c>
      <c r="D13655" s="417">
        <v>1658.8</v>
      </c>
    </row>
    <row r="13656" spans="2:4" x14ac:dyDescent="0.25">
      <c r="B13656" s="416" t="s">
        <v>16587</v>
      </c>
      <c r="C13656" s="416" t="s">
        <v>16479</v>
      </c>
      <c r="D13656" s="417">
        <v>1658.8</v>
      </c>
    </row>
    <row r="13657" spans="2:4" x14ac:dyDescent="0.25">
      <c r="B13657" s="416" t="s">
        <v>16588</v>
      </c>
      <c r="C13657" s="416" t="s">
        <v>16479</v>
      </c>
      <c r="D13657" s="417">
        <v>1658.8</v>
      </c>
    </row>
    <row r="13658" spans="2:4" x14ac:dyDescent="0.25">
      <c r="B13658" s="416" t="s">
        <v>16589</v>
      </c>
      <c r="C13658" s="416" t="s">
        <v>16479</v>
      </c>
      <c r="D13658" s="416">
        <v>763.6</v>
      </c>
    </row>
    <row r="13659" spans="2:4" x14ac:dyDescent="0.25">
      <c r="B13659" s="416" t="s">
        <v>16590</v>
      </c>
      <c r="C13659" s="416" t="s">
        <v>16479</v>
      </c>
      <c r="D13659" s="416">
        <v>763.6</v>
      </c>
    </row>
    <row r="13660" spans="2:4" x14ac:dyDescent="0.25">
      <c r="B13660" s="416" t="s">
        <v>16591</v>
      </c>
      <c r="C13660" s="416" t="s">
        <v>16479</v>
      </c>
      <c r="D13660" s="417">
        <v>1648.36</v>
      </c>
    </row>
    <row r="13661" spans="2:4" x14ac:dyDescent="0.25">
      <c r="B13661" s="416" t="s">
        <v>16592</v>
      </c>
      <c r="C13661" s="416" t="s">
        <v>16479</v>
      </c>
      <c r="D13661" s="416">
        <v>506</v>
      </c>
    </row>
    <row r="13662" spans="2:4" x14ac:dyDescent="0.25">
      <c r="B13662" s="416" t="s">
        <v>16593</v>
      </c>
      <c r="C13662" s="416" t="s">
        <v>16479</v>
      </c>
      <c r="D13662" s="416">
        <v>517.5</v>
      </c>
    </row>
    <row r="13663" spans="2:4" x14ac:dyDescent="0.25">
      <c r="B13663" s="416" t="s">
        <v>16594</v>
      </c>
      <c r="C13663" s="416" t="s">
        <v>16479</v>
      </c>
      <c r="D13663" s="416">
        <v>432.4</v>
      </c>
    </row>
    <row r="13664" spans="2:4" x14ac:dyDescent="0.25">
      <c r="B13664" s="416" t="s">
        <v>16595</v>
      </c>
      <c r="C13664" s="416" t="s">
        <v>16479</v>
      </c>
      <c r="D13664" s="416">
        <v>517.5</v>
      </c>
    </row>
    <row r="13665" spans="2:4" x14ac:dyDescent="0.25">
      <c r="B13665" s="416" t="s">
        <v>16596</v>
      </c>
      <c r="C13665" s="416" t="s">
        <v>16479</v>
      </c>
      <c r="D13665" s="416">
        <v>906.02</v>
      </c>
    </row>
    <row r="13666" spans="2:4" x14ac:dyDescent="0.25">
      <c r="B13666" s="416" t="s">
        <v>16597</v>
      </c>
      <c r="C13666" s="416" t="s">
        <v>16479</v>
      </c>
      <c r="D13666" s="416">
        <v>782</v>
      </c>
    </row>
    <row r="13667" spans="2:4" x14ac:dyDescent="0.25">
      <c r="B13667" s="416" t="s">
        <v>16598</v>
      </c>
      <c r="C13667" s="416" t="s">
        <v>16479</v>
      </c>
      <c r="D13667" s="416">
        <v>782</v>
      </c>
    </row>
    <row r="13668" spans="2:4" x14ac:dyDescent="0.25">
      <c r="B13668" s="416" t="s">
        <v>16599</v>
      </c>
      <c r="C13668" s="416" t="s">
        <v>16479</v>
      </c>
      <c r="D13668" s="416">
        <v>782</v>
      </c>
    </row>
    <row r="13669" spans="2:4" x14ac:dyDescent="0.25">
      <c r="B13669" s="416" t="s">
        <v>16600</v>
      </c>
      <c r="C13669" s="416" t="s">
        <v>16479</v>
      </c>
      <c r="D13669" s="416">
        <v>782</v>
      </c>
    </row>
    <row r="13670" spans="2:4" x14ac:dyDescent="0.25">
      <c r="B13670" s="416" t="s">
        <v>16601</v>
      </c>
      <c r="C13670" s="416" t="s">
        <v>16479</v>
      </c>
      <c r="D13670" s="416">
        <v>782</v>
      </c>
    </row>
    <row r="13671" spans="2:4" x14ac:dyDescent="0.25">
      <c r="B13671" s="416" t="s">
        <v>16602</v>
      </c>
      <c r="C13671" s="416" t="s">
        <v>16479</v>
      </c>
      <c r="D13671" s="416">
        <v>782</v>
      </c>
    </row>
    <row r="13672" spans="2:4" x14ac:dyDescent="0.25">
      <c r="B13672" s="416" t="s">
        <v>16603</v>
      </c>
      <c r="C13672" s="416" t="s">
        <v>16479</v>
      </c>
      <c r="D13672" s="416">
        <v>782</v>
      </c>
    </row>
    <row r="13673" spans="2:4" x14ac:dyDescent="0.25">
      <c r="B13673" s="416" t="s">
        <v>16604</v>
      </c>
      <c r="C13673" s="416" t="s">
        <v>16479</v>
      </c>
      <c r="D13673" s="416">
        <v>782</v>
      </c>
    </row>
    <row r="13674" spans="2:4" x14ac:dyDescent="0.25">
      <c r="B13674" s="416" t="s">
        <v>16605</v>
      </c>
      <c r="C13674" s="416" t="s">
        <v>16479</v>
      </c>
      <c r="D13674" s="416">
        <v>782</v>
      </c>
    </row>
    <row r="13675" spans="2:4" x14ac:dyDescent="0.25">
      <c r="B13675" s="416" t="s">
        <v>16606</v>
      </c>
      <c r="C13675" s="416" t="s">
        <v>16479</v>
      </c>
      <c r="D13675" s="416">
        <v>782</v>
      </c>
    </row>
    <row r="13676" spans="2:4" x14ac:dyDescent="0.25">
      <c r="B13676" s="416" t="s">
        <v>16607</v>
      </c>
      <c r="C13676" s="416" t="s">
        <v>16479</v>
      </c>
      <c r="D13676" s="416">
        <v>759</v>
      </c>
    </row>
    <row r="13677" spans="2:4" x14ac:dyDescent="0.25">
      <c r="B13677" s="416" t="s">
        <v>16608</v>
      </c>
      <c r="C13677" s="416" t="s">
        <v>16479</v>
      </c>
      <c r="D13677" s="416">
        <v>782</v>
      </c>
    </row>
    <row r="13678" spans="2:4" x14ac:dyDescent="0.25">
      <c r="B13678" s="416" t="s">
        <v>16609</v>
      </c>
      <c r="C13678" s="416" t="s">
        <v>16479</v>
      </c>
      <c r="D13678" s="416">
        <v>782</v>
      </c>
    </row>
    <row r="13679" spans="2:4" x14ac:dyDescent="0.25">
      <c r="B13679" s="416" t="s">
        <v>16610</v>
      </c>
      <c r="C13679" s="416" t="s">
        <v>16479</v>
      </c>
      <c r="D13679" s="416">
        <v>506</v>
      </c>
    </row>
    <row r="13680" spans="2:4" x14ac:dyDescent="0.25">
      <c r="B13680" s="416" t="s">
        <v>16611</v>
      </c>
      <c r="C13680" s="416" t="s">
        <v>16479</v>
      </c>
      <c r="D13680" s="416">
        <v>763.6</v>
      </c>
    </row>
    <row r="13681" spans="2:4" x14ac:dyDescent="0.25">
      <c r="B13681" s="416" t="s">
        <v>16612</v>
      </c>
      <c r="C13681" s="416" t="s">
        <v>16479</v>
      </c>
      <c r="D13681" s="417">
        <v>1648.36</v>
      </c>
    </row>
    <row r="13682" spans="2:4" x14ac:dyDescent="0.25">
      <c r="B13682" s="416" t="s">
        <v>16613</v>
      </c>
      <c r="C13682" s="416" t="s">
        <v>16479</v>
      </c>
      <c r="D13682" s="416">
        <v>906.02</v>
      </c>
    </row>
    <row r="13683" spans="2:4" x14ac:dyDescent="0.25">
      <c r="B13683" s="416" t="s">
        <v>16614</v>
      </c>
      <c r="C13683" s="416" t="s">
        <v>16479</v>
      </c>
      <c r="D13683" s="416">
        <v>750</v>
      </c>
    </row>
    <row r="13684" spans="2:4" x14ac:dyDescent="0.25">
      <c r="B13684" s="416" t="s">
        <v>16615</v>
      </c>
      <c r="C13684" s="416" t="s">
        <v>16479</v>
      </c>
      <c r="D13684" s="417">
        <v>2182.16</v>
      </c>
    </row>
    <row r="13685" spans="2:4" x14ac:dyDescent="0.25">
      <c r="B13685" s="416" t="s">
        <v>16616</v>
      </c>
      <c r="C13685" s="416" t="s">
        <v>16479</v>
      </c>
      <c r="D13685" s="417">
        <v>1218</v>
      </c>
    </row>
    <row r="13686" spans="2:4" x14ac:dyDescent="0.25">
      <c r="B13686" s="416" t="s">
        <v>16617</v>
      </c>
      <c r="C13686" s="416" t="s">
        <v>16479</v>
      </c>
      <c r="D13686" s="416">
        <v>763.6</v>
      </c>
    </row>
    <row r="13687" spans="2:4" x14ac:dyDescent="0.25">
      <c r="B13687" s="416" t="s">
        <v>16618</v>
      </c>
      <c r="C13687" s="416" t="s">
        <v>16479</v>
      </c>
      <c r="D13687" s="417">
        <v>1085.5999999999999</v>
      </c>
    </row>
    <row r="13688" spans="2:4" x14ac:dyDescent="0.25">
      <c r="B13688" s="416" t="s">
        <v>16619</v>
      </c>
      <c r="C13688" s="416" t="s">
        <v>16479</v>
      </c>
      <c r="D13688" s="416">
        <v>506</v>
      </c>
    </row>
    <row r="13689" spans="2:4" x14ac:dyDescent="0.25">
      <c r="B13689" s="416" t="s">
        <v>16620</v>
      </c>
      <c r="C13689" s="416" t="s">
        <v>16479</v>
      </c>
      <c r="D13689" s="417">
        <v>1085.5999999999999</v>
      </c>
    </row>
    <row r="13690" spans="2:4" x14ac:dyDescent="0.25">
      <c r="B13690" s="416" t="s">
        <v>16621</v>
      </c>
      <c r="C13690" s="416" t="s">
        <v>16479</v>
      </c>
      <c r="D13690" s="416">
        <v>782</v>
      </c>
    </row>
    <row r="13691" spans="2:4" x14ac:dyDescent="0.25">
      <c r="B13691" s="416" t="s">
        <v>16622</v>
      </c>
      <c r="C13691" s="416" t="s">
        <v>16479</v>
      </c>
      <c r="D13691" s="416">
        <v>759</v>
      </c>
    </row>
    <row r="13692" spans="2:4" x14ac:dyDescent="0.25">
      <c r="B13692" s="416" t="s">
        <v>16623</v>
      </c>
      <c r="C13692" s="416" t="s">
        <v>16479</v>
      </c>
      <c r="D13692" s="416">
        <v>759</v>
      </c>
    </row>
    <row r="13693" spans="2:4" x14ac:dyDescent="0.25">
      <c r="B13693" s="416" t="s">
        <v>16624</v>
      </c>
      <c r="C13693" s="416" t="s">
        <v>16479</v>
      </c>
      <c r="D13693" s="416">
        <v>759</v>
      </c>
    </row>
    <row r="13694" spans="2:4" x14ac:dyDescent="0.25">
      <c r="B13694" s="416" t="s">
        <v>16625</v>
      </c>
      <c r="C13694" s="416" t="s">
        <v>16479</v>
      </c>
      <c r="D13694" s="416">
        <v>759</v>
      </c>
    </row>
    <row r="13695" spans="2:4" x14ac:dyDescent="0.25">
      <c r="B13695" s="416" t="s">
        <v>16626</v>
      </c>
      <c r="C13695" s="416" t="s">
        <v>16479</v>
      </c>
      <c r="D13695" s="416">
        <v>759</v>
      </c>
    </row>
    <row r="13696" spans="2:4" x14ac:dyDescent="0.25">
      <c r="B13696" s="416" t="s">
        <v>16627</v>
      </c>
      <c r="C13696" s="416" t="s">
        <v>16479</v>
      </c>
      <c r="D13696" s="416">
        <v>759</v>
      </c>
    </row>
    <row r="13697" spans="2:4" x14ac:dyDescent="0.25">
      <c r="B13697" s="416" t="s">
        <v>16628</v>
      </c>
      <c r="C13697" s="416" t="s">
        <v>16479</v>
      </c>
      <c r="D13697" s="416">
        <v>759</v>
      </c>
    </row>
    <row r="13698" spans="2:4" x14ac:dyDescent="0.25">
      <c r="B13698" s="416" t="s">
        <v>16629</v>
      </c>
      <c r="C13698" s="416" t="s">
        <v>16479</v>
      </c>
      <c r="D13698" s="416">
        <v>759</v>
      </c>
    </row>
    <row r="13699" spans="2:4" x14ac:dyDescent="0.25">
      <c r="B13699" s="416" t="s">
        <v>16630</v>
      </c>
      <c r="C13699" s="416" t="s">
        <v>16479</v>
      </c>
      <c r="D13699" s="416">
        <v>782</v>
      </c>
    </row>
    <row r="13700" spans="2:4" x14ac:dyDescent="0.25">
      <c r="B13700" s="416" t="s">
        <v>16631</v>
      </c>
      <c r="C13700" s="416" t="s">
        <v>16479</v>
      </c>
      <c r="D13700" s="416">
        <v>782</v>
      </c>
    </row>
    <row r="13701" spans="2:4" x14ac:dyDescent="0.25">
      <c r="B13701" s="416" t="s">
        <v>16632</v>
      </c>
      <c r="C13701" s="416" t="s">
        <v>16479</v>
      </c>
      <c r="D13701" s="416">
        <v>782</v>
      </c>
    </row>
    <row r="13702" spans="2:4" x14ac:dyDescent="0.25">
      <c r="B13702" s="416" t="s">
        <v>16633</v>
      </c>
      <c r="C13702" s="416" t="s">
        <v>16479</v>
      </c>
      <c r="D13702" s="416">
        <v>782</v>
      </c>
    </row>
    <row r="13703" spans="2:4" x14ac:dyDescent="0.25">
      <c r="B13703" s="416" t="s">
        <v>16634</v>
      </c>
      <c r="C13703" s="416" t="s">
        <v>16479</v>
      </c>
      <c r="D13703" s="416">
        <v>782</v>
      </c>
    </row>
    <row r="13704" spans="2:4" x14ac:dyDescent="0.25">
      <c r="B13704" s="416" t="s">
        <v>16635</v>
      </c>
      <c r="C13704" s="416" t="s">
        <v>16479</v>
      </c>
      <c r="D13704" s="416">
        <v>782</v>
      </c>
    </row>
    <row r="13705" spans="2:4" x14ac:dyDescent="0.25">
      <c r="B13705" s="416" t="s">
        <v>16636</v>
      </c>
      <c r="C13705" s="416" t="s">
        <v>16479</v>
      </c>
      <c r="D13705" s="416">
        <v>782</v>
      </c>
    </row>
    <row r="13706" spans="2:4" x14ac:dyDescent="0.25">
      <c r="B13706" s="416" t="s">
        <v>16637</v>
      </c>
      <c r="C13706" s="416" t="s">
        <v>16479</v>
      </c>
      <c r="D13706" s="416">
        <v>782</v>
      </c>
    </row>
    <row r="13707" spans="2:4" x14ac:dyDescent="0.25">
      <c r="B13707" s="416">
        <v>10163</v>
      </c>
      <c r="C13707" s="416" t="s">
        <v>16479</v>
      </c>
      <c r="D13707" s="416">
        <v>782</v>
      </c>
    </row>
    <row r="13708" spans="2:4" x14ac:dyDescent="0.25">
      <c r="B13708" s="416" t="s">
        <v>16638</v>
      </c>
      <c r="C13708" s="416" t="s">
        <v>16479</v>
      </c>
      <c r="D13708" s="416">
        <v>782</v>
      </c>
    </row>
    <row r="13709" spans="2:4" x14ac:dyDescent="0.25">
      <c r="B13709" s="416" t="s">
        <v>16639</v>
      </c>
      <c r="C13709" s="416" t="s">
        <v>16479</v>
      </c>
      <c r="D13709" s="416">
        <v>782</v>
      </c>
    </row>
    <row r="13710" spans="2:4" x14ac:dyDescent="0.25">
      <c r="B13710" s="416" t="s">
        <v>16640</v>
      </c>
      <c r="C13710" s="416" t="s">
        <v>16479</v>
      </c>
      <c r="D13710" s="416">
        <v>782</v>
      </c>
    </row>
    <row r="13711" spans="2:4" x14ac:dyDescent="0.25">
      <c r="B13711" s="416" t="s">
        <v>16641</v>
      </c>
      <c r="C13711" s="416" t="s">
        <v>16479</v>
      </c>
      <c r="D13711" s="416">
        <v>782</v>
      </c>
    </row>
    <row r="13712" spans="2:4" x14ac:dyDescent="0.25">
      <c r="B13712" s="416" t="s">
        <v>16642</v>
      </c>
      <c r="C13712" s="416" t="s">
        <v>16479</v>
      </c>
      <c r="D13712" s="416">
        <v>782</v>
      </c>
    </row>
    <row r="13713" spans="2:4" x14ac:dyDescent="0.25">
      <c r="B13713" s="416" t="s">
        <v>16643</v>
      </c>
      <c r="C13713" s="416" t="s">
        <v>16479</v>
      </c>
      <c r="D13713" s="416">
        <v>782</v>
      </c>
    </row>
    <row r="13714" spans="2:4" x14ac:dyDescent="0.25">
      <c r="B13714" s="416" t="s">
        <v>16644</v>
      </c>
      <c r="C13714" s="416" t="s">
        <v>16479</v>
      </c>
      <c r="D13714" s="416">
        <v>782</v>
      </c>
    </row>
    <row r="13715" spans="2:4" x14ac:dyDescent="0.25">
      <c r="B13715" s="416" t="s">
        <v>16645</v>
      </c>
      <c r="C13715" s="416" t="s">
        <v>16479</v>
      </c>
      <c r="D13715" s="416">
        <v>782</v>
      </c>
    </row>
    <row r="13716" spans="2:4" x14ac:dyDescent="0.25">
      <c r="B13716" s="416" t="s">
        <v>16646</v>
      </c>
      <c r="C13716" s="416" t="s">
        <v>16479</v>
      </c>
      <c r="D13716" s="416">
        <v>782</v>
      </c>
    </row>
    <row r="13717" spans="2:4" x14ac:dyDescent="0.25">
      <c r="B13717" s="416" t="s">
        <v>16647</v>
      </c>
      <c r="C13717" s="416" t="s">
        <v>16479</v>
      </c>
      <c r="D13717" s="416">
        <v>782</v>
      </c>
    </row>
    <row r="13718" spans="2:4" x14ac:dyDescent="0.25">
      <c r="B13718" s="416" t="s">
        <v>16648</v>
      </c>
      <c r="C13718" s="416" t="s">
        <v>16479</v>
      </c>
      <c r="D13718" s="416">
        <v>782</v>
      </c>
    </row>
    <row r="13719" spans="2:4" x14ac:dyDescent="0.25">
      <c r="B13719" s="416" t="s">
        <v>16649</v>
      </c>
      <c r="C13719" s="416" t="s">
        <v>16479</v>
      </c>
      <c r="D13719" s="416">
        <v>782</v>
      </c>
    </row>
    <row r="13720" spans="2:4" x14ac:dyDescent="0.25">
      <c r="B13720" s="416" t="s">
        <v>16650</v>
      </c>
      <c r="C13720" s="416" t="s">
        <v>16479</v>
      </c>
      <c r="D13720" s="416">
        <v>782</v>
      </c>
    </row>
    <row r="13721" spans="2:4" x14ac:dyDescent="0.25">
      <c r="B13721" s="416" t="s">
        <v>16651</v>
      </c>
      <c r="C13721" s="416" t="s">
        <v>16479</v>
      </c>
      <c r="D13721" s="416">
        <v>759</v>
      </c>
    </row>
    <row r="13722" spans="2:4" x14ac:dyDescent="0.25">
      <c r="B13722" s="416" t="s">
        <v>16652</v>
      </c>
      <c r="C13722" s="416" t="s">
        <v>16479</v>
      </c>
      <c r="D13722" s="416">
        <v>759</v>
      </c>
    </row>
    <row r="13723" spans="2:4" x14ac:dyDescent="0.25">
      <c r="B13723" s="416" t="s">
        <v>16653</v>
      </c>
      <c r="C13723" s="416" t="s">
        <v>16479</v>
      </c>
      <c r="D13723" s="416">
        <v>759</v>
      </c>
    </row>
    <row r="13724" spans="2:4" x14ac:dyDescent="0.25">
      <c r="B13724" s="416" t="s">
        <v>16654</v>
      </c>
      <c r="C13724" s="416" t="s">
        <v>16479</v>
      </c>
      <c r="D13724" s="416">
        <v>759</v>
      </c>
    </row>
    <row r="13725" spans="2:4" x14ac:dyDescent="0.25">
      <c r="B13725" s="416" t="s">
        <v>16655</v>
      </c>
      <c r="C13725" s="416" t="s">
        <v>16479</v>
      </c>
      <c r="D13725" s="416">
        <v>759</v>
      </c>
    </row>
    <row r="13726" spans="2:4" x14ac:dyDescent="0.25">
      <c r="B13726" s="416" t="s">
        <v>16656</v>
      </c>
      <c r="C13726" s="416" t="s">
        <v>16479</v>
      </c>
      <c r="D13726" s="416">
        <v>759</v>
      </c>
    </row>
    <row r="13727" spans="2:4" x14ac:dyDescent="0.25">
      <c r="B13727" s="416" t="s">
        <v>16657</v>
      </c>
      <c r="C13727" s="416" t="s">
        <v>16479</v>
      </c>
      <c r="D13727" s="416">
        <v>759</v>
      </c>
    </row>
    <row r="13728" spans="2:4" x14ac:dyDescent="0.25">
      <c r="B13728" s="416">
        <v>11255</v>
      </c>
      <c r="C13728" s="416" t="s">
        <v>16479</v>
      </c>
      <c r="D13728" s="416">
        <v>759</v>
      </c>
    </row>
    <row r="13729" spans="2:4" x14ac:dyDescent="0.25">
      <c r="B13729" s="416" t="s">
        <v>16658</v>
      </c>
      <c r="C13729" s="416" t="s">
        <v>16479</v>
      </c>
      <c r="D13729" s="416">
        <v>759</v>
      </c>
    </row>
    <row r="13730" spans="2:4" x14ac:dyDescent="0.25">
      <c r="B13730" s="416" t="s">
        <v>16659</v>
      </c>
      <c r="C13730" s="416" t="s">
        <v>16479</v>
      </c>
      <c r="D13730" s="416">
        <v>759</v>
      </c>
    </row>
    <row r="13731" spans="2:4" x14ac:dyDescent="0.25">
      <c r="B13731" s="416" t="s">
        <v>16660</v>
      </c>
      <c r="C13731" s="416" t="s">
        <v>16479</v>
      </c>
      <c r="D13731" s="416">
        <v>759</v>
      </c>
    </row>
    <row r="13732" spans="2:4" x14ac:dyDescent="0.25">
      <c r="B13732" s="416" t="s">
        <v>16661</v>
      </c>
      <c r="C13732" s="416" t="s">
        <v>16479</v>
      </c>
      <c r="D13732" s="416">
        <v>759</v>
      </c>
    </row>
    <row r="13733" spans="2:4" x14ac:dyDescent="0.25">
      <c r="B13733" s="416" t="s">
        <v>16662</v>
      </c>
      <c r="C13733" s="416" t="s">
        <v>16479</v>
      </c>
      <c r="D13733" s="416">
        <v>759</v>
      </c>
    </row>
    <row r="13734" spans="2:4" x14ac:dyDescent="0.25">
      <c r="B13734" s="416" t="s">
        <v>16663</v>
      </c>
      <c r="C13734" s="416" t="s">
        <v>16479</v>
      </c>
      <c r="D13734" s="416">
        <v>759</v>
      </c>
    </row>
    <row r="13735" spans="2:4" x14ac:dyDescent="0.25">
      <c r="B13735" s="416" t="s">
        <v>16664</v>
      </c>
      <c r="C13735" s="416" t="s">
        <v>16479</v>
      </c>
      <c r="D13735" s="416">
        <v>759</v>
      </c>
    </row>
    <row r="13736" spans="2:4" x14ac:dyDescent="0.25">
      <c r="B13736" s="416" t="s">
        <v>16665</v>
      </c>
      <c r="C13736" s="416" t="s">
        <v>16479</v>
      </c>
      <c r="D13736" s="416">
        <v>759</v>
      </c>
    </row>
    <row r="13737" spans="2:4" x14ac:dyDescent="0.25">
      <c r="B13737" s="416" t="s">
        <v>16666</v>
      </c>
      <c r="C13737" s="416" t="s">
        <v>16479</v>
      </c>
      <c r="D13737" s="416">
        <v>759</v>
      </c>
    </row>
    <row r="13738" spans="2:4" x14ac:dyDescent="0.25">
      <c r="B13738" s="416" t="s">
        <v>16667</v>
      </c>
      <c r="C13738" s="416" t="s">
        <v>16479</v>
      </c>
      <c r="D13738" s="416">
        <v>759</v>
      </c>
    </row>
    <row r="13739" spans="2:4" x14ac:dyDescent="0.25">
      <c r="B13739" s="416" t="s">
        <v>16668</v>
      </c>
      <c r="C13739" s="416" t="s">
        <v>16479</v>
      </c>
      <c r="D13739" s="416">
        <v>759</v>
      </c>
    </row>
    <row r="13740" spans="2:4" x14ac:dyDescent="0.25">
      <c r="B13740" s="416" t="s">
        <v>16669</v>
      </c>
      <c r="C13740" s="416" t="s">
        <v>16479</v>
      </c>
      <c r="D13740" s="416">
        <v>759</v>
      </c>
    </row>
    <row r="13741" spans="2:4" x14ac:dyDescent="0.25">
      <c r="B13741" s="416" t="s">
        <v>16670</v>
      </c>
      <c r="C13741" s="416" t="s">
        <v>16479</v>
      </c>
      <c r="D13741" s="416">
        <v>782</v>
      </c>
    </row>
    <row r="13742" spans="2:4" x14ac:dyDescent="0.25">
      <c r="B13742" s="416" t="s">
        <v>16671</v>
      </c>
      <c r="C13742" s="416" t="s">
        <v>16479</v>
      </c>
      <c r="D13742" s="416">
        <v>782</v>
      </c>
    </row>
    <row r="13743" spans="2:4" x14ac:dyDescent="0.25">
      <c r="B13743" s="416" t="s">
        <v>16672</v>
      </c>
      <c r="C13743" s="416" t="s">
        <v>16479</v>
      </c>
      <c r="D13743" s="416">
        <v>782</v>
      </c>
    </row>
    <row r="13744" spans="2:4" x14ac:dyDescent="0.25">
      <c r="B13744" s="416" t="s">
        <v>16673</v>
      </c>
      <c r="C13744" s="416" t="s">
        <v>16479</v>
      </c>
      <c r="D13744" s="416">
        <v>782</v>
      </c>
    </row>
    <row r="13745" spans="2:4" x14ac:dyDescent="0.25">
      <c r="B13745" s="416" t="s">
        <v>16674</v>
      </c>
      <c r="C13745" s="416" t="s">
        <v>16479</v>
      </c>
      <c r="D13745" s="416">
        <v>782</v>
      </c>
    </row>
    <row r="13746" spans="2:4" x14ac:dyDescent="0.25">
      <c r="B13746" s="416" t="s">
        <v>16675</v>
      </c>
      <c r="C13746" s="416" t="s">
        <v>16479</v>
      </c>
      <c r="D13746" s="416">
        <v>782</v>
      </c>
    </row>
    <row r="13747" spans="2:4" x14ac:dyDescent="0.25">
      <c r="B13747" s="416" t="s">
        <v>16676</v>
      </c>
      <c r="C13747" s="416" t="s">
        <v>16479</v>
      </c>
      <c r="D13747" s="416">
        <v>782</v>
      </c>
    </row>
    <row r="13748" spans="2:4" x14ac:dyDescent="0.25">
      <c r="B13748" s="416" t="s">
        <v>16677</v>
      </c>
      <c r="C13748" s="416" t="s">
        <v>16479</v>
      </c>
      <c r="D13748" s="416">
        <v>782</v>
      </c>
    </row>
    <row r="13749" spans="2:4" x14ac:dyDescent="0.25">
      <c r="B13749" s="416" t="s">
        <v>16678</v>
      </c>
      <c r="C13749" s="416" t="s">
        <v>16479</v>
      </c>
      <c r="D13749" s="416">
        <v>782</v>
      </c>
    </row>
    <row r="13750" spans="2:4" x14ac:dyDescent="0.25">
      <c r="B13750" s="416" t="s">
        <v>16679</v>
      </c>
      <c r="C13750" s="416" t="s">
        <v>16479</v>
      </c>
      <c r="D13750" s="416">
        <v>506</v>
      </c>
    </row>
    <row r="13751" spans="2:4" x14ac:dyDescent="0.25">
      <c r="B13751" s="416" t="s">
        <v>16680</v>
      </c>
      <c r="C13751" s="416" t="s">
        <v>16479</v>
      </c>
      <c r="D13751" s="417">
        <v>1648.36</v>
      </c>
    </row>
    <row r="13752" spans="2:4" x14ac:dyDescent="0.25">
      <c r="B13752" s="416" t="s">
        <v>16681</v>
      </c>
      <c r="C13752" s="416" t="s">
        <v>16479</v>
      </c>
      <c r="D13752" s="417">
        <v>1648.36</v>
      </c>
    </row>
    <row r="13753" spans="2:4" x14ac:dyDescent="0.25">
      <c r="B13753" s="416" t="s">
        <v>16682</v>
      </c>
      <c r="C13753" s="416" t="s">
        <v>16479</v>
      </c>
      <c r="D13753" s="417">
        <v>1218</v>
      </c>
    </row>
    <row r="13754" spans="2:4" x14ac:dyDescent="0.25">
      <c r="B13754" s="416" t="s">
        <v>16683</v>
      </c>
      <c r="C13754" s="416" t="s">
        <v>16479</v>
      </c>
      <c r="D13754" s="416">
        <v>506</v>
      </c>
    </row>
    <row r="13755" spans="2:4" x14ac:dyDescent="0.25">
      <c r="B13755" s="416" t="s">
        <v>16684</v>
      </c>
      <c r="C13755" s="416" t="s">
        <v>16479</v>
      </c>
      <c r="D13755" s="417">
        <v>1085.5999999999999</v>
      </c>
    </row>
    <row r="13756" spans="2:4" x14ac:dyDescent="0.25">
      <c r="B13756" s="416" t="s">
        <v>16685</v>
      </c>
      <c r="C13756" s="416" t="s">
        <v>16479</v>
      </c>
      <c r="D13756" s="417">
        <v>1648.36</v>
      </c>
    </row>
    <row r="13757" spans="2:4" x14ac:dyDescent="0.25">
      <c r="B13757" s="416" t="s">
        <v>16686</v>
      </c>
      <c r="C13757" s="416" t="s">
        <v>16479</v>
      </c>
      <c r="D13757" s="416">
        <v>763.6</v>
      </c>
    </row>
    <row r="13758" spans="2:4" x14ac:dyDescent="0.25">
      <c r="B13758" s="416" t="s">
        <v>16687</v>
      </c>
      <c r="C13758" s="416" t="s">
        <v>16479</v>
      </c>
      <c r="D13758" s="417">
        <v>1218</v>
      </c>
    </row>
    <row r="13759" spans="2:4" x14ac:dyDescent="0.25">
      <c r="B13759" s="416" t="s">
        <v>16688</v>
      </c>
      <c r="C13759" s="416" t="s">
        <v>16479</v>
      </c>
      <c r="D13759" s="417">
        <v>1048.8</v>
      </c>
    </row>
    <row r="13760" spans="2:4" x14ac:dyDescent="0.25">
      <c r="B13760" s="416" t="s">
        <v>16689</v>
      </c>
      <c r="C13760" s="416" t="s">
        <v>16479</v>
      </c>
      <c r="D13760" s="416">
        <v>387.55</v>
      </c>
    </row>
    <row r="13761" spans="2:4" x14ac:dyDescent="0.25">
      <c r="B13761" s="416" t="s">
        <v>16690</v>
      </c>
      <c r="C13761" s="416" t="s">
        <v>16479</v>
      </c>
      <c r="D13761" s="416">
        <v>506</v>
      </c>
    </row>
    <row r="13762" spans="2:4" x14ac:dyDescent="0.25">
      <c r="B13762" s="416" t="s">
        <v>16691</v>
      </c>
      <c r="C13762" s="416" t="s">
        <v>16479</v>
      </c>
      <c r="D13762" s="416">
        <v>750.01</v>
      </c>
    </row>
    <row r="13763" spans="2:4" x14ac:dyDescent="0.25">
      <c r="B13763" s="416" t="s">
        <v>16692</v>
      </c>
      <c r="C13763" s="416" t="s">
        <v>16479</v>
      </c>
      <c r="D13763" s="417">
        <v>2154.12</v>
      </c>
    </row>
    <row r="13764" spans="2:4" x14ac:dyDescent="0.25">
      <c r="B13764" s="416" t="s">
        <v>16693</v>
      </c>
      <c r="C13764" s="416" t="s">
        <v>16479</v>
      </c>
      <c r="D13764" s="416">
        <v>782</v>
      </c>
    </row>
    <row r="13765" spans="2:4" x14ac:dyDescent="0.25">
      <c r="B13765" s="416" t="s">
        <v>16694</v>
      </c>
      <c r="C13765" s="416" t="s">
        <v>16479</v>
      </c>
      <c r="D13765" s="416">
        <v>782</v>
      </c>
    </row>
    <row r="13766" spans="2:4" x14ac:dyDescent="0.25">
      <c r="B13766" s="416" t="s">
        <v>16695</v>
      </c>
      <c r="C13766" s="416" t="s">
        <v>16479</v>
      </c>
      <c r="D13766" s="417">
        <v>1648.36</v>
      </c>
    </row>
    <row r="13767" spans="2:4" x14ac:dyDescent="0.25">
      <c r="B13767" s="416" t="s">
        <v>16696</v>
      </c>
      <c r="C13767" s="416" t="s">
        <v>16479</v>
      </c>
      <c r="D13767" s="416">
        <v>517.5</v>
      </c>
    </row>
    <row r="13768" spans="2:4" x14ac:dyDescent="0.25">
      <c r="B13768" s="416" t="s">
        <v>16697</v>
      </c>
      <c r="C13768" s="416" t="s">
        <v>16479</v>
      </c>
      <c r="D13768" s="416">
        <v>339.25</v>
      </c>
    </row>
    <row r="13769" spans="2:4" x14ac:dyDescent="0.25">
      <c r="B13769" s="416" t="s">
        <v>16698</v>
      </c>
      <c r="C13769" s="416" t="s">
        <v>16479</v>
      </c>
      <c r="D13769" s="416">
        <v>402.5</v>
      </c>
    </row>
    <row r="13770" spans="2:4" x14ac:dyDescent="0.25">
      <c r="B13770" s="416" t="s">
        <v>16699</v>
      </c>
      <c r="C13770" s="416" t="s">
        <v>16479</v>
      </c>
      <c r="D13770" s="416">
        <v>506</v>
      </c>
    </row>
    <row r="13771" spans="2:4" x14ac:dyDescent="0.25">
      <c r="B13771" s="416" t="s">
        <v>16700</v>
      </c>
      <c r="C13771" s="416" t="s">
        <v>16479</v>
      </c>
      <c r="D13771" s="416">
        <v>506</v>
      </c>
    </row>
    <row r="13772" spans="2:4" x14ac:dyDescent="0.25">
      <c r="B13772" s="416" t="s">
        <v>16701</v>
      </c>
      <c r="C13772" s="416" t="s">
        <v>16479</v>
      </c>
      <c r="D13772" s="416">
        <v>517.5</v>
      </c>
    </row>
    <row r="13773" spans="2:4" x14ac:dyDescent="0.25">
      <c r="B13773" s="416" t="s">
        <v>16702</v>
      </c>
      <c r="C13773" s="416" t="s">
        <v>16479</v>
      </c>
      <c r="D13773" s="416">
        <v>506</v>
      </c>
    </row>
    <row r="13774" spans="2:4" x14ac:dyDescent="0.25">
      <c r="B13774" s="416" t="s">
        <v>16703</v>
      </c>
      <c r="C13774" s="416" t="s">
        <v>16479</v>
      </c>
      <c r="D13774" s="416">
        <v>517.5</v>
      </c>
    </row>
    <row r="13775" spans="2:4" x14ac:dyDescent="0.25">
      <c r="B13775" s="416" t="s">
        <v>16704</v>
      </c>
      <c r="C13775" s="416" t="s">
        <v>16479</v>
      </c>
      <c r="D13775" s="416">
        <v>506</v>
      </c>
    </row>
    <row r="13776" spans="2:4" x14ac:dyDescent="0.25">
      <c r="B13776" s="416" t="s">
        <v>16705</v>
      </c>
      <c r="C13776" s="416" t="s">
        <v>16479</v>
      </c>
      <c r="D13776" s="417">
        <v>1648.36</v>
      </c>
    </row>
    <row r="13777" spans="2:4" x14ac:dyDescent="0.25">
      <c r="B13777" s="416" t="s">
        <v>16706</v>
      </c>
      <c r="C13777" s="416" t="s">
        <v>16479</v>
      </c>
      <c r="D13777" s="417">
        <v>1648.36</v>
      </c>
    </row>
    <row r="13778" spans="2:4" x14ac:dyDescent="0.25">
      <c r="B13778" s="416" t="s">
        <v>16707</v>
      </c>
      <c r="C13778" s="416" t="s">
        <v>16479</v>
      </c>
      <c r="D13778" s="416">
        <v>0.12</v>
      </c>
    </row>
    <row r="13779" spans="2:4" x14ac:dyDescent="0.25">
      <c r="B13779" s="416" t="s">
        <v>16708</v>
      </c>
      <c r="C13779" s="416" t="s">
        <v>16479</v>
      </c>
      <c r="D13779" s="417">
        <v>1048.8</v>
      </c>
    </row>
    <row r="13780" spans="2:4" x14ac:dyDescent="0.25">
      <c r="B13780" s="416" t="s">
        <v>16709</v>
      </c>
      <c r="C13780" s="416" t="s">
        <v>16479</v>
      </c>
      <c r="D13780" s="416">
        <v>432.4</v>
      </c>
    </row>
    <row r="13781" spans="2:4" x14ac:dyDescent="0.25">
      <c r="B13781" s="416" t="s">
        <v>16710</v>
      </c>
      <c r="C13781" s="416" t="s">
        <v>16479</v>
      </c>
      <c r="D13781" s="416">
        <v>759</v>
      </c>
    </row>
    <row r="13782" spans="2:4" x14ac:dyDescent="0.25">
      <c r="B13782" s="416" t="s">
        <v>16711</v>
      </c>
      <c r="C13782" s="416" t="s">
        <v>16479</v>
      </c>
      <c r="D13782" s="416">
        <v>759</v>
      </c>
    </row>
    <row r="13783" spans="2:4" x14ac:dyDescent="0.25">
      <c r="B13783" s="416" t="s">
        <v>16712</v>
      </c>
      <c r="C13783" s="416" t="s">
        <v>16479</v>
      </c>
      <c r="D13783" s="416">
        <v>759</v>
      </c>
    </row>
    <row r="13784" spans="2:4" x14ac:dyDescent="0.25">
      <c r="B13784" s="416" t="s">
        <v>16713</v>
      </c>
      <c r="C13784" s="416" t="s">
        <v>16479</v>
      </c>
      <c r="D13784" s="416">
        <v>402.5</v>
      </c>
    </row>
    <row r="13785" spans="2:4" x14ac:dyDescent="0.25">
      <c r="B13785" s="416" t="s">
        <v>16714</v>
      </c>
      <c r="C13785" s="416" t="s">
        <v>16479</v>
      </c>
      <c r="D13785" s="416">
        <v>402.5</v>
      </c>
    </row>
    <row r="13786" spans="2:4" x14ac:dyDescent="0.25">
      <c r="B13786" s="416" t="s">
        <v>16715</v>
      </c>
      <c r="C13786" s="416" t="s">
        <v>16479</v>
      </c>
      <c r="D13786" s="417">
        <v>1648.36</v>
      </c>
    </row>
    <row r="13787" spans="2:4" x14ac:dyDescent="0.25">
      <c r="B13787" s="416" t="s">
        <v>16716</v>
      </c>
      <c r="C13787" s="416" t="s">
        <v>16479</v>
      </c>
      <c r="D13787" s="417">
        <v>1648.36</v>
      </c>
    </row>
    <row r="13788" spans="2:4" x14ac:dyDescent="0.25">
      <c r="B13788" s="416" t="s">
        <v>16717</v>
      </c>
      <c r="C13788" s="416" t="s">
        <v>16479</v>
      </c>
      <c r="D13788" s="416">
        <v>763.6</v>
      </c>
    </row>
    <row r="13789" spans="2:4" x14ac:dyDescent="0.25">
      <c r="B13789" s="416" t="s">
        <v>16718</v>
      </c>
      <c r="C13789" s="416" t="s">
        <v>16479</v>
      </c>
      <c r="D13789" s="416">
        <v>763.6</v>
      </c>
    </row>
    <row r="13790" spans="2:4" x14ac:dyDescent="0.25">
      <c r="B13790" s="416" t="s">
        <v>16719</v>
      </c>
      <c r="C13790" s="416" t="s">
        <v>16479</v>
      </c>
      <c r="D13790" s="416">
        <v>506</v>
      </c>
    </row>
    <row r="13791" spans="2:4" x14ac:dyDescent="0.25">
      <c r="B13791" s="416" t="s">
        <v>16720</v>
      </c>
      <c r="C13791" s="416" t="s">
        <v>16479</v>
      </c>
      <c r="D13791" s="416">
        <v>506</v>
      </c>
    </row>
    <row r="13792" spans="2:4" x14ac:dyDescent="0.25">
      <c r="B13792" s="416" t="s">
        <v>16721</v>
      </c>
      <c r="C13792" s="416" t="s">
        <v>16479</v>
      </c>
      <c r="D13792" s="416">
        <v>506</v>
      </c>
    </row>
    <row r="13793" spans="2:4" x14ac:dyDescent="0.25">
      <c r="B13793" s="416" t="s">
        <v>16722</v>
      </c>
      <c r="C13793" s="416" t="s">
        <v>16479</v>
      </c>
      <c r="D13793" s="416">
        <v>355.98</v>
      </c>
    </row>
    <row r="13794" spans="2:4" x14ac:dyDescent="0.25">
      <c r="B13794" s="416" t="s">
        <v>16723</v>
      </c>
      <c r="C13794" s="416" t="s">
        <v>16479</v>
      </c>
      <c r="D13794" s="417">
        <v>1466.24</v>
      </c>
    </row>
    <row r="13795" spans="2:4" x14ac:dyDescent="0.25">
      <c r="B13795" s="416" t="s">
        <v>16724</v>
      </c>
      <c r="C13795" s="416" t="s">
        <v>16479</v>
      </c>
      <c r="D13795" s="417">
        <v>1648.36</v>
      </c>
    </row>
    <row r="13796" spans="2:4" x14ac:dyDescent="0.25">
      <c r="B13796" s="416" t="s">
        <v>16725</v>
      </c>
      <c r="C13796" s="416" t="s">
        <v>16479</v>
      </c>
      <c r="D13796" s="416">
        <v>759</v>
      </c>
    </row>
    <row r="13797" spans="2:4" x14ac:dyDescent="0.25">
      <c r="B13797" s="416" t="s">
        <v>16726</v>
      </c>
      <c r="C13797" s="416" t="s">
        <v>16479</v>
      </c>
      <c r="D13797" s="416">
        <v>387.55</v>
      </c>
    </row>
    <row r="13798" spans="2:4" x14ac:dyDescent="0.25">
      <c r="B13798" s="416" t="s">
        <v>16727</v>
      </c>
      <c r="C13798" s="416" t="s">
        <v>16479</v>
      </c>
      <c r="D13798" s="417">
        <v>2090</v>
      </c>
    </row>
    <row r="13799" spans="2:4" x14ac:dyDescent="0.25">
      <c r="B13799" s="416" t="s">
        <v>16728</v>
      </c>
      <c r="C13799" s="416" t="s">
        <v>16729</v>
      </c>
      <c r="D13799" s="416">
        <v>906.02</v>
      </c>
    </row>
    <row r="13800" spans="2:4" x14ac:dyDescent="0.25">
      <c r="B13800" s="416" t="s">
        <v>16730</v>
      </c>
      <c r="C13800" s="416" t="s">
        <v>16729</v>
      </c>
      <c r="D13800" s="416">
        <v>906.02</v>
      </c>
    </row>
    <row r="13801" spans="2:4" x14ac:dyDescent="0.25">
      <c r="B13801" s="416" t="s">
        <v>16731</v>
      </c>
      <c r="C13801" s="416" t="s">
        <v>16732</v>
      </c>
      <c r="D13801" s="416">
        <v>432.4</v>
      </c>
    </row>
    <row r="13802" spans="2:4" x14ac:dyDescent="0.25">
      <c r="B13802" s="416" t="s">
        <v>16733</v>
      </c>
      <c r="C13802" s="416" t="s">
        <v>16732</v>
      </c>
      <c r="D13802" s="416">
        <v>331.2</v>
      </c>
    </row>
    <row r="13803" spans="2:4" x14ac:dyDescent="0.25">
      <c r="B13803" s="416" t="s">
        <v>16734</v>
      </c>
      <c r="C13803" s="416" t="s">
        <v>16735</v>
      </c>
      <c r="D13803" s="416">
        <v>526.70000000000005</v>
      </c>
    </row>
    <row r="13804" spans="2:4" x14ac:dyDescent="0.25">
      <c r="B13804" s="416" t="s">
        <v>16736</v>
      </c>
      <c r="C13804" s="416" t="s">
        <v>16735</v>
      </c>
      <c r="D13804" s="416">
        <v>526.70000000000005</v>
      </c>
    </row>
    <row r="13805" spans="2:4" x14ac:dyDescent="0.25">
      <c r="B13805" s="416" t="s">
        <v>16737</v>
      </c>
      <c r="C13805" s="416" t="s">
        <v>16735</v>
      </c>
      <c r="D13805" s="416">
        <v>526.70000000000005</v>
      </c>
    </row>
    <row r="13806" spans="2:4" x14ac:dyDescent="0.25">
      <c r="B13806" s="416" t="s">
        <v>16738</v>
      </c>
      <c r="C13806" s="416" t="s">
        <v>16735</v>
      </c>
      <c r="D13806" s="416">
        <v>526.70000000000005</v>
      </c>
    </row>
    <row r="13807" spans="2:4" x14ac:dyDescent="0.25">
      <c r="B13807" s="416" t="s">
        <v>16739</v>
      </c>
      <c r="C13807" s="416" t="s">
        <v>16735</v>
      </c>
      <c r="D13807" s="416">
        <v>526.70000000000005</v>
      </c>
    </row>
    <row r="13808" spans="2:4" x14ac:dyDescent="0.25">
      <c r="B13808" s="416" t="s">
        <v>16740</v>
      </c>
      <c r="C13808" s="416" t="s">
        <v>16735</v>
      </c>
      <c r="D13808" s="416">
        <v>526.70000000000005</v>
      </c>
    </row>
    <row r="13809" spans="2:4" x14ac:dyDescent="0.25">
      <c r="B13809" s="416" t="s">
        <v>16741</v>
      </c>
      <c r="C13809" s="416" t="s">
        <v>16735</v>
      </c>
      <c r="D13809" s="416">
        <v>526.70000000000005</v>
      </c>
    </row>
    <row r="13810" spans="2:4" x14ac:dyDescent="0.25">
      <c r="B13810" s="416" t="s">
        <v>16742</v>
      </c>
      <c r="C13810" s="416" t="s">
        <v>16735</v>
      </c>
      <c r="D13810" s="416">
        <v>526.70000000000005</v>
      </c>
    </row>
    <row r="13811" spans="2:4" x14ac:dyDescent="0.25">
      <c r="B13811" s="416" t="s">
        <v>16743</v>
      </c>
      <c r="C13811" s="416" t="s">
        <v>16735</v>
      </c>
      <c r="D13811" s="416">
        <v>526.70000000000005</v>
      </c>
    </row>
    <row r="13812" spans="2:4" x14ac:dyDescent="0.25">
      <c r="B13812" s="416" t="s">
        <v>16744</v>
      </c>
      <c r="C13812" s="416" t="s">
        <v>16735</v>
      </c>
      <c r="D13812" s="416">
        <v>526.70000000000005</v>
      </c>
    </row>
    <row r="13813" spans="2:4" x14ac:dyDescent="0.25">
      <c r="B13813" s="416" t="s">
        <v>16745</v>
      </c>
      <c r="C13813" s="416" t="s">
        <v>16735</v>
      </c>
      <c r="D13813" s="416">
        <v>526.70000000000005</v>
      </c>
    </row>
    <row r="13814" spans="2:4" x14ac:dyDescent="0.25">
      <c r="B13814" s="416" t="s">
        <v>16746</v>
      </c>
      <c r="C13814" s="416" t="s">
        <v>16735</v>
      </c>
      <c r="D13814" s="416">
        <v>526.70000000000005</v>
      </c>
    </row>
    <row r="13815" spans="2:4" x14ac:dyDescent="0.25">
      <c r="B13815" s="416" t="s">
        <v>16747</v>
      </c>
      <c r="C13815" s="416" t="s">
        <v>16735</v>
      </c>
      <c r="D13815" s="416">
        <v>526.70000000000005</v>
      </c>
    </row>
    <row r="13816" spans="2:4" x14ac:dyDescent="0.25">
      <c r="B13816" s="416" t="s">
        <v>16748</v>
      </c>
      <c r="C13816" s="416" t="s">
        <v>16735</v>
      </c>
      <c r="D13816" s="416">
        <v>526.70000000000005</v>
      </c>
    </row>
    <row r="13817" spans="2:4" x14ac:dyDescent="0.25">
      <c r="B13817" s="416" t="s">
        <v>16749</v>
      </c>
      <c r="C13817" s="416" t="s">
        <v>16735</v>
      </c>
      <c r="D13817" s="416">
        <v>526.70000000000005</v>
      </c>
    </row>
    <row r="13818" spans="2:4" x14ac:dyDescent="0.25">
      <c r="B13818" s="416" t="s">
        <v>16750</v>
      </c>
      <c r="C13818" s="416" t="s">
        <v>16735</v>
      </c>
      <c r="D13818" s="416">
        <v>526.70000000000005</v>
      </c>
    </row>
    <row r="13819" spans="2:4" x14ac:dyDescent="0.25">
      <c r="B13819" s="416" t="s">
        <v>16751</v>
      </c>
      <c r="C13819" s="416" t="s">
        <v>16735</v>
      </c>
      <c r="D13819" s="416">
        <v>526.70000000000005</v>
      </c>
    </row>
    <row r="13820" spans="2:4" x14ac:dyDescent="0.25">
      <c r="B13820" s="416" t="s">
        <v>16752</v>
      </c>
      <c r="C13820" s="416" t="s">
        <v>16735</v>
      </c>
      <c r="D13820" s="416">
        <v>526.70000000000005</v>
      </c>
    </row>
    <row r="13821" spans="2:4" x14ac:dyDescent="0.25">
      <c r="B13821" s="416" t="s">
        <v>16753</v>
      </c>
      <c r="C13821" s="416" t="s">
        <v>16735</v>
      </c>
      <c r="D13821" s="416">
        <v>526.70000000000005</v>
      </c>
    </row>
    <row r="13822" spans="2:4" x14ac:dyDescent="0.25">
      <c r="B13822" s="416" t="s">
        <v>16754</v>
      </c>
      <c r="C13822" s="416" t="s">
        <v>16735</v>
      </c>
      <c r="D13822" s="416">
        <v>526.70000000000005</v>
      </c>
    </row>
    <row r="13823" spans="2:4" x14ac:dyDescent="0.25">
      <c r="B13823" s="416" t="s">
        <v>16755</v>
      </c>
      <c r="C13823" s="416" t="s">
        <v>16735</v>
      </c>
      <c r="D13823" s="416">
        <v>526.70000000000005</v>
      </c>
    </row>
    <row r="13824" spans="2:4" x14ac:dyDescent="0.25">
      <c r="B13824" s="416" t="s">
        <v>16756</v>
      </c>
      <c r="C13824" s="416" t="s">
        <v>16735</v>
      </c>
      <c r="D13824" s="416">
        <v>526.70000000000005</v>
      </c>
    </row>
    <row r="13825" spans="2:4" x14ac:dyDescent="0.25">
      <c r="B13825" s="416" t="s">
        <v>16757</v>
      </c>
      <c r="C13825" s="416" t="s">
        <v>16735</v>
      </c>
      <c r="D13825" s="416">
        <v>526.70000000000005</v>
      </c>
    </row>
    <row r="13826" spans="2:4" x14ac:dyDescent="0.25">
      <c r="B13826" s="416" t="s">
        <v>16758</v>
      </c>
      <c r="C13826" s="416" t="s">
        <v>16735</v>
      </c>
      <c r="D13826" s="416">
        <v>526.70000000000005</v>
      </c>
    </row>
    <row r="13827" spans="2:4" x14ac:dyDescent="0.25">
      <c r="B13827" s="416" t="s">
        <v>16759</v>
      </c>
      <c r="C13827" s="416" t="s">
        <v>16735</v>
      </c>
      <c r="D13827" s="416">
        <v>526.70000000000005</v>
      </c>
    </row>
    <row r="13828" spans="2:4" x14ac:dyDescent="0.25">
      <c r="B13828" s="416" t="s">
        <v>16760</v>
      </c>
      <c r="C13828" s="416" t="s">
        <v>16761</v>
      </c>
      <c r="D13828" s="417">
        <v>1021.98</v>
      </c>
    </row>
    <row r="13829" spans="2:4" x14ac:dyDescent="0.25">
      <c r="B13829" s="416" t="s">
        <v>16762</v>
      </c>
      <c r="C13829" s="416" t="s">
        <v>16763</v>
      </c>
      <c r="D13829" s="416">
        <v>599</v>
      </c>
    </row>
    <row r="13830" spans="2:4" x14ac:dyDescent="0.25">
      <c r="B13830" s="416" t="s">
        <v>16764</v>
      </c>
      <c r="C13830" s="416" t="s">
        <v>16765</v>
      </c>
      <c r="D13830" s="416">
        <v>540.5</v>
      </c>
    </row>
    <row r="13831" spans="2:4" x14ac:dyDescent="0.25">
      <c r="B13831" s="416" t="s">
        <v>16766</v>
      </c>
      <c r="C13831" s="416" t="s">
        <v>16765</v>
      </c>
      <c r="D13831" s="416">
        <v>540.5</v>
      </c>
    </row>
    <row r="13832" spans="2:4" x14ac:dyDescent="0.25">
      <c r="B13832" s="416" t="s">
        <v>16767</v>
      </c>
      <c r="C13832" s="416" t="s">
        <v>16765</v>
      </c>
      <c r="D13832" s="416">
        <v>540.5</v>
      </c>
    </row>
    <row r="13833" spans="2:4" x14ac:dyDescent="0.25">
      <c r="B13833" s="416" t="s">
        <v>16768</v>
      </c>
      <c r="C13833" s="416" t="s">
        <v>16765</v>
      </c>
      <c r="D13833" s="416">
        <v>540.5</v>
      </c>
    </row>
    <row r="13834" spans="2:4" x14ac:dyDescent="0.25">
      <c r="B13834" s="416" t="s">
        <v>16769</v>
      </c>
      <c r="C13834" s="416" t="s">
        <v>16765</v>
      </c>
      <c r="D13834" s="416">
        <v>540.5</v>
      </c>
    </row>
    <row r="13835" spans="2:4" x14ac:dyDescent="0.25">
      <c r="B13835" s="416" t="s">
        <v>16770</v>
      </c>
      <c r="C13835" s="416" t="s">
        <v>16765</v>
      </c>
      <c r="D13835" s="416">
        <v>540.5</v>
      </c>
    </row>
    <row r="13836" spans="2:4" x14ac:dyDescent="0.25">
      <c r="B13836" s="416" t="s">
        <v>16771</v>
      </c>
      <c r="C13836" s="416" t="s">
        <v>16765</v>
      </c>
      <c r="D13836" s="416">
        <v>540.5</v>
      </c>
    </row>
    <row r="13837" spans="2:4" x14ac:dyDescent="0.25">
      <c r="B13837" s="416" t="s">
        <v>16772</v>
      </c>
      <c r="C13837" s="416" t="s">
        <v>16765</v>
      </c>
      <c r="D13837" s="416">
        <v>540.5</v>
      </c>
    </row>
    <row r="13838" spans="2:4" x14ac:dyDescent="0.25">
      <c r="B13838" s="416" t="s">
        <v>16773</v>
      </c>
      <c r="C13838" s="416" t="s">
        <v>16765</v>
      </c>
      <c r="D13838" s="416">
        <v>540.5</v>
      </c>
    </row>
    <row r="13839" spans="2:4" x14ac:dyDescent="0.25">
      <c r="B13839" s="416" t="s">
        <v>16774</v>
      </c>
      <c r="C13839" s="416" t="s">
        <v>16765</v>
      </c>
      <c r="D13839" s="416">
        <v>540.5</v>
      </c>
    </row>
    <row r="13840" spans="2:4" x14ac:dyDescent="0.25">
      <c r="B13840" s="416" t="s">
        <v>16775</v>
      </c>
      <c r="C13840" s="416" t="s">
        <v>16765</v>
      </c>
      <c r="D13840" s="416">
        <v>540.5</v>
      </c>
    </row>
    <row r="13841" spans="2:4" x14ac:dyDescent="0.25">
      <c r="B13841" s="416" t="s">
        <v>16776</v>
      </c>
      <c r="C13841" s="416" t="s">
        <v>16765</v>
      </c>
      <c r="D13841" s="416">
        <v>540.5</v>
      </c>
    </row>
    <row r="13842" spans="2:4" x14ac:dyDescent="0.25">
      <c r="B13842" s="416" t="s">
        <v>16777</v>
      </c>
      <c r="C13842" s="416" t="s">
        <v>16765</v>
      </c>
      <c r="D13842" s="416">
        <v>540.5</v>
      </c>
    </row>
    <row r="13843" spans="2:4" x14ac:dyDescent="0.25">
      <c r="B13843" s="416" t="s">
        <v>16778</v>
      </c>
      <c r="C13843" s="416" t="s">
        <v>16765</v>
      </c>
      <c r="D13843" s="416">
        <v>540.5</v>
      </c>
    </row>
    <row r="13844" spans="2:4" x14ac:dyDescent="0.25">
      <c r="B13844" s="416" t="s">
        <v>16779</v>
      </c>
      <c r="C13844" s="416" t="s">
        <v>16765</v>
      </c>
      <c r="D13844" s="416">
        <v>540.5</v>
      </c>
    </row>
    <row r="13845" spans="2:4" x14ac:dyDescent="0.25">
      <c r="B13845" s="416" t="s">
        <v>16780</v>
      </c>
      <c r="C13845" s="416" t="s">
        <v>16765</v>
      </c>
      <c r="D13845" s="416">
        <v>540.5</v>
      </c>
    </row>
    <row r="13846" spans="2:4" x14ac:dyDescent="0.25">
      <c r="B13846" s="416" t="s">
        <v>16781</v>
      </c>
      <c r="C13846" s="416" t="s">
        <v>16765</v>
      </c>
      <c r="D13846" s="416">
        <v>540.5</v>
      </c>
    </row>
    <row r="13847" spans="2:4" x14ac:dyDescent="0.25">
      <c r="B13847" s="416" t="s">
        <v>16782</v>
      </c>
      <c r="C13847" s="416" t="s">
        <v>16765</v>
      </c>
      <c r="D13847" s="416">
        <v>540.5</v>
      </c>
    </row>
    <row r="13848" spans="2:4" x14ac:dyDescent="0.25">
      <c r="B13848" s="416" t="s">
        <v>16783</v>
      </c>
      <c r="C13848" s="416" t="s">
        <v>16765</v>
      </c>
      <c r="D13848" s="416">
        <v>540.5</v>
      </c>
    </row>
    <row r="13849" spans="2:4" x14ac:dyDescent="0.25">
      <c r="B13849" s="416" t="s">
        <v>16784</v>
      </c>
      <c r="C13849" s="416" t="s">
        <v>16765</v>
      </c>
      <c r="D13849" s="416">
        <v>540.5</v>
      </c>
    </row>
    <row r="13850" spans="2:4" x14ac:dyDescent="0.25">
      <c r="B13850" s="416" t="s">
        <v>16785</v>
      </c>
      <c r="C13850" s="416" t="s">
        <v>16765</v>
      </c>
      <c r="D13850" s="416">
        <v>540.5</v>
      </c>
    </row>
    <row r="13851" spans="2:4" x14ac:dyDescent="0.25">
      <c r="B13851" s="416" t="s">
        <v>16786</v>
      </c>
      <c r="C13851" s="416" t="s">
        <v>16765</v>
      </c>
      <c r="D13851" s="416">
        <v>540.5</v>
      </c>
    </row>
    <row r="13852" spans="2:4" x14ac:dyDescent="0.25">
      <c r="B13852" s="416" t="s">
        <v>16787</v>
      </c>
      <c r="C13852" s="416" t="s">
        <v>16765</v>
      </c>
      <c r="D13852" s="416">
        <v>540.5</v>
      </c>
    </row>
    <row r="13853" spans="2:4" x14ac:dyDescent="0.25">
      <c r="B13853" s="416" t="s">
        <v>16788</v>
      </c>
      <c r="C13853" s="416" t="s">
        <v>16765</v>
      </c>
      <c r="D13853" s="416">
        <v>540.5</v>
      </c>
    </row>
    <row r="13854" spans="2:4" x14ac:dyDescent="0.25">
      <c r="B13854" s="416" t="s">
        <v>16789</v>
      </c>
      <c r="C13854" s="416" t="s">
        <v>16765</v>
      </c>
      <c r="D13854" s="416">
        <v>540.5</v>
      </c>
    </row>
    <row r="13855" spans="2:4" x14ac:dyDescent="0.25">
      <c r="B13855" s="416" t="s">
        <v>16790</v>
      </c>
      <c r="C13855" s="416" t="s">
        <v>16765</v>
      </c>
      <c r="D13855" s="416">
        <v>540.5</v>
      </c>
    </row>
    <row r="13856" spans="2:4" x14ac:dyDescent="0.25">
      <c r="B13856" s="416" t="s">
        <v>16791</v>
      </c>
      <c r="C13856" s="416" t="s">
        <v>16792</v>
      </c>
      <c r="D13856" s="417">
        <v>1102</v>
      </c>
    </row>
    <row r="13857" spans="2:4" x14ac:dyDescent="0.25">
      <c r="B13857" s="416" t="s">
        <v>16793</v>
      </c>
      <c r="C13857" s="416" t="s">
        <v>16792</v>
      </c>
      <c r="D13857" s="417">
        <v>1102</v>
      </c>
    </row>
    <row r="13858" spans="2:4" x14ac:dyDescent="0.25">
      <c r="B13858" s="416" t="s">
        <v>16794</v>
      </c>
      <c r="C13858" s="416" t="s">
        <v>16792</v>
      </c>
      <c r="D13858" s="417">
        <v>1102</v>
      </c>
    </row>
    <row r="13859" spans="2:4" x14ac:dyDescent="0.25">
      <c r="B13859" s="416" t="s">
        <v>16795</v>
      </c>
      <c r="C13859" s="416" t="s">
        <v>16796</v>
      </c>
      <c r="D13859" s="417">
        <v>1044</v>
      </c>
    </row>
    <row r="13860" spans="2:4" x14ac:dyDescent="0.25">
      <c r="B13860" s="416" t="s">
        <v>16797</v>
      </c>
      <c r="C13860" s="416" t="s">
        <v>16796</v>
      </c>
      <c r="D13860" s="417">
        <v>1044</v>
      </c>
    </row>
    <row r="13861" spans="2:4" x14ac:dyDescent="0.25">
      <c r="B13861" s="416" t="s">
        <v>16798</v>
      </c>
      <c r="C13861" s="416" t="s">
        <v>16796</v>
      </c>
      <c r="D13861" s="417">
        <v>1044</v>
      </c>
    </row>
    <row r="13862" spans="2:4" x14ac:dyDescent="0.25">
      <c r="B13862" s="416" t="s">
        <v>16799</v>
      </c>
      <c r="C13862" s="416" t="s">
        <v>16796</v>
      </c>
      <c r="D13862" s="417">
        <v>1044</v>
      </c>
    </row>
    <row r="13863" spans="2:4" x14ac:dyDescent="0.25">
      <c r="B13863" s="416" t="s">
        <v>16800</v>
      </c>
      <c r="C13863" s="416" t="s">
        <v>16796</v>
      </c>
      <c r="D13863" s="417">
        <v>1044</v>
      </c>
    </row>
    <row r="13864" spans="2:4" x14ac:dyDescent="0.25">
      <c r="B13864" s="416" t="s">
        <v>16801</v>
      </c>
      <c r="C13864" s="416" t="s">
        <v>16802</v>
      </c>
      <c r="D13864" s="417">
        <v>1102</v>
      </c>
    </row>
    <row r="13865" spans="2:4" x14ac:dyDescent="0.25">
      <c r="B13865" s="416" t="s">
        <v>16803</v>
      </c>
      <c r="C13865" s="416" t="s">
        <v>16804</v>
      </c>
      <c r="D13865" s="416">
        <v>402.5</v>
      </c>
    </row>
    <row r="13866" spans="2:4" x14ac:dyDescent="0.25">
      <c r="B13866" s="416" t="s">
        <v>16805</v>
      </c>
      <c r="C13866" s="416" t="s">
        <v>16804</v>
      </c>
      <c r="D13866" s="416">
        <v>402.5</v>
      </c>
    </row>
    <row r="13867" spans="2:4" x14ac:dyDescent="0.25">
      <c r="B13867" s="416" t="s">
        <v>16806</v>
      </c>
      <c r="C13867" s="416" t="s">
        <v>16804</v>
      </c>
      <c r="D13867" s="416">
        <v>402.5</v>
      </c>
    </row>
    <row r="13868" spans="2:4" x14ac:dyDescent="0.25">
      <c r="B13868" s="416" t="s">
        <v>16807</v>
      </c>
      <c r="C13868" s="416" t="s">
        <v>16804</v>
      </c>
      <c r="D13868" s="416">
        <v>402.5</v>
      </c>
    </row>
    <row r="13869" spans="2:4" x14ac:dyDescent="0.25">
      <c r="B13869" s="416" t="s">
        <v>16808</v>
      </c>
      <c r="C13869" s="416" t="s">
        <v>16804</v>
      </c>
      <c r="D13869" s="416">
        <v>402.5</v>
      </c>
    </row>
    <row r="13870" spans="2:4" x14ac:dyDescent="0.25">
      <c r="B13870" s="416" t="s">
        <v>16809</v>
      </c>
      <c r="C13870" s="416" t="s">
        <v>16804</v>
      </c>
      <c r="D13870" s="416">
        <v>402.5</v>
      </c>
    </row>
    <row r="13871" spans="2:4" x14ac:dyDescent="0.25">
      <c r="B13871" s="416" t="s">
        <v>16810</v>
      </c>
      <c r="C13871" s="416" t="s">
        <v>16804</v>
      </c>
      <c r="D13871" s="416">
        <v>402.5</v>
      </c>
    </row>
    <row r="13872" spans="2:4" x14ac:dyDescent="0.25">
      <c r="B13872" s="416" t="s">
        <v>16811</v>
      </c>
      <c r="C13872" s="416" t="s">
        <v>16804</v>
      </c>
      <c r="D13872" s="416">
        <v>402.5</v>
      </c>
    </row>
    <row r="13873" spans="2:4" x14ac:dyDescent="0.25">
      <c r="B13873" s="416" t="s">
        <v>16812</v>
      </c>
      <c r="C13873" s="416" t="s">
        <v>16804</v>
      </c>
      <c r="D13873" s="416">
        <v>402.5</v>
      </c>
    </row>
    <row r="13874" spans="2:4" x14ac:dyDescent="0.25">
      <c r="B13874" s="416" t="s">
        <v>16813</v>
      </c>
      <c r="C13874" s="416" t="s">
        <v>16804</v>
      </c>
      <c r="D13874" s="416">
        <v>402.5</v>
      </c>
    </row>
    <row r="13875" spans="2:4" x14ac:dyDescent="0.25">
      <c r="B13875" s="416" t="s">
        <v>16814</v>
      </c>
      <c r="C13875" s="416" t="s">
        <v>16804</v>
      </c>
      <c r="D13875" s="416">
        <v>402.5</v>
      </c>
    </row>
    <row r="13876" spans="2:4" x14ac:dyDescent="0.25">
      <c r="B13876" s="416" t="s">
        <v>16815</v>
      </c>
      <c r="C13876" s="416" t="s">
        <v>16804</v>
      </c>
      <c r="D13876" s="416">
        <v>402.5</v>
      </c>
    </row>
    <row r="13877" spans="2:4" x14ac:dyDescent="0.25">
      <c r="B13877" s="416" t="s">
        <v>16816</v>
      </c>
      <c r="C13877" s="416" t="s">
        <v>16804</v>
      </c>
      <c r="D13877" s="416">
        <v>402.5</v>
      </c>
    </row>
    <row r="13878" spans="2:4" x14ac:dyDescent="0.25">
      <c r="B13878" s="416" t="s">
        <v>16817</v>
      </c>
      <c r="C13878" s="416" t="s">
        <v>16804</v>
      </c>
      <c r="D13878" s="416">
        <v>402.5</v>
      </c>
    </row>
    <row r="13879" spans="2:4" x14ac:dyDescent="0.25">
      <c r="B13879" s="416" t="s">
        <v>16818</v>
      </c>
      <c r="C13879" s="416" t="s">
        <v>16804</v>
      </c>
      <c r="D13879" s="416">
        <v>402.5</v>
      </c>
    </row>
    <row r="13880" spans="2:4" x14ac:dyDescent="0.25">
      <c r="B13880" s="416" t="s">
        <v>16819</v>
      </c>
      <c r="C13880" s="416" t="s">
        <v>16804</v>
      </c>
      <c r="D13880" s="416">
        <v>402.5</v>
      </c>
    </row>
    <row r="13881" spans="2:4" x14ac:dyDescent="0.25">
      <c r="B13881" s="416" t="s">
        <v>16820</v>
      </c>
      <c r="C13881" s="416" t="s">
        <v>16804</v>
      </c>
      <c r="D13881" s="416">
        <v>402.5</v>
      </c>
    </row>
    <row r="13882" spans="2:4" x14ac:dyDescent="0.25">
      <c r="B13882" s="416" t="s">
        <v>16821</v>
      </c>
      <c r="C13882" s="416" t="s">
        <v>16804</v>
      </c>
      <c r="D13882" s="416">
        <v>402.5</v>
      </c>
    </row>
    <row r="13883" spans="2:4" x14ac:dyDescent="0.25">
      <c r="B13883" s="416" t="s">
        <v>16822</v>
      </c>
      <c r="C13883" s="416" t="s">
        <v>16804</v>
      </c>
      <c r="D13883" s="416">
        <v>402.5</v>
      </c>
    </row>
    <row r="13884" spans="2:4" x14ac:dyDescent="0.25">
      <c r="B13884" s="416" t="s">
        <v>16823</v>
      </c>
      <c r="C13884" s="416" t="s">
        <v>16804</v>
      </c>
      <c r="D13884" s="416">
        <v>402.5</v>
      </c>
    </row>
    <row r="13885" spans="2:4" x14ac:dyDescent="0.25">
      <c r="B13885" s="416" t="s">
        <v>16824</v>
      </c>
      <c r="C13885" s="416" t="s">
        <v>16804</v>
      </c>
      <c r="D13885" s="416">
        <v>402.5</v>
      </c>
    </row>
    <row r="13886" spans="2:4" x14ac:dyDescent="0.25">
      <c r="B13886" s="416" t="s">
        <v>16825</v>
      </c>
      <c r="C13886" s="416" t="s">
        <v>16804</v>
      </c>
      <c r="D13886" s="416">
        <v>402.5</v>
      </c>
    </row>
    <row r="13887" spans="2:4" x14ac:dyDescent="0.25">
      <c r="B13887" s="416" t="s">
        <v>16826</v>
      </c>
      <c r="C13887" s="416" t="s">
        <v>16804</v>
      </c>
      <c r="D13887" s="416">
        <v>402.5</v>
      </c>
    </row>
    <row r="13888" spans="2:4" x14ac:dyDescent="0.25">
      <c r="B13888" s="416" t="s">
        <v>16827</v>
      </c>
      <c r="C13888" s="416" t="s">
        <v>16804</v>
      </c>
      <c r="D13888" s="416">
        <v>402.5</v>
      </c>
    </row>
    <row r="13889" spans="2:4" x14ac:dyDescent="0.25">
      <c r="B13889" s="416" t="s">
        <v>16828</v>
      </c>
      <c r="C13889" s="416" t="s">
        <v>16804</v>
      </c>
      <c r="D13889" s="416">
        <v>402.5</v>
      </c>
    </row>
    <row r="13890" spans="2:4" x14ac:dyDescent="0.25">
      <c r="B13890" s="416" t="s">
        <v>16829</v>
      </c>
      <c r="C13890" s="416" t="s">
        <v>16804</v>
      </c>
      <c r="D13890" s="416">
        <v>402.5</v>
      </c>
    </row>
    <row r="13891" spans="2:4" x14ac:dyDescent="0.25">
      <c r="B13891" s="416" t="s">
        <v>16830</v>
      </c>
      <c r="C13891" s="416" t="s">
        <v>16804</v>
      </c>
      <c r="D13891" s="416">
        <v>402.5</v>
      </c>
    </row>
    <row r="13892" spans="2:4" x14ac:dyDescent="0.25">
      <c r="B13892" s="416" t="s">
        <v>16831</v>
      </c>
      <c r="C13892" s="416" t="s">
        <v>16832</v>
      </c>
      <c r="D13892" s="416">
        <v>526.70000000000005</v>
      </c>
    </row>
    <row r="13893" spans="2:4" x14ac:dyDescent="0.25">
      <c r="B13893" s="416" t="s">
        <v>16833</v>
      </c>
      <c r="C13893" s="416" t="s">
        <v>16832</v>
      </c>
      <c r="D13893" s="416">
        <v>526.70000000000005</v>
      </c>
    </row>
    <row r="13894" spans="2:4" x14ac:dyDescent="0.25">
      <c r="B13894" s="416" t="s">
        <v>16834</v>
      </c>
      <c r="C13894" s="416" t="s">
        <v>16832</v>
      </c>
      <c r="D13894" s="416">
        <v>526.70000000000005</v>
      </c>
    </row>
    <row r="13895" spans="2:4" x14ac:dyDescent="0.25">
      <c r="B13895" s="416" t="s">
        <v>16835</v>
      </c>
      <c r="C13895" s="416" t="s">
        <v>16832</v>
      </c>
      <c r="D13895" s="416">
        <v>526.70000000000005</v>
      </c>
    </row>
    <row r="13896" spans="2:4" x14ac:dyDescent="0.25">
      <c r="B13896" s="416" t="s">
        <v>16836</v>
      </c>
      <c r="C13896" s="416" t="s">
        <v>16832</v>
      </c>
      <c r="D13896" s="416">
        <v>526.70000000000005</v>
      </c>
    </row>
    <row r="13897" spans="2:4" x14ac:dyDescent="0.25">
      <c r="B13897" s="416" t="s">
        <v>16837</v>
      </c>
      <c r="C13897" s="416" t="s">
        <v>16832</v>
      </c>
      <c r="D13897" s="416">
        <v>526.70000000000005</v>
      </c>
    </row>
    <row r="13898" spans="2:4" x14ac:dyDescent="0.25">
      <c r="B13898" s="416" t="s">
        <v>16838</v>
      </c>
      <c r="C13898" s="416" t="s">
        <v>16832</v>
      </c>
      <c r="D13898" s="416">
        <v>526.70000000000005</v>
      </c>
    </row>
    <row r="13899" spans="2:4" x14ac:dyDescent="0.25">
      <c r="B13899" s="416" t="s">
        <v>16839</v>
      </c>
      <c r="C13899" s="416" t="s">
        <v>16832</v>
      </c>
      <c r="D13899" s="416">
        <v>526.70000000000005</v>
      </c>
    </row>
    <row r="13900" spans="2:4" x14ac:dyDescent="0.25">
      <c r="B13900" s="416" t="s">
        <v>16840</v>
      </c>
      <c r="C13900" s="416" t="s">
        <v>16832</v>
      </c>
      <c r="D13900" s="416">
        <v>526.70000000000005</v>
      </c>
    </row>
    <row r="13901" spans="2:4" x14ac:dyDescent="0.25">
      <c r="B13901" s="416" t="s">
        <v>16841</v>
      </c>
      <c r="C13901" s="416" t="s">
        <v>16832</v>
      </c>
      <c r="D13901" s="416">
        <v>526.70000000000005</v>
      </c>
    </row>
    <row r="13902" spans="2:4" x14ac:dyDescent="0.25">
      <c r="B13902" s="416" t="s">
        <v>16842</v>
      </c>
      <c r="C13902" s="416" t="s">
        <v>16832</v>
      </c>
      <c r="D13902" s="416">
        <v>526.70000000000005</v>
      </c>
    </row>
    <row r="13903" spans="2:4" x14ac:dyDescent="0.25">
      <c r="B13903" s="416" t="s">
        <v>16843</v>
      </c>
      <c r="C13903" s="416" t="s">
        <v>16832</v>
      </c>
      <c r="D13903" s="416">
        <v>526.70000000000005</v>
      </c>
    </row>
    <row r="13904" spans="2:4" x14ac:dyDescent="0.25">
      <c r="B13904" s="416" t="s">
        <v>16844</v>
      </c>
      <c r="C13904" s="416" t="s">
        <v>16832</v>
      </c>
      <c r="D13904" s="416">
        <v>526.70000000000005</v>
      </c>
    </row>
    <row r="13905" spans="2:4" x14ac:dyDescent="0.25">
      <c r="B13905" s="416" t="s">
        <v>16845</v>
      </c>
      <c r="C13905" s="416" t="s">
        <v>16832</v>
      </c>
      <c r="D13905" s="416">
        <v>526.70000000000005</v>
      </c>
    </row>
    <row r="13906" spans="2:4" x14ac:dyDescent="0.25">
      <c r="B13906" s="416" t="s">
        <v>16846</v>
      </c>
      <c r="C13906" s="416" t="s">
        <v>16832</v>
      </c>
      <c r="D13906" s="416">
        <v>526.70000000000005</v>
      </c>
    </row>
    <row r="13907" spans="2:4" x14ac:dyDescent="0.25">
      <c r="B13907" s="416" t="s">
        <v>16847</v>
      </c>
      <c r="C13907" s="416" t="s">
        <v>16832</v>
      </c>
      <c r="D13907" s="416">
        <v>526.70000000000005</v>
      </c>
    </row>
    <row r="13908" spans="2:4" x14ac:dyDescent="0.25">
      <c r="B13908" s="416" t="s">
        <v>16848</v>
      </c>
      <c r="C13908" s="416" t="s">
        <v>16832</v>
      </c>
      <c r="D13908" s="416">
        <v>526.70000000000005</v>
      </c>
    </row>
    <row r="13909" spans="2:4" x14ac:dyDescent="0.25">
      <c r="B13909" s="416" t="s">
        <v>16849</v>
      </c>
      <c r="C13909" s="416" t="s">
        <v>16832</v>
      </c>
      <c r="D13909" s="416">
        <v>526.70000000000005</v>
      </c>
    </row>
    <row r="13910" spans="2:4" x14ac:dyDescent="0.25">
      <c r="B13910" s="416" t="s">
        <v>16850</v>
      </c>
      <c r="C13910" s="416" t="s">
        <v>16832</v>
      </c>
      <c r="D13910" s="416">
        <v>526.70000000000005</v>
      </c>
    </row>
    <row r="13911" spans="2:4" x14ac:dyDescent="0.25">
      <c r="B13911" s="416" t="s">
        <v>16851</v>
      </c>
      <c r="C13911" s="416" t="s">
        <v>16832</v>
      </c>
      <c r="D13911" s="416">
        <v>526.70000000000005</v>
      </c>
    </row>
    <row r="13912" spans="2:4" x14ac:dyDescent="0.25">
      <c r="B13912" s="416" t="s">
        <v>16852</v>
      </c>
      <c r="C13912" s="416" t="s">
        <v>16832</v>
      </c>
      <c r="D13912" s="416">
        <v>526.70000000000005</v>
      </c>
    </row>
    <row r="13913" spans="2:4" x14ac:dyDescent="0.25">
      <c r="B13913" s="416" t="s">
        <v>16853</v>
      </c>
      <c r="C13913" s="416" t="s">
        <v>16832</v>
      </c>
      <c r="D13913" s="416">
        <v>526.70000000000005</v>
      </c>
    </row>
    <row r="13914" spans="2:4" x14ac:dyDescent="0.25">
      <c r="B13914" s="416" t="s">
        <v>16854</v>
      </c>
      <c r="C13914" s="416" t="s">
        <v>16832</v>
      </c>
      <c r="D13914" s="416">
        <v>526.70000000000005</v>
      </c>
    </row>
    <row r="13915" spans="2:4" x14ac:dyDescent="0.25">
      <c r="B13915" s="416" t="s">
        <v>16855</v>
      </c>
      <c r="C13915" s="416" t="s">
        <v>16832</v>
      </c>
      <c r="D13915" s="416">
        <v>526.70000000000005</v>
      </c>
    </row>
    <row r="13916" spans="2:4" x14ac:dyDescent="0.25">
      <c r="B13916" s="416" t="s">
        <v>16856</v>
      </c>
      <c r="C13916" s="416" t="s">
        <v>16832</v>
      </c>
      <c r="D13916" s="416">
        <v>526.70000000000005</v>
      </c>
    </row>
    <row r="13917" spans="2:4" x14ac:dyDescent="0.25">
      <c r="B13917" s="416" t="s">
        <v>16857</v>
      </c>
      <c r="C13917" s="416" t="s">
        <v>16832</v>
      </c>
      <c r="D13917" s="416">
        <v>526.70000000000005</v>
      </c>
    </row>
    <row r="13918" spans="2:4" x14ac:dyDescent="0.25">
      <c r="B13918" s="416" t="s">
        <v>16858</v>
      </c>
      <c r="C13918" s="416" t="s">
        <v>16832</v>
      </c>
      <c r="D13918" s="416">
        <v>526.70000000000005</v>
      </c>
    </row>
    <row r="13919" spans="2:4" x14ac:dyDescent="0.25">
      <c r="B13919" s="416" t="s">
        <v>16859</v>
      </c>
      <c r="C13919" s="416" t="s">
        <v>16832</v>
      </c>
      <c r="D13919" s="416">
        <v>526.70000000000005</v>
      </c>
    </row>
    <row r="13920" spans="2:4" x14ac:dyDescent="0.25">
      <c r="B13920" s="416" t="s">
        <v>16860</v>
      </c>
      <c r="C13920" s="416" t="s">
        <v>16832</v>
      </c>
      <c r="D13920" s="416">
        <v>526.70000000000005</v>
      </c>
    </row>
    <row r="13921" spans="2:4" x14ac:dyDescent="0.25">
      <c r="B13921" s="416" t="s">
        <v>16861</v>
      </c>
      <c r="C13921" s="416" t="s">
        <v>16832</v>
      </c>
      <c r="D13921" s="416">
        <v>526.70000000000005</v>
      </c>
    </row>
    <row r="13922" spans="2:4" x14ac:dyDescent="0.25">
      <c r="B13922" s="416" t="s">
        <v>16862</v>
      </c>
      <c r="C13922" s="416" t="s">
        <v>16832</v>
      </c>
      <c r="D13922" s="416">
        <v>526.70000000000005</v>
      </c>
    </row>
    <row r="13923" spans="2:4" x14ac:dyDescent="0.25">
      <c r="B13923" s="416" t="s">
        <v>16863</v>
      </c>
      <c r="C13923" s="416" t="s">
        <v>16832</v>
      </c>
      <c r="D13923" s="416">
        <v>526.70000000000005</v>
      </c>
    </row>
    <row r="13924" spans="2:4" x14ac:dyDescent="0.25">
      <c r="B13924" s="416" t="s">
        <v>16864</v>
      </c>
      <c r="C13924" s="416" t="s">
        <v>16832</v>
      </c>
      <c r="D13924" s="416">
        <v>526.70000000000005</v>
      </c>
    </row>
    <row r="13925" spans="2:4" x14ac:dyDescent="0.25">
      <c r="B13925" s="416" t="s">
        <v>16865</v>
      </c>
      <c r="C13925" s="416" t="s">
        <v>16832</v>
      </c>
      <c r="D13925" s="416">
        <v>526.70000000000005</v>
      </c>
    </row>
    <row r="13926" spans="2:4" x14ac:dyDescent="0.25">
      <c r="B13926" s="416" t="s">
        <v>16866</v>
      </c>
      <c r="C13926" s="416" t="s">
        <v>16832</v>
      </c>
      <c r="D13926" s="416">
        <v>526.70000000000005</v>
      </c>
    </row>
    <row r="13927" spans="2:4" x14ac:dyDescent="0.25">
      <c r="B13927" s="416" t="s">
        <v>16867</v>
      </c>
      <c r="C13927" s="416" t="s">
        <v>16832</v>
      </c>
      <c r="D13927" s="416">
        <v>526.70000000000005</v>
      </c>
    </row>
    <row r="13928" spans="2:4" x14ac:dyDescent="0.25">
      <c r="B13928" s="416" t="s">
        <v>16868</v>
      </c>
      <c r="C13928" s="416" t="s">
        <v>16832</v>
      </c>
      <c r="D13928" s="416">
        <v>526.70000000000005</v>
      </c>
    </row>
    <row r="13929" spans="2:4" x14ac:dyDescent="0.25">
      <c r="B13929" s="416" t="s">
        <v>16869</v>
      </c>
      <c r="C13929" s="416" t="s">
        <v>16832</v>
      </c>
      <c r="D13929" s="416">
        <v>526.70000000000005</v>
      </c>
    </row>
    <row r="13930" spans="2:4" x14ac:dyDescent="0.25">
      <c r="B13930" s="416" t="s">
        <v>16870</v>
      </c>
      <c r="C13930" s="416" t="s">
        <v>16832</v>
      </c>
      <c r="D13930" s="416">
        <v>526.70000000000005</v>
      </c>
    </row>
    <row r="13931" spans="2:4" x14ac:dyDescent="0.25">
      <c r="B13931" s="416" t="s">
        <v>16871</v>
      </c>
      <c r="C13931" s="416" t="s">
        <v>16832</v>
      </c>
      <c r="D13931" s="416">
        <v>526.70000000000005</v>
      </c>
    </row>
    <row r="13932" spans="2:4" x14ac:dyDescent="0.25">
      <c r="B13932" s="416" t="s">
        <v>16872</v>
      </c>
      <c r="C13932" s="416" t="s">
        <v>16832</v>
      </c>
      <c r="D13932" s="416">
        <v>526.70000000000005</v>
      </c>
    </row>
    <row r="13933" spans="2:4" x14ac:dyDescent="0.25">
      <c r="B13933" s="416" t="s">
        <v>16873</v>
      </c>
      <c r="C13933" s="416" t="s">
        <v>16832</v>
      </c>
      <c r="D13933" s="416">
        <v>526.70000000000005</v>
      </c>
    </row>
    <row r="13934" spans="2:4" x14ac:dyDescent="0.25">
      <c r="B13934" s="416" t="s">
        <v>16874</v>
      </c>
      <c r="C13934" s="416" t="s">
        <v>16832</v>
      </c>
      <c r="D13934" s="416">
        <v>526.70000000000005</v>
      </c>
    </row>
    <row r="13935" spans="2:4" x14ac:dyDescent="0.25">
      <c r="B13935" s="416" t="s">
        <v>16875</v>
      </c>
      <c r="C13935" s="416" t="s">
        <v>16832</v>
      </c>
      <c r="D13935" s="416">
        <v>526.70000000000005</v>
      </c>
    </row>
    <row r="13936" spans="2:4" x14ac:dyDescent="0.25">
      <c r="B13936" s="416" t="s">
        <v>16876</v>
      </c>
      <c r="C13936" s="416" t="s">
        <v>16832</v>
      </c>
      <c r="D13936" s="416">
        <v>526.70000000000005</v>
      </c>
    </row>
    <row r="13937" spans="2:4" x14ac:dyDescent="0.25">
      <c r="B13937" s="416" t="s">
        <v>16877</v>
      </c>
      <c r="C13937" s="416" t="s">
        <v>16832</v>
      </c>
      <c r="D13937" s="416">
        <v>526.70000000000005</v>
      </c>
    </row>
    <row r="13938" spans="2:4" x14ac:dyDescent="0.25">
      <c r="B13938" s="416" t="s">
        <v>16878</v>
      </c>
      <c r="C13938" s="416" t="s">
        <v>16832</v>
      </c>
      <c r="D13938" s="416">
        <v>526.70000000000005</v>
      </c>
    </row>
    <row r="13939" spans="2:4" x14ac:dyDescent="0.25">
      <c r="B13939" s="416" t="s">
        <v>16879</v>
      </c>
      <c r="C13939" s="416" t="s">
        <v>16832</v>
      </c>
      <c r="D13939" s="416">
        <v>526.70000000000005</v>
      </c>
    </row>
    <row r="13940" spans="2:4" x14ac:dyDescent="0.25">
      <c r="B13940" s="416" t="s">
        <v>16880</v>
      </c>
      <c r="C13940" s="416" t="s">
        <v>16832</v>
      </c>
      <c r="D13940" s="416">
        <v>526.70000000000005</v>
      </c>
    </row>
    <row r="13941" spans="2:4" x14ac:dyDescent="0.25">
      <c r="B13941" s="416" t="s">
        <v>16881</v>
      </c>
      <c r="C13941" s="416" t="s">
        <v>16832</v>
      </c>
      <c r="D13941" s="416">
        <v>526.70000000000005</v>
      </c>
    </row>
    <row r="13942" spans="2:4" x14ac:dyDescent="0.25">
      <c r="B13942" s="416" t="s">
        <v>16882</v>
      </c>
      <c r="C13942" s="416" t="s">
        <v>16832</v>
      </c>
      <c r="D13942" s="416">
        <v>526.70000000000005</v>
      </c>
    </row>
    <row r="13943" spans="2:4" x14ac:dyDescent="0.25">
      <c r="B13943" s="416" t="s">
        <v>16883</v>
      </c>
      <c r="C13943" s="416" t="s">
        <v>16832</v>
      </c>
      <c r="D13943" s="416">
        <v>526.70000000000005</v>
      </c>
    </row>
    <row r="13944" spans="2:4" x14ac:dyDescent="0.25">
      <c r="B13944" s="416" t="s">
        <v>16884</v>
      </c>
      <c r="C13944" s="416" t="s">
        <v>16832</v>
      </c>
      <c r="D13944" s="416">
        <v>526.70000000000005</v>
      </c>
    </row>
    <row r="13945" spans="2:4" x14ac:dyDescent="0.25">
      <c r="B13945" s="416" t="s">
        <v>16885</v>
      </c>
      <c r="C13945" s="416" t="s">
        <v>16832</v>
      </c>
      <c r="D13945" s="416">
        <v>526.70000000000005</v>
      </c>
    </row>
    <row r="13946" spans="2:4" x14ac:dyDescent="0.25">
      <c r="B13946" s="416" t="s">
        <v>16886</v>
      </c>
      <c r="C13946" s="416" t="s">
        <v>16832</v>
      </c>
      <c r="D13946" s="416">
        <v>526.70000000000005</v>
      </c>
    </row>
    <row r="13947" spans="2:4" x14ac:dyDescent="0.25">
      <c r="B13947" s="416" t="s">
        <v>16887</v>
      </c>
      <c r="C13947" s="416" t="s">
        <v>16832</v>
      </c>
      <c r="D13947" s="416">
        <v>526.70000000000005</v>
      </c>
    </row>
    <row r="13948" spans="2:4" x14ac:dyDescent="0.25">
      <c r="B13948" s="416" t="s">
        <v>16888</v>
      </c>
      <c r="C13948" s="416" t="s">
        <v>16832</v>
      </c>
      <c r="D13948" s="416">
        <v>526.70000000000005</v>
      </c>
    </row>
    <row r="13949" spans="2:4" x14ac:dyDescent="0.25">
      <c r="B13949" s="416" t="s">
        <v>16889</v>
      </c>
      <c r="C13949" s="416" t="s">
        <v>16832</v>
      </c>
      <c r="D13949" s="416">
        <v>526.70000000000005</v>
      </c>
    </row>
    <row r="13950" spans="2:4" x14ac:dyDescent="0.25">
      <c r="B13950" s="416" t="s">
        <v>16890</v>
      </c>
      <c r="C13950" s="416" t="s">
        <v>16832</v>
      </c>
      <c r="D13950" s="416">
        <v>526.70000000000005</v>
      </c>
    </row>
    <row r="13951" spans="2:4" x14ac:dyDescent="0.25">
      <c r="B13951" s="416" t="s">
        <v>16891</v>
      </c>
      <c r="C13951" s="416" t="s">
        <v>16892</v>
      </c>
      <c r="D13951" s="416">
        <v>336.4</v>
      </c>
    </row>
    <row r="13952" spans="2:4" x14ac:dyDescent="0.25">
      <c r="B13952" s="416" t="s">
        <v>16893</v>
      </c>
      <c r="C13952" s="416" t="s">
        <v>16892</v>
      </c>
      <c r="D13952" s="416">
        <v>336.4</v>
      </c>
    </row>
    <row r="13953" spans="2:4" x14ac:dyDescent="0.25">
      <c r="B13953" s="416" t="s">
        <v>16894</v>
      </c>
      <c r="C13953" s="416" t="s">
        <v>16892</v>
      </c>
      <c r="D13953" s="416">
        <v>336.4</v>
      </c>
    </row>
    <row r="13954" spans="2:4" x14ac:dyDescent="0.25">
      <c r="B13954" s="416" t="s">
        <v>16895</v>
      </c>
      <c r="C13954" s="416" t="s">
        <v>16892</v>
      </c>
      <c r="D13954" s="416">
        <v>336.4</v>
      </c>
    </row>
    <row r="13955" spans="2:4" x14ac:dyDescent="0.25">
      <c r="B13955" s="416" t="s">
        <v>16896</v>
      </c>
      <c r="C13955" s="416" t="s">
        <v>16892</v>
      </c>
      <c r="D13955" s="416">
        <v>336.4</v>
      </c>
    </row>
    <row r="13956" spans="2:4" x14ac:dyDescent="0.25">
      <c r="B13956" s="416" t="s">
        <v>16897</v>
      </c>
      <c r="C13956" s="416" t="s">
        <v>16892</v>
      </c>
      <c r="D13956" s="416">
        <v>336.4</v>
      </c>
    </row>
    <row r="13957" spans="2:4" x14ac:dyDescent="0.25">
      <c r="B13957" s="416" t="s">
        <v>16898</v>
      </c>
      <c r="C13957" s="416" t="s">
        <v>16892</v>
      </c>
      <c r="D13957" s="416">
        <v>336.4</v>
      </c>
    </row>
    <row r="13958" spans="2:4" x14ac:dyDescent="0.25">
      <c r="B13958" s="416" t="s">
        <v>16899</v>
      </c>
      <c r="C13958" s="416" t="s">
        <v>16892</v>
      </c>
      <c r="D13958" s="416">
        <v>336.4</v>
      </c>
    </row>
    <row r="13959" spans="2:4" x14ac:dyDescent="0.25">
      <c r="B13959" s="416" t="s">
        <v>16900</v>
      </c>
      <c r="C13959" s="416" t="s">
        <v>16892</v>
      </c>
      <c r="D13959" s="416">
        <v>336.4</v>
      </c>
    </row>
    <row r="13960" spans="2:4" x14ac:dyDescent="0.25">
      <c r="B13960" s="416" t="s">
        <v>16901</v>
      </c>
      <c r="C13960" s="416" t="s">
        <v>16892</v>
      </c>
      <c r="D13960" s="416">
        <v>336.4</v>
      </c>
    </row>
    <row r="13961" spans="2:4" x14ac:dyDescent="0.25">
      <c r="B13961" s="416" t="s">
        <v>16902</v>
      </c>
      <c r="C13961" s="416" t="s">
        <v>16892</v>
      </c>
      <c r="D13961" s="416">
        <v>336.4</v>
      </c>
    </row>
    <row r="13962" spans="2:4" x14ac:dyDescent="0.25">
      <c r="B13962" s="416" t="s">
        <v>16903</v>
      </c>
      <c r="C13962" s="416" t="s">
        <v>16892</v>
      </c>
      <c r="D13962" s="416">
        <v>336.4</v>
      </c>
    </row>
    <row r="13963" spans="2:4" x14ac:dyDescent="0.25">
      <c r="B13963" s="416" t="s">
        <v>16904</v>
      </c>
      <c r="C13963" s="416" t="s">
        <v>16892</v>
      </c>
      <c r="D13963" s="416">
        <v>336.4</v>
      </c>
    </row>
    <row r="13964" spans="2:4" x14ac:dyDescent="0.25">
      <c r="B13964" s="416" t="s">
        <v>16905</v>
      </c>
      <c r="C13964" s="416" t="s">
        <v>16892</v>
      </c>
      <c r="D13964" s="416">
        <v>336.4</v>
      </c>
    </row>
    <row r="13965" spans="2:4" x14ac:dyDescent="0.25">
      <c r="B13965" s="416" t="s">
        <v>16906</v>
      </c>
      <c r="C13965" s="416" t="s">
        <v>16892</v>
      </c>
      <c r="D13965" s="416">
        <v>336.4</v>
      </c>
    </row>
    <row r="13966" spans="2:4" x14ac:dyDescent="0.25">
      <c r="B13966" s="416" t="s">
        <v>16907</v>
      </c>
      <c r="C13966" s="416" t="s">
        <v>16892</v>
      </c>
      <c r="D13966" s="416">
        <v>336.4</v>
      </c>
    </row>
    <row r="13967" spans="2:4" x14ac:dyDescent="0.25">
      <c r="B13967" s="416" t="s">
        <v>16908</v>
      </c>
      <c r="C13967" s="416" t="s">
        <v>16892</v>
      </c>
      <c r="D13967" s="416">
        <v>336.4</v>
      </c>
    </row>
    <row r="13968" spans="2:4" x14ac:dyDescent="0.25">
      <c r="B13968" s="416" t="s">
        <v>16909</v>
      </c>
      <c r="C13968" s="416" t="s">
        <v>16892</v>
      </c>
      <c r="D13968" s="416">
        <v>336.4</v>
      </c>
    </row>
    <row r="13969" spans="2:4" x14ac:dyDescent="0.25">
      <c r="B13969" s="416" t="s">
        <v>16910</v>
      </c>
      <c r="C13969" s="416" t="s">
        <v>16892</v>
      </c>
      <c r="D13969" s="416">
        <v>336.4</v>
      </c>
    </row>
    <row r="13970" spans="2:4" x14ac:dyDescent="0.25">
      <c r="B13970" s="416" t="s">
        <v>16911</v>
      </c>
      <c r="C13970" s="416" t="s">
        <v>16892</v>
      </c>
      <c r="D13970" s="416">
        <v>336.4</v>
      </c>
    </row>
    <row r="13971" spans="2:4" x14ac:dyDescent="0.25">
      <c r="B13971" s="416" t="s">
        <v>16912</v>
      </c>
      <c r="C13971" s="416" t="s">
        <v>16913</v>
      </c>
      <c r="D13971" s="416">
        <v>192.8</v>
      </c>
    </row>
    <row r="13972" spans="2:4" x14ac:dyDescent="0.25">
      <c r="B13972" s="416" t="s">
        <v>16914</v>
      </c>
      <c r="C13972" s="416" t="s">
        <v>16913</v>
      </c>
      <c r="D13972" s="416">
        <v>192.8</v>
      </c>
    </row>
    <row r="13973" spans="2:4" x14ac:dyDescent="0.25">
      <c r="B13973" s="416" t="s">
        <v>16915</v>
      </c>
      <c r="C13973" s="416" t="s">
        <v>16913</v>
      </c>
      <c r="D13973" s="416">
        <v>192.8</v>
      </c>
    </row>
    <row r="13974" spans="2:4" x14ac:dyDescent="0.25">
      <c r="B13974" s="416" t="s">
        <v>16916</v>
      </c>
      <c r="C13974" s="416" t="s">
        <v>16913</v>
      </c>
      <c r="D13974" s="416">
        <v>192.8</v>
      </c>
    </row>
    <row r="13975" spans="2:4" x14ac:dyDescent="0.25">
      <c r="B13975" s="416" t="s">
        <v>16917</v>
      </c>
      <c r="C13975" s="416" t="s">
        <v>16913</v>
      </c>
      <c r="D13975" s="416">
        <v>192.8</v>
      </c>
    </row>
    <row r="13976" spans="2:4" x14ac:dyDescent="0.25">
      <c r="B13976" s="416" t="s">
        <v>16918</v>
      </c>
      <c r="C13976" s="416" t="s">
        <v>16913</v>
      </c>
      <c r="D13976" s="416">
        <v>192.8</v>
      </c>
    </row>
    <row r="13977" spans="2:4" x14ac:dyDescent="0.25">
      <c r="B13977" s="416" t="s">
        <v>16919</v>
      </c>
      <c r="C13977" s="416" t="s">
        <v>16913</v>
      </c>
      <c r="D13977" s="416">
        <v>339.25</v>
      </c>
    </row>
    <row r="13978" spans="2:4" x14ac:dyDescent="0.25">
      <c r="B13978" s="416" t="s">
        <v>16920</v>
      </c>
      <c r="C13978" s="416" t="s">
        <v>16913</v>
      </c>
      <c r="D13978" s="416">
        <v>203.26</v>
      </c>
    </row>
    <row r="13979" spans="2:4" x14ac:dyDescent="0.25">
      <c r="B13979" s="416" t="s">
        <v>16921</v>
      </c>
      <c r="C13979" s="416" t="s">
        <v>16913</v>
      </c>
      <c r="D13979" s="416">
        <v>192.8</v>
      </c>
    </row>
    <row r="13980" spans="2:4" x14ac:dyDescent="0.25">
      <c r="B13980" s="416" t="s">
        <v>16922</v>
      </c>
      <c r="C13980" s="416" t="s">
        <v>16913</v>
      </c>
      <c r="D13980" s="416">
        <v>93.99</v>
      </c>
    </row>
    <row r="13981" spans="2:4" x14ac:dyDescent="0.25">
      <c r="B13981" s="416" t="s">
        <v>16923</v>
      </c>
      <c r="C13981" s="416" t="s">
        <v>16913</v>
      </c>
      <c r="D13981" s="416">
        <v>192.8</v>
      </c>
    </row>
    <row r="13982" spans="2:4" x14ac:dyDescent="0.25">
      <c r="B13982" s="416" t="s">
        <v>16924</v>
      </c>
      <c r="C13982" s="416" t="s">
        <v>16913</v>
      </c>
      <c r="D13982" s="416">
        <v>192.91</v>
      </c>
    </row>
    <row r="13983" spans="2:4" x14ac:dyDescent="0.25">
      <c r="B13983" s="416" t="s">
        <v>16925</v>
      </c>
      <c r="C13983" s="416" t="s">
        <v>16913</v>
      </c>
      <c r="D13983" s="416">
        <v>93.99</v>
      </c>
    </row>
    <row r="13984" spans="2:4" x14ac:dyDescent="0.25">
      <c r="B13984" s="416" t="s">
        <v>16926</v>
      </c>
      <c r="C13984" s="416" t="s">
        <v>16913</v>
      </c>
      <c r="D13984" s="416">
        <v>405.88</v>
      </c>
    </row>
    <row r="13985" spans="2:4" x14ac:dyDescent="0.25">
      <c r="B13985" s="416" t="s">
        <v>16927</v>
      </c>
      <c r="C13985" s="416" t="s">
        <v>16913</v>
      </c>
      <c r="D13985" s="416">
        <v>192.91</v>
      </c>
    </row>
    <row r="13986" spans="2:4" x14ac:dyDescent="0.25">
      <c r="B13986" s="416" t="s">
        <v>16928</v>
      </c>
      <c r="C13986" s="416" t="s">
        <v>16913</v>
      </c>
      <c r="D13986" s="416">
        <v>192.34</v>
      </c>
    </row>
    <row r="13987" spans="2:4" x14ac:dyDescent="0.25">
      <c r="B13987" s="416" t="s">
        <v>16929</v>
      </c>
      <c r="C13987" s="416" t="s">
        <v>16913</v>
      </c>
      <c r="D13987" s="416">
        <v>192.34</v>
      </c>
    </row>
    <row r="13988" spans="2:4" x14ac:dyDescent="0.25">
      <c r="B13988" s="416" t="s">
        <v>16930</v>
      </c>
      <c r="C13988" s="416" t="s">
        <v>16913</v>
      </c>
      <c r="D13988" s="416">
        <v>192.34</v>
      </c>
    </row>
    <row r="13989" spans="2:4" x14ac:dyDescent="0.25">
      <c r="B13989" s="416" t="s">
        <v>16931</v>
      </c>
      <c r="C13989" s="416" t="s">
        <v>16913</v>
      </c>
      <c r="D13989" s="416">
        <v>192.8</v>
      </c>
    </row>
    <row r="13990" spans="2:4" x14ac:dyDescent="0.25">
      <c r="B13990" s="416" t="s">
        <v>16932</v>
      </c>
      <c r="C13990" s="416" t="s">
        <v>16913</v>
      </c>
      <c r="D13990" s="416">
        <v>192.8</v>
      </c>
    </row>
    <row r="13991" spans="2:4" x14ac:dyDescent="0.25">
      <c r="B13991" s="416" t="s">
        <v>16933</v>
      </c>
      <c r="C13991" s="416" t="s">
        <v>16913</v>
      </c>
      <c r="D13991" s="416">
        <v>192.8</v>
      </c>
    </row>
    <row r="13992" spans="2:4" x14ac:dyDescent="0.25">
      <c r="B13992" s="416" t="s">
        <v>16934</v>
      </c>
      <c r="C13992" s="416" t="s">
        <v>16913</v>
      </c>
      <c r="D13992" s="416">
        <v>192.8</v>
      </c>
    </row>
    <row r="13993" spans="2:4" x14ac:dyDescent="0.25">
      <c r="B13993" s="416" t="s">
        <v>16935</v>
      </c>
      <c r="C13993" s="416" t="s">
        <v>16913</v>
      </c>
      <c r="D13993" s="416">
        <v>192.8</v>
      </c>
    </row>
    <row r="13994" spans="2:4" x14ac:dyDescent="0.25">
      <c r="B13994" s="416" t="s">
        <v>16936</v>
      </c>
      <c r="C13994" s="416" t="s">
        <v>16913</v>
      </c>
      <c r="D13994" s="416">
        <v>192.8</v>
      </c>
    </row>
    <row r="13995" spans="2:4" x14ac:dyDescent="0.25">
      <c r="B13995" s="416" t="s">
        <v>16937</v>
      </c>
      <c r="C13995" s="416" t="s">
        <v>16913</v>
      </c>
      <c r="D13995" s="416">
        <v>192.8</v>
      </c>
    </row>
    <row r="13996" spans="2:4" x14ac:dyDescent="0.25">
      <c r="B13996" s="416" t="s">
        <v>16938</v>
      </c>
      <c r="C13996" s="416" t="s">
        <v>16913</v>
      </c>
      <c r="D13996" s="416">
        <v>192.8</v>
      </c>
    </row>
    <row r="13997" spans="2:4" x14ac:dyDescent="0.25">
      <c r="B13997" s="416" t="s">
        <v>16939</v>
      </c>
      <c r="C13997" s="416" t="s">
        <v>16913</v>
      </c>
      <c r="D13997" s="416">
        <v>192.8</v>
      </c>
    </row>
    <row r="13998" spans="2:4" x14ac:dyDescent="0.25">
      <c r="B13998" s="416" t="s">
        <v>16940</v>
      </c>
      <c r="C13998" s="416" t="s">
        <v>16913</v>
      </c>
      <c r="D13998" s="416">
        <v>192.91</v>
      </c>
    </row>
    <row r="13999" spans="2:4" x14ac:dyDescent="0.25">
      <c r="B13999" s="416" t="s">
        <v>16941</v>
      </c>
      <c r="C13999" s="416" t="s">
        <v>16913</v>
      </c>
      <c r="D13999" s="416">
        <v>221.18</v>
      </c>
    </row>
    <row r="14000" spans="2:4" x14ac:dyDescent="0.25">
      <c r="B14000" s="416" t="s">
        <v>16942</v>
      </c>
      <c r="C14000" s="416" t="s">
        <v>16913</v>
      </c>
      <c r="D14000" s="416">
        <v>221.18</v>
      </c>
    </row>
    <row r="14001" spans="2:4" x14ac:dyDescent="0.25">
      <c r="B14001" s="416" t="s">
        <v>16943</v>
      </c>
      <c r="C14001" s="416" t="s">
        <v>16913</v>
      </c>
      <c r="D14001" s="416">
        <v>405.88</v>
      </c>
    </row>
    <row r="14002" spans="2:4" x14ac:dyDescent="0.25">
      <c r="B14002" s="416" t="s">
        <v>16944</v>
      </c>
      <c r="C14002" s="416" t="s">
        <v>16913</v>
      </c>
      <c r="D14002" s="416">
        <v>192.8</v>
      </c>
    </row>
    <row r="14003" spans="2:4" x14ac:dyDescent="0.25">
      <c r="B14003" s="416" t="s">
        <v>16945</v>
      </c>
      <c r="C14003" s="416" t="s">
        <v>16913</v>
      </c>
      <c r="D14003" s="416">
        <v>192.8</v>
      </c>
    </row>
    <row r="14004" spans="2:4" x14ac:dyDescent="0.25">
      <c r="B14004" s="416" t="s">
        <v>16946</v>
      </c>
      <c r="C14004" s="416" t="s">
        <v>16913</v>
      </c>
      <c r="D14004" s="416">
        <v>192.8</v>
      </c>
    </row>
    <row r="14005" spans="2:4" x14ac:dyDescent="0.25">
      <c r="B14005" s="416" t="s">
        <v>16947</v>
      </c>
      <c r="C14005" s="416" t="s">
        <v>16913</v>
      </c>
      <c r="D14005" s="416">
        <v>192.8</v>
      </c>
    </row>
    <row r="14006" spans="2:4" x14ac:dyDescent="0.25">
      <c r="B14006" s="416" t="s">
        <v>16948</v>
      </c>
      <c r="C14006" s="416" t="s">
        <v>16913</v>
      </c>
      <c r="D14006" s="416">
        <v>192.8</v>
      </c>
    </row>
    <row r="14007" spans="2:4" x14ac:dyDescent="0.25">
      <c r="B14007" s="416" t="s">
        <v>16949</v>
      </c>
      <c r="C14007" s="416" t="s">
        <v>16913</v>
      </c>
      <c r="D14007" s="416">
        <v>192.8</v>
      </c>
    </row>
    <row r="14008" spans="2:4" x14ac:dyDescent="0.25">
      <c r="B14008" s="416" t="s">
        <v>16950</v>
      </c>
      <c r="C14008" s="416" t="s">
        <v>16913</v>
      </c>
      <c r="D14008" s="416">
        <v>192.8</v>
      </c>
    </row>
    <row r="14009" spans="2:4" x14ac:dyDescent="0.25">
      <c r="B14009" s="416" t="s">
        <v>16951</v>
      </c>
      <c r="C14009" s="416" t="s">
        <v>16913</v>
      </c>
      <c r="D14009" s="416">
        <v>192.8</v>
      </c>
    </row>
    <row r="14010" spans="2:4" x14ac:dyDescent="0.25">
      <c r="B14010" s="416" t="s">
        <v>16952</v>
      </c>
      <c r="C14010" s="416" t="s">
        <v>16913</v>
      </c>
      <c r="D14010" s="416">
        <v>192.34</v>
      </c>
    </row>
    <row r="14011" spans="2:4" x14ac:dyDescent="0.25">
      <c r="B14011" s="416" t="s">
        <v>16953</v>
      </c>
      <c r="C14011" s="416" t="s">
        <v>16913</v>
      </c>
      <c r="D14011" s="416">
        <v>192.34</v>
      </c>
    </row>
    <row r="14012" spans="2:4" x14ac:dyDescent="0.25">
      <c r="B14012" s="416" t="s">
        <v>16954</v>
      </c>
      <c r="C14012" s="416" t="s">
        <v>16913</v>
      </c>
      <c r="D14012" s="416">
        <v>192.34</v>
      </c>
    </row>
    <row r="14013" spans="2:4" x14ac:dyDescent="0.25">
      <c r="B14013" s="416" t="s">
        <v>16955</v>
      </c>
      <c r="C14013" s="416" t="s">
        <v>16913</v>
      </c>
      <c r="D14013" s="416">
        <v>192.34</v>
      </c>
    </row>
    <row r="14014" spans="2:4" x14ac:dyDescent="0.25">
      <c r="B14014" s="416" t="s">
        <v>16956</v>
      </c>
      <c r="C14014" s="416" t="s">
        <v>16913</v>
      </c>
      <c r="D14014" s="416">
        <v>192.34</v>
      </c>
    </row>
    <row r="14015" spans="2:4" x14ac:dyDescent="0.25">
      <c r="B14015" s="416" t="s">
        <v>16957</v>
      </c>
      <c r="C14015" s="416" t="s">
        <v>16913</v>
      </c>
      <c r="D14015" s="416">
        <v>192.34</v>
      </c>
    </row>
    <row r="14016" spans="2:4" x14ac:dyDescent="0.25">
      <c r="B14016" s="416" t="s">
        <v>16958</v>
      </c>
      <c r="C14016" s="416" t="s">
        <v>16913</v>
      </c>
      <c r="D14016" s="416">
        <v>192.34</v>
      </c>
    </row>
    <row r="14017" spans="2:4" x14ac:dyDescent="0.25">
      <c r="B14017" s="416" t="s">
        <v>16959</v>
      </c>
      <c r="C14017" s="416" t="s">
        <v>16913</v>
      </c>
      <c r="D14017" s="416">
        <v>192.34</v>
      </c>
    </row>
    <row r="14018" spans="2:4" x14ac:dyDescent="0.25">
      <c r="B14018" s="416" t="s">
        <v>16960</v>
      </c>
      <c r="C14018" s="416" t="s">
        <v>16913</v>
      </c>
      <c r="D14018" s="416">
        <v>192.8</v>
      </c>
    </row>
    <row r="14019" spans="2:4" x14ac:dyDescent="0.25">
      <c r="B14019" s="416" t="s">
        <v>16961</v>
      </c>
      <c r="C14019" s="416" t="s">
        <v>16913</v>
      </c>
      <c r="D14019" s="416">
        <v>192.34</v>
      </c>
    </row>
    <row r="14020" spans="2:4" x14ac:dyDescent="0.25">
      <c r="B14020" s="416" t="s">
        <v>16962</v>
      </c>
      <c r="C14020" s="416" t="s">
        <v>16913</v>
      </c>
      <c r="D14020" s="416">
        <v>192.34</v>
      </c>
    </row>
    <row r="14021" spans="2:4" x14ac:dyDescent="0.25">
      <c r="B14021" s="416" t="s">
        <v>16963</v>
      </c>
      <c r="C14021" s="416" t="s">
        <v>16913</v>
      </c>
      <c r="D14021" s="416">
        <v>192.34</v>
      </c>
    </row>
    <row r="14022" spans="2:4" x14ac:dyDescent="0.25">
      <c r="B14022" s="416" t="s">
        <v>16964</v>
      </c>
      <c r="C14022" s="416" t="s">
        <v>16913</v>
      </c>
      <c r="D14022" s="416">
        <v>192.34</v>
      </c>
    </row>
    <row r="14023" spans="2:4" x14ac:dyDescent="0.25">
      <c r="B14023" s="416" t="s">
        <v>16965</v>
      </c>
      <c r="C14023" s="416" t="s">
        <v>16913</v>
      </c>
      <c r="D14023" s="416">
        <v>192.8</v>
      </c>
    </row>
    <row r="14024" spans="2:4" x14ac:dyDescent="0.25">
      <c r="B14024" s="416" t="s">
        <v>16966</v>
      </c>
      <c r="C14024" s="416" t="s">
        <v>16913</v>
      </c>
      <c r="D14024" s="416">
        <v>192.8</v>
      </c>
    </row>
    <row r="14025" spans="2:4" x14ac:dyDescent="0.25">
      <c r="B14025" s="416" t="s">
        <v>16967</v>
      </c>
      <c r="C14025" s="416" t="s">
        <v>16913</v>
      </c>
      <c r="D14025" s="416">
        <v>192.8</v>
      </c>
    </row>
    <row r="14026" spans="2:4" x14ac:dyDescent="0.25">
      <c r="B14026" s="416" t="s">
        <v>16968</v>
      </c>
      <c r="C14026" s="416" t="s">
        <v>16913</v>
      </c>
      <c r="D14026" s="416">
        <v>192.8</v>
      </c>
    </row>
    <row r="14027" spans="2:4" x14ac:dyDescent="0.25">
      <c r="B14027" s="416" t="s">
        <v>16969</v>
      </c>
      <c r="C14027" s="416" t="s">
        <v>16913</v>
      </c>
      <c r="D14027" s="416">
        <v>192.8</v>
      </c>
    </row>
    <row r="14028" spans="2:4" x14ac:dyDescent="0.25">
      <c r="B14028" s="416" t="s">
        <v>16970</v>
      </c>
      <c r="C14028" s="416" t="s">
        <v>16913</v>
      </c>
      <c r="D14028" s="416">
        <v>192.8</v>
      </c>
    </row>
    <row r="14029" spans="2:4" x14ac:dyDescent="0.25">
      <c r="B14029" s="416" t="s">
        <v>16971</v>
      </c>
      <c r="C14029" s="416" t="s">
        <v>16913</v>
      </c>
      <c r="D14029" s="416">
        <v>93.99</v>
      </c>
    </row>
    <row r="14030" spans="2:4" x14ac:dyDescent="0.25">
      <c r="B14030" s="416" t="s">
        <v>16972</v>
      </c>
      <c r="C14030" s="416" t="s">
        <v>16913</v>
      </c>
      <c r="D14030" s="416">
        <v>234.6</v>
      </c>
    </row>
    <row r="14031" spans="2:4" x14ac:dyDescent="0.25">
      <c r="B14031" s="416" t="s">
        <v>16973</v>
      </c>
      <c r="C14031" s="416" t="s">
        <v>16913</v>
      </c>
      <c r="D14031" s="416">
        <v>310.5</v>
      </c>
    </row>
    <row r="14032" spans="2:4" x14ac:dyDescent="0.25">
      <c r="B14032" s="416" t="s">
        <v>16974</v>
      </c>
      <c r="C14032" s="416" t="s">
        <v>16913</v>
      </c>
      <c r="D14032" s="416">
        <v>405.88</v>
      </c>
    </row>
    <row r="14033" spans="2:4" x14ac:dyDescent="0.25">
      <c r="B14033" s="416" t="s">
        <v>16975</v>
      </c>
      <c r="C14033" s="416" t="s">
        <v>16913</v>
      </c>
      <c r="D14033" s="416">
        <v>405.88</v>
      </c>
    </row>
    <row r="14034" spans="2:4" x14ac:dyDescent="0.25">
      <c r="B14034" s="416" t="s">
        <v>16976</v>
      </c>
      <c r="C14034" s="416" t="s">
        <v>16913</v>
      </c>
      <c r="D14034" s="416">
        <v>100.99</v>
      </c>
    </row>
    <row r="14035" spans="2:4" x14ac:dyDescent="0.25">
      <c r="B14035" s="416" t="s">
        <v>16977</v>
      </c>
      <c r="C14035" s="416" t="s">
        <v>16913</v>
      </c>
      <c r="D14035" s="416">
        <v>110.17</v>
      </c>
    </row>
    <row r="14036" spans="2:4" x14ac:dyDescent="0.25">
      <c r="B14036" s="416" t="s">
        <v>16978</v>
      </c>
      <c r="C14036" s="416" t="s">
        <v>16913</v>
      </c>
      <c r="D14036" s="416">
        <v>192.8</v>
      </c>
    </row>
    <row r="14037" spans="2:4" x14ac:dyDescent="0.25">
      <c r="B14037" s="416" t="s">
        <v>16979</v>
      </c>
      <c r="C14037" s="416" t="s">
        <v>16913</v>
      </c>
      <c r="D14037" s="416">
        <v>192.8</v>
      </c>
    </row>
    <row r="14038" spans="2:4" x14ac:dyDescent="0.25">
      <c r="B14038" s="416" t="s">
        <v>16980</v>
      </c>
      <c r="C14038" s="416" t="s">
        <v>16913</v>
      </c>
      <c r="D14038" s="416">
        <v>167.65</v>
      </c>
    </row>
    <row r="14039" spans="2:4" x14ac:dyDescent="0.25">
      <c r="B14039" s="416" t="s">
        <v>16981</v>
      </c>
      <c r="C14039" s="416" t="s">
        <v>16913</v>
      </c>
      <c r="D14039" s="416">
        <v>93.99</v>
      </c>
    </row>
    <row r="14040" spans="2:4" x14ac:dyDescent="0.25">
      <c r="B14040" s="416" t="s">
        <v>16982</v>
      </c>
      <c r="C14040" s="416" t="s">
        <v>16913</v>
      </c>
      <c r="D14040" s="416">
        <v>147.49</v>
      </c>
    </row>
    <row r="14041" spans="2:4" x14ac:dyDescent="0.25">
      <c r="B14041" s="416" t="s">
        <v>16983</v>
      </c>
      <c r="C14041" s="416" t="s">
        <v>16913</v>
      </c>
      <c r="D14041" s="416">
        <v>147.49</v>
      </c>
    </row>
    <row r="14042" spans="2:4" x14ac:dyDescent="0.25">
      <c r="B14042" s="416" t="s">
        <v>16984</v>
      </c>
      <c r="C14042" s="416" t="s">
        <v>16913</v>
      </c>
      <c r="D14042" s="416">
        <v>405.88</v>
      </c>
    </row>
    <row r="14043" spans="2:4" x14ac:dyDescent="0.25">
      <c r="B14043" s="416" t="s">
        <v>16985</v>
      </c>
      <c r="C14043" s="416" t="s">
        <v>16913</v>
      </c>
      <c r="D14043" s="416">
        <v>224.25</v>
      </c>
    </row>
    <row r="14044" spans="2:4" x14ac:dyDescent="0.25">
      <c r="B14044" s="416" t="s">
        <v>16986</v>
      </c>
      <c r="C14044" s="416" t="s">
        <v>16913</v>
      </c>
      <c r="D14044" s="416">
        <v>192.8</v>
      </c>
    </row>
    <row r="14045" spans="2:4" x14ac:dyDescent="0.25">
      <c r="B14045" s="416" t="s">
        <v>16987</v>
      </c>
      <c r="C14045" s="416" t="s">
        <v>16913</v>
      </c>
      <c r="D14045" s="416">
        <v>405.88</v>
      </c>
    </row>
    <row r="14046" spans="2:4" x14ac:dyDescent="0.25">
      <c r="B14046" s="416" t="s">
        <v>16988</v>
      </c>
      <c r="C14046" s="416" t="s">
        <v>16913</v>
      </c>
      <c r="D14046" s="416">
        <v>192.8</v>
      </c>
    </row>
    <row r="14047" spans="2:4" x14ac:dyDescent="0.25">
      <c r="B14047" s="416" t="s">
        <v>16989</v>
      </c>
      <c r="C14047" s="416" t="s">
        <v>16913</v>
      </c>
      <c r="D14047" s="416">
        <v>192.8</v>
      </c>
    </row>
    <row r="14048" spans="2:4" x14ac:dyDescent="0.25">
      <c r="B14048" s="416" t="s">
        <v>16990</v>
      </c>
      <c r="C14048" s="416" t="s">
        <v>16913</v>
      </c>
      <c r="D14048" s="416">
        <v>192.8</v>
      </c>
    </row>
    <row r="14049" spans="2:4" x14ac:dyDescent="0.25">
      <c r="B14049" s="416" t="s">
        <v>16991</v>
      </c>
      <c r="C14049" s="416" t="s">
        <v>16913</v>
      </c>
      <c r="D14049" s="416">
        <v>224.25</v>
      </c>
    </row>
    <row r="14050" spans="2:4" x14ac:dyDescent="0.25">
      <c r="B14050" s="416" t="s">
        <v>16992</v>
      </c>
      <c r="C14050" s="416" t="s">
        <v>16913</v>
      </c>
      <c r="D14050" s="416">
        <v>224.25</v>
      </c>
    </row>
    <row r="14051" spans="2:4" x14ac:dyDescent="0.25">
      <c r="B14051" s="416" t="s">
        <v>16993</v>
      </c>
      <c r="C14051" s="416" t="s">
        <v>16913</v>
      </c>
      <c r="D14051" s="416">
        <v>224.25</v>
      </c>
    </row>
    <row r="14052" spans="2:4" x14ac:dyDescent="0.25">
      <c r="B14052" s="416" t="s">
        <v>16994</v>
      </c>
      <c r="C14052" s="416" t="s">
        <v>16913</v>
      </c>
      <c r="D14052" s="416">
        <v>224.25</v>
      </c>
    </row>
    <row r="14053" spans="2:4" x14ac:dyDescent="0.25">
      <c r="B14053" s="416" t="s">
        <v>16995</v>
      </c>
      <c r="C14053" s="416" t="s">
        <v>16913</v>
      </c>
      <c r="D14053" s="416">
        <v>224.25</v>
      </c>
    </row>
    <row r="14054" spans="2:4" x14ac:dyDescent="0.25">
      <c r="B14054" s="416" t="s">
        <v>16996</v>
      </c>
      <c r="C14054" s="416" t="s">
        <v>16913</v>
      </c>
      <c r="D14054" s="416">
        <v>259.99</v>
      </c>
    </row>
    <row r="14055" spans="2:4" x14ac:dyDescent="0.25">
      <c r="B14055" s="416" t="s">
        <v>16997</v>
      </c>
      <c r="C14055" s="416" t="s">
        <v>16913</v>
      </c>
      <c r="D14055" s="416">
        <v>192.91</v>
      </c>
    </row>
    <row r="14056" spans="2:4" x14ac:dyDescent="0.25">
      <c r="B14056" s="416" t="s">
        <v>16998</v>
      </c>
      <c r="C14056" s="416" t="s">
        <v>16913</v>
      </c>
      <c r="D14056" s="416">
        <v>405.88</v>
      </c>
    </row>
    <row r="14057" spans="2:4" x14ac:dyDescent="0.25">
      <c r="B14057" s="416" t="s">
        <v>16999</v>
      </c>
      <c r="C14057" s="416" t="s">
        <v>16913</v>
      </c>
      <c r="D14057" s="416">
        <v>192.8</v>
      </c>
    </row>
    <row r="14058" spans="2:4" x14ac:dyDescent="0.25">
      <c r="B14058" s="416" t="s">
        <v>17000</v>
      </c>
      <c r="C14058" s="416" t="s">
        <v>16913</v>
      </c>
      <c r="D14058" s="416">
        <v>192.8</v>
      </c>
    </row>
    <row r="14059" spans="2:4" x14ac:dyDescent="0.25">
      <c r="B14059" s="416" t="s">
        <v>17001</v>
      </c>
      <c r="C14059" s="416" t="s">
        <v>16913</v>
      </c>
      <c r="D14059" s="416">
        <v>192.8</v>
      </c>
    </row>
    <row r="14060" spans="2:4" x14ac:dyDescent="0.25">
      <c r="B14060" s="416" t="s">
        <v>17002</v>
      </c>
      <c r="C14060" s="416" t="s">
        <v>16913</v>
      </c>
      <c r="D14060" s="416">
        <v>192.8</v>
      </c>
    </row>
    <row r="14061" spans="2:4" x14ac:dyDescent="0.25">
      <c r="B14061" s="416" t="s">
        <v>17003</v>
      </c>
      <c r="C14061" s="416" t="s">
        <v>16913</v>
      </c>
      <c r="D14061" s="416">
        <v>224.25</v>
      </c>
    </row>
    <row r="14062" spans="2:4" x14ac:dyDescent="0.25">
      <c r="B14062" s="416" t="s">
        <v>17004</v>
      </c>
      <c r="C14062" s="416" t="s">
        <v>16913</v>
      </c>
      <c r="D14062" s="416">
        <v>224.25</v>
      </c>
    </row>
    <row r="14063" spans="2:4" x14ac:dyDescent="0.25">
      <c r="B14063" s="416" t="s">
        <v>17005</v>
      </c>
      <c r="C14063" s="416" t="s">
        <v>16913</v>
      </c>
      <c r="D14063" s="416">
        <v>224.25</v>
      </c>
    </row>
    <row r="14064" spans="2:4" x14ac:dyDescent="0.25">
      <c r="B14064" s="416" t="s">
        <v>17006</v>
      </c>
      <c r="C14064" s="416" t="s">
        <v>16913</v>
      </c>
      <c r="D14064" s="416">
        <v>224.25</v>
      </c>
    </row>
    <row r="14065" spans="2:4" x14ac:dyDescent="0.25">
      <c r="B14065" s="416" t="s">
        <v>17007</v>
      </c>
      <c r="C14065" s="416" t="s">
        <v>16913</v>
      </c>
      <c r="D14065" s="416">
        <v>224.25</v>
      </c>
    </row>
    <row r="14066" spans="2:4" x14ac:dyDescent="0.25">
      <c r="B14066" s="416" t="s">
        <v>17008</v>
      </c>
      <c r="C14066" s="416" t="s">
        <v>16913</v>
      </c>
      <c r="D14066" s="416">
        <v>224.25</v>
      </c>
    </row>
    <row r="14067" spans="2:4" x14ac:dyDescent="0.25">
      <c r="B14067" s="416" t="s">
        <v>17009</v>
      </c>
      <c r="C14067" s="416" t="s">
        <v>16913</v>
      </c>
      <c r="D14067" s="416">
        <v>224.25</v>
      </c>
    </row>
    <row r="14068" spans="2:4" x14ac:dyDescent="0.25">
      <c r="B14068" s="416" t="s">
        <v>17010</v>
      </c>
      <c r="C14068" s="416" t="s">
        <v>16913</v>
      </c>
      <c r="D14068" s="416">
        <v>192.8</v>
      </c>
    </row>
    <row r="14069" spans="2:4" x14ac:dyDescent="0.25">
      <c r="B14069" s="416" t="s">
        <v>17011</v>
      </c>
      <c r="C14069" s="416" t="s">
        <v>16913</v>
      </c>
      <c r="D14069" s="416">
        <v>192.8</v>
      </c>
    </row>
    <row r="14070" spans="2:4" x14ac:dyDescent="0.25">
      <c r="B14070" s="416" t="s">
        <v>17012</v>
      </c>
      <c r="C14070" s="416" t="s">
        <v>16913</v>
      </c>
      <c r="D14070" s="416">
        <v>192.8</v>
      </c>
    </row>
    <row r="14071" spans="2:4" x14ac:dyDescent="0.25">
      <c r="B14071" s="416" t="s">
        <v>17013</v>
      </c>
      <c r="C14071" s="416" t="s">
        <v>16913</v>
      </c>
      <c r="D14071" s="416">
        <v>192.8</v>
      </c>
    </row>
    <row r="14072" spans="2:4" x14ac:dyDescent="0.25">
      <c r="B14072" s="416" t="s">
        <v>17014</v>
      </c>
      <c r="C14072" s="416" t="s">
        <v>16913</v>
      </c>
      <c r="D14072" s="416">
        <v>193.14</v>
      </c>
    </row>
    <row r="14073" spans="2:4" x14ac:dyDescent="0.25">
      <c r="B14073" s="416" t="s">
        <v>17015</v>
      </c>
      <c r="C14073" s="416" t="s">
        <v>16913</v>
      </c>
      <c r="D14073" s="416">
        <v>432.4</v>
      </c>
    </row>
    <row r="14074" spans="2:4" x14ac:dyDescent="0.25">
      <c r="B14074" s="416" t="s">
        <v>17016</v>
      </c>
      <c r="C14074" s="416" t="s">
        <v>16913</v>
      </c>
      <c r="D14074" s="416">
        <v>224.25</v>
      </c>
    </row>
    <row r="14075" spans="2:4" x14ac:dyDescent="0.25">
      <c r="B14075" s="416" t="s">
        <v>17017</v>
      </c>
      <c r="C14075" s="416" t="s">
        <v>16913</v>
      </c>
      <c r="D14075" s="416">
        <v>192.8</v>
      </c>
    </row>
    <row r="14076" spans="2:4" x14ac:dyDescent="0.25">
      <c r="B14076" s="416" t="s">
        <v>17018</v>
      </c>
      <c r="C14076" s="416" t="s">
        <v>16913</v>
      </c>
      <c r="D14076" s="416">
        <v>192.8</v>
      </c>
    </row>
    <row r="14077" spans="2:4" x14ac:dyDescent="0.25">
      <c r="B14077" s="416" t="s">
        <v>17019</v>
      </c>
      <c r="C14077" s="416" t="s">
        <v>16913</v>
      </c>
      <c r="D14077" s="416">
        <v>405.88</v>
      </c>
    </row>
    <row r="14078" spans="2:4" x14ac:dyDescent="0.25">
      <c r="B14078" s="416" t="s">
        <v>17020</v>
      </c>
      <c r="C14078" s="416" t="s">
        <v>16913</v>
      </c>
      <c r="D14078" s="416">
        <v>192.8</v>
      </c>
    </row>
    <row r="14079" spans="2:4" x14ac:dyDescent="0.25">
      <c r="B14079" s="416" t="s">
        <v>17021</v>
      </c>
      <c r="C14079" s="416" t="s">
        <v>16913</v>
      </c>
      <c r="D14079" s="416">
        <v>192.8</v>
      </c>
    </row>
    <row r="14080" spans="2:4" x14ac:dyDescent="0.25">
      <c r="B14080" s="416" t="s">
        <v>17022</v>
      </c>
      <c r="C14080" s="416" t="s">
        <v>16913</v>
      </c>
      <c r="D14080" s="416">
        <v>192.8</v>
      </c>
    </row>
    <row r="14081" spans="2:4" x14ac:dyDescent="0.25">
      <c r="B14081" s="416" t="s">
        <v>17023</v>
      </c>
      <c r="C14081" s="416" t="s">
        <v>16913</v>
      </c>
      <c r="D14081" s="416">
        <v>192.8</v>
      </c>
    </row>
    <row r="14082" spans="2:4" x14ac:dyDescent="0.25">
      <c r="B14082" s="416" t="s">
        <v>17024</v>
      </c>
      <c r="C14082" s="416" t="s">
        <v>16913</v>
      </c>
      <c r="D14082" s="416">
        <v>192.8</v>
      </c>
    </row>
    <row r="14083" spans="2:4" x14ac:dyDescent="0.25">
      <c r="B14083" s="416" t="s">
        <v>17025</v>
      </c>
      <c r="C14083" s="416" t="s">
        <v>16913</v>
      </c>
      <c r="D14083" s="416">
        <v>192.8</v>
      </c>
    </row>
    <row r="14084" spans="2:4" x14ac:dyDescent="0.25">
      <c r="B14084" s="416" t="s">
        <v>17026</v>
      </c>
      <c r="C14084" s="416" t="s">
        <v>16913</v>
      </c>
      <c r="D14084" s="416">
        <v>224.25</v>
      </c>
    </row>
    <row r="14085" spans="2:4" x14ac:dyDescent="0.25">
      <c r="B14085" s="416" t="s">
        <v>17027</v>
      </c>
      <c r="C14085" s="416" t="s">
        <v>16913</v>
      </c>
      <c r="D14085" s="416">
        <v>405.88</v>
      </c>
    </row>
    <row r="14086" spans="2:4" x14ac:dyDescent="0.25">
      <c r="B14086" s="416" t="s">
        <v>17028</v>
      </c>
      <c r="C14086" s="416" t="s">
        <v>16913</v>
      </c>
      <c r="D14086" s="416">
        <v>224.25</v>
      </c>
    </row>
    <row r="14087" spans="2:4" x14ac:dyDescent="0.25">
      <c r="B14087" s="416" t="s">
        <v>17029</v>
      </c>
      <c r="C14087" s="416" t="s">
        <v>16913</v>
      </c>
      <c r="D14087" s="416">
        <v>224.25</v>
      </c>
    </row>
    <row r="14088" spans="2:4" x14ac:dyDescent="0.25">
      <c r="B14088" s="416" t="s">
        <v>17030</v>
      </c>
      <c r="C14088" s="416" t="s">
        <v>16913</v>
      </c>
      <c r="D14088" s="416">
        <v>224.25</v>
      </c>
    </row>
    <row r="14089" spans="2:4" x14ac:dyDescent="0.25">
      <c r="B14089" s="416" t="s">
        <v>17031</v>
      </c>
      <c r="C14089" s="416" t="s">
        <v>16913</v>
      </c>
      <c r="D14089" s="416">
        <v>224.25</v>
      </c>
    </row>
    <row r="14090" spans="2:4" x14ac:dyDescent="0.25">
      <c r="B14090" s="416" t="s">
        <v>17032</v>
      </c>
      <c r="C14090" s="416" t="s">
        <v>16913</v>
      </c>
      <c r="D14090" s="416">
        <v>259.99</v>
      </c>
    </row>
    <row r="14091" spans="2:4" x14ac:dyDescent="0.25">
      <c r="B14091" s="416" t="s">
        <v>17033</v>
      </c>
      <c r="C14091" s="416" t="s">
        <v>16913</v>
      </c>
      <c r="D14091" s="416">
        <v>259.99</v>
      </c>
    </row>
    <row r="14092" spans="2:4" x14ac:dyDescent="0.25">
      <c r="B14092" s="416" t="s">
        <v>17034</v>
      </c>
      <c r="C14092" s="416" t="s">
        <v>16913</v>
      </c>
      <c r="D14092" s="416">
        <v>192.8</v>
      </c>
    </row>
    <row r="14093" spans="2:4" x14ac:dyDescent="0.25">
      <c r="B14093" s="416" t="s">
        <v>17035</v>
      </c>
      <c r="C14093" s="416" t="s">
        <v>16913</v>
      </c>
      <c r="D14093" s="416">
        <v>192.8</v>
      </c>
    </row>
    <row r="14094" spans="2:4" x14ac:dyDescent="0.25">
      <c r="B14094" s="416" t="s">
        <v>17036</v>
      </c>
      <c r="C14094" s="416" t="s">
        <v>16913</v>
      </c>
      <c r="D14094" s="416">
        <v>192.8</v>
      </c>
    </row>
    <row r="14095" spans="2:4" x14ac:dyDescent="0.25">
      <c r="B14095" s="416" t="s">
        <v>17037</v>
      </c>
      <c r="C14095" s="416" t="s">
        <v>16913</v>
      </c>
      <c r="D14095" s="416">
        <v>100.99</v>
      </c>
    </row>
    <row r="14096" spans="2:4" x14ac:dyDescent="0.25">
      <c r="B14096" s="416" t="s">
        <v>17038</v>
      </c>
      <c r="C14096" s="416" t="s">
        <v>16913</v>
      </c>
      <c r="D14096" s="416">
        <v>100.99</v>
      </c>
    </row>
    <row r="14097" spans="2:4" x14ac:dyDescent="0.25">
      <c r="B14097" s="416" t="s">
        <v>17039</v>
      </c>
      <c r="C14097" s="416" t="s">
        <v>16913</v>
      </c>
      <c r="D14097" s="416">
        <v>93.99</v>
      </c>
    </row>
    <row r="14098" spans="2:4" x14ac:dyDescent="0.25">
      <c r="B14098" s="416" t="s">
        <v>17040</v>
      </c>
      <c r="C14098" s="416" t="s">
        <v>16913</v>
      </c>
      <c r="D14098" s="416">
        <v>192.8</v>
      </c>
    </row>
    <row r="14099" spans="2:4" x14ac:dyDescent="0.25">
      <c r="B14099" s="416" t="s">
        <v>17041</v>
      </c>
      <c r="C14099" s="416" t="s">
        <v>16913</v>
      </c>
      <c r="D14099" s="416">
        <v>154.94999999999999</v>
      </c>
    </row>
    <row r="14100" spans="2:4" x14ac:dyDescent="0.25">
      <c r="B14100" s="416" t="s">
        <v>17042</v>
      </c>
      <c r="C14100" s="416" t="s">
        <v>16913</v>
      </c>
      <c r="D14100" s="416">
        <v>192.8</v>
      </c>
    </row>
    <row r="14101" spans="2:4" x14ac:dyDescent="0.25">
      <c r="B14101" s="416" t="s">
        <v>17043</v>
      </c>
      <c r="C14101" s="416" t="s">
        <v>16913</v>
      </c>
      <c r="D14101" s="416">
        <v>100.99</v>
      </c>
    </row>
    <row r="14102" spans="2:4" x14ac:dyDescent="0.25">
      <c r="B14102" s="416" t="s">
        <v>17044</v>
      </c>
      <c r="C14102" s="416" t="s">
        <v>16913</v>
      </c>
      <c r="D14102" s="416">
        <v>100.99</v>
      </c>
    </row>
    <row r="14103" spans="2:4" x14ac:dyDescent="0.25">
      <c r="B14103" s="416" t="s">
        <v>17045</v>
      </c>
      <c r="C14103" s="416" t="s">
        <v>16913</v>
      </c>
      <c r="D14103" s="416">
        <v>100.99</v>
      </c>
    </row>
    <row r="14104" spans="2:4" x14ac:dyDescent="0.25">
      <c r="B14104" s="416" t="s">
        <v>17046</v>
      </c>
      <c r="C14104" s="416" t="s">
        <v>16913</v>
      </c>
      <c r="D14104" s="416">
        <v>100.99</v>
      </c>
    </row>
    <row r="14105" spans="2:4" x14ac:dyDescent="0.25">
      <c r="B14105" s="416" t="s">
        <v>17047</v>
      </c>
      <c r="C14105" s="416" t="s">
        <v>16913</v>
      </c>
      <c r="D14105" s="416">
        <v>100.99</v>
      </c>
    </row>
    <row r="14106" spans="2:4" x14ac:dyDescent="0.25">
      <c r="B14106" s="416" t="s">
        <v>17048</v>
      </c>
      <c r="C14106" s="416" t="s">
        <v>16913</v>
      </c>
      <c r="D14106" s="416">
        <v>100.99</v>
      </c>
    </row>
    <row r="14107" spans="2:4" x14ac:dyDescent="0.25">
      <c r="B14107" s="416" t="s">
        <v>17049</v>
      </c>
      <c r="C14107" s="416" t="s">
        <v>16913</v>
      </c>
      <c r="D14107" s="416">
        <v>93.99</v>
      </c>
    </row>
    <row r="14108" spans="2:4" x14ac:dyDescent="0.25">
      <c r="B14108" s="416" t="s">
        <v>17050</v>
      </c>
      <c r="C14108" s="416" t="s">
        <v>16913</v>
      </c>
      <c r="D14108" s="416">
        <v>192.8</v>
      </c>
    </row>
    <row r="14109" spans="2:4" x14ac:dyDescent="0.25">
      <c r="B14109" s="416" t="s">
        <v>17051</v>
      </c>
      <c r="C14109" s="416" t="s">
        <v>16913</v>
      </c>
      <c r="D14109" s="416">
        <v>192.8</v>
      </c>
    </row>
    <row r="14110" spans="2:4" x14ac:dyDescent="0.25">
      <c r="B14110" s="416" t="s">
        <v>17052</v>
      </c>
      <c r="C14110" s="416" t="s">
        <v>16913</v>
      </c>
      <c r="D14110" s="416">
        <v>192.8</v>
      </c>
    </row>
    <row r="14111" spans="2:4" x14ac:dyDescent="0.25">
      <c r="B14111" s="416" t="s">
        <v>17053</v>
      </c>
      <c r="C14111" s="416" t="s">
        <v>16913</v>
      </c>
      <c r="D14111" s="416">
        <v>147.78</v>
      </c>
    </row>
    <row r="14112" spans="2:4" x14ac:dyDescent="0.25">
      <c r="B14112" s="416" t="s">
        <v>17054</v>
      </c>
      <c r="C14112" s="416" t="s">
        <v>16913</v>
      </c>
      <c r="D14112" s="416">
        <v>192.62</v>
      </c>
    </row>
    <row r="14113" spans="2:4" x14ac:dyDescent="0.25">
      <c r="B14113" s="416" t="s">
        <v>17055</v>
      </c>
      <c r="C14113" s="416" t="s">
        <v>16913</v>
      </c>
      <c r="D14113" s="416">
        <v>192.63</v>
      </c>
    </row>
    <row r="14114" spans="2:4" x14ac:dyDescent="0.25">
      <c r="B14114" s="416" t="s">
        <v>17056</v>
      </c>
      <c r="C14114" s="416" t="s">
        <v>16913</v>
      </c>
      <c r="D14114" s="416">
        <v>192.63</v>
      </c>
    </row>
    <row r="14115" spans="2:4" x14ac:dyDescent="0.25">
      <c r="B14115" s="416" t="s">
        <v>17057</v>
      </c>
      <c r="C14115" s="416" t="s">
        <v>16913</v>
      </c>
      <c r="D14115" s="416">
        <v>221.18</v>
      </c>
    </row>
    <row r="14116" spans="2:4" x14ac:dyDescent="0.25">
      <c r="B14116" s="416" t="s">
        <v>17058</v>
      </c>
      <c r="C14116" s="416" t="s">
        <v>16913</v>
      </c>
      <c r="D14116" s="416">
        <v>192.8</v>
      </c>
    </row>
    <row r="14117" spans="2:4" x14ac:dyDescent="0.25">
      <c r="B14117" s="416" t="s">
        <v>17059</v>
      </c>
      <c r="C14117" s="416" t="s">
        <v>16913</v>
      </c>
      <c r="D14117" s="416">
        <v>192.8</v>
      </c>
    </row>
    <row r="14118" spans="2:4" x14ac:dyDescent="0.25">
      <c r="B14118" s="416" t="s">
        <v>17060</v>
      </c>
      <c r="C14118" s="416" t="s">
        <v>16913</v>
      </c>
      <c r="D14118" s="416">
        <v>192.8</v>
      </c>
    </row>
    <row r="14119" spans="2:4" x14ac:dyDescent="0.25">
      <c r="B14119" s="416" t="s">
        <v>17061</v>
      </c>
      <c r="C14119" s="416" t="s">
        <v>16913</v>
      </c>
      <c r="D14119" s="416">
        <v>100.99</v>
      </c>
    </row>
    <row r="14120" spans="2:4" x14ac:dyDescent="0.25">
      <c r="B14120" s="416" t="s">
        <v>17062</v>
      </c>
      <c r="C14120" s="416" t="s">
        <v>16913</v>
      </c>
      <c r="D14120" s="416">
        <v>100.99</v>
      </c>
    </row>
    <row r="14121" spans="2:4" x14ac:dyDescent="0.25">
      <c r="B14121" s="416" t="s">
        <v>17063</v>
      </c>
      <c r="C14121" s="416" t="s">
        <v>16913</v>
      </c>
      <c r="D14121" s="416">
        <v>100.99</v>
      </c>
    </row>
    <row r="14122" spans="2:4" x14ac:dyDescent="0.25">
      <c r="B14122" s="416" t="s">
        <v>17064</v>
      </c>
      <c r="C14122" s="416" t="s">
        <v>16913</v>
      </c>
      <c r="D14122" s="416">
        <v>93.99</v>
      </c>
    </row>
    <row r="14123" spans="2:4" x14ac:dyDescent="0.25">
      <c r="B14123" s="416" t="s">
        <v>17065</v>
      </c>
      <c r="C14123" s="416" t="s">
        <v>16913</v>
      </c>
      <c r="D14123" s="416">
        <v>147.77000000000001</v>
      </c>
    </row>
    <row r="14124" spans="2:4" x14ac:dyDescent="0.25">
      <c r="B14124" s="416" t="s">
        <v>17066</v>
      </c>
      <c r="C14124" s="416" t="s">
        <v>16913</v>
      </c>
      <c r="D14124" s="416">
        <v>192.8</v>
      </c>
    </row>
    <row r="14125" spans="2:4" x14ac:dyDescent="0.25">
      <c r="B14125" s="416" t="s">
        <v>17067</v>
      </c>
      <c r="C14125" s="416" t="s">
        <v>16913</v>
      </c>
      <c r="D14125" s="416">
        <v>553.15</v>
      </c>
    </row>
    <row r="14126" spans="2:4" x14ac:dyDescent="0.25">
      <c r="B14126" s="416" t="s">
        <v>17068</v>
      </c>
      <c r="C14126" s="416" t="s">
        <v>16913</v>
      </c>
      <c r="D14126" s="416">
        <v>147.49</v>
      </c>
    </row>
    <row r="14127" spans="2:4" x14ac:dyDescent="0.25">
      <c r="B14127" s="416" t="s">
        <v>17069</v>
      </c>
      <c r="C14127" s="416" t="s">
        <v>16913</v>
      </c>
      <c r="D14127" s="416">
        <v>192.8</v>
      </c>
    </row>
    <row r="14128" spans="2:4" x14ac:dyDescent="0.25">
      <c r="B14128" s="416" t="s">
        <v>17070</v>
      </c>
      <c r="C14128" s="416" t="s">
        <v>16913</v>
      </c>
      <c r="D14128" s="416">
        <v>192.8</v>
      </c>
    </row>
    <row r="14129" spans="2:4" x14ac:dyDescent="0.25">
      <c r="B14129" s="416" t="s">
        <v>17071</v>
      </c>
      <c r="C14129" s="416" t="s">
        <v>16913</v>
      </c>
      <c r="D14129" s="416">
        <v>93.99</v>
      </c>
    </row>
    <row r="14130" spans="2:4" x14ac:dyDescent="0.25">
      <c r="B14130" s="416" t="s">
        <v>17072</v>
      </c>
      <c r="C14130" s="416" t="s">
        <v>16913</v>
      </c>
      <c r="D14130" s="416">
        <v>192.8</v>
      </c>
    </row>
    <row r="14131" spans="2:4" x14ac:dyDescent="0.25">
      <c r="B14131" s="416" t="s">
        <v>17073</v>
      </c>
      <c r="C14131" s="416" t="s">
        <v>16913</v>
      </c>
      <c r="D14131" s="416">
        <v>192.8</v>
      </c>
    </row>
    <row r="14132" spans="2:4" x14ac:dyDescent="0.25">
      <c r="B14132" s="416" t="s">
        <v>17074</v>
      </c>
      <c r="C14132" s="416" t="s">
        <v>16913</v>
      </c>
      <c r="D14132" s="416">
        <v>405.88</v>
      </c>
    </row>
    <row r="14133" spans="2:4" x14ac:dyDescent="0.25">
      <c r="B14133" s="416" t="s">
        <v>17075</v>
      </c>
      <c r="C14133" s="416" t="s">
        <v>16913</v>
      </c>
      <c r="D14133" s="416">
        <v>192.8</v>
      </c>
    </row>
    <row r="14134" spans="2:4" x14ac:dyDescent="0.25">
      <c r="B14134" s="416" t="s">
        <v>17076</v>
      </c>
      <c r="C14134" s="416" t="s">
        <v>16913</v>
      </c>
      <c r="D14134" s="416">
        <v>93.99</v>
      </c>
    </row>
    <row r="14135" spans="2:4" x14ac:dyDescent="0.25">
      <c r="B14135" s="416" t="s">
        <v>17077</v>
      </c>
      <c r="C14135" s="416" t="s">
        <v>16913</v>
      </c>
      <c r="D14135" s="416">
        <v>192.8</v>
      </c>
    </row>
    <row r="14136" spans="2:4" x14ac:dyDescent="0.25">
      <c r="B14136" s="416" t="s">
        <v>17078</v>
      </c>
      <c r="C14136" s="416" t="s">
        <v>16913</v>
      </c>
      <c r="D14136" s="416">
        <v>553.15</v>
      </c>
    </row>
    <row r="14137" spans="2:4" x14ac:dyDescent="0.25">
      <c r="B14137" s="416" t="s">
        <v>17079</v>
      </c>
      <c r="C14137" s="416" t="s">
        <v>16913</v>
      </c>
      <c r="D14137" s="416">
        <v>192.8</v>
      </c>
    </row>
    <row r="14138" spans="2:4" x14ac:dyDescent="0.25">
      <c r="B14138" s="416" t="s">
        <v>17080</v>
      </c>
      <c r="C14138" s="416" t="s">
        <v>16913</v>
      </c>
      <c r="D14138" s="416">
        <v>192.34</v>
      </c>
    </row>
    <row r="14139" spans="2:4" x14ac:dyDescent="0.25">
      <c r="B14139" s="416" t="s">
        <v>17081</v>
      </c>
      <c r="C14139" s="416" t="s">
        <v>16913</v>
      </c>
      <c r="D14139" s="416">
        <v>192.8</v>
      </c>
    </row>
    <row r="14140" spans="2:4" x14ac:dyDescent="0.25">
      <c r="B14140" s="416" t="s">
        <v>17082</v>
      </c>
      <c r="C14140" s="416" t="s">
        <v>16913</v>
      </c>
      <c r="D14140" s="416">
        <v>221.18</v>
      </c>
    </row>
    <row r="14141" spans="2:4" x14ac:dyDescent="0.25">
      <c r="B14141" s="416" t="s">
        <v>17083</v>
      </c>
      <c r="C14141" s="416" t="s">
        <v>16913</v>
      </c>
      <c r="D14141" s="416">
        <v>221.18</v>
      </c>
    </row>
    <row r="14142" spans="2:4" x14ac:dyDescent="0.25">
      <c r="B14142" s="416" t="s">
        <v>17084</v>
      </c>
      <c r="C14142" s="416" t="s">
        <v>16913</v>
      </c>
      <c r="D14142" s="416">
        <v>221.18</v>
      </c>
    </row>
    <row r="14143" spans="2:4" x14ac:dyDescent="0.25">
      <c r="B14143" s="416" t="s">
        <v>17085</v>
      </c>
      <c r="C14143" s="416" t="s">
        <v>16913</v>
      </c>
      <c r="D14143" s="416">
        <v>221.18</v>
      </c>
    </row>
    <row r="14144" spans="2:4" x14ac:dyDescent="0.25">
      <c r="B14144" s="416" t="s">
        <v>17086</v>
      </c>
      <c r="C14144" s="416" t="s">
        <v>16913</v>
      </c>
      <c r="D14144" s="416">
        <v>192.8</v>
      </c>
    </row>
    <row r="14145" spans="2:4" x14ac:dyDescent="0.25">
      <c r="B14145" s="416" t="s">
        <v>17087</v>
      </c>
      <c r="C14145" s="416" t="s">
        <v>16913</v>
      </c>
      <c r="D14145" s="416">
        <v>192.91</v>
      </c>
    </row>
    <row r="14146" spans="2:4" x14ac:dyDescent="0.25">
      <c r="B14146" s="416" t="s">
        <v>17088</v>
      </c>
      <c r="C14146" s="416" t="s">
        <v>16913</v>
      </c>
      <c r="D14146" s="416">
        <v>192.91</v>
      </c>
    </row>
    <row r="14147" spans="2:4" x14ac:dyDescent="0.25">
      <c r="B14147" s="416" t="s">
        <v>17089</v>
      </c>
      <c r="C14147" s="416" t="s">
        <v>16913</v>
      </c>
      <c r="D14147" s="416">
        <v>192.63</v>
      </c>
    </row>
    <row r="14148" spans="2:4" x14ac:dyDescent="0.25">
      <c r="B14148" s="416" t="s">
        <v>17090</v>
      </c>
      <c r="C14148" s="416" t="s">
        <v>16913</v>
      </c>
      <c r="D14148" s="416">
        <v>192.8</v>
      </c>
    </row>
    <row r="14149" spans="2:4" x14ac:dyDescent="0.25">
      <c r="B14149" s="416" t="s">
        <v>17091</v>
      </c>
      <c r="C14149" s="416" t="s">
        <v>16913</v>
      </c>
      <c r="D14149" s="416">
        <v>192.8</v>
      </c>
    </row>
    <row r="14150" spans="2:4" x14ac:dyDescent="0.25">
      <c r="B14150" s="416" t="s">
        <v>17092</v>
      </c>
      <c r="C14150" s="416" t="s">
        <v>16913</v>
      </c>
      <c r="D14150" s="416">
        <v>192.8</v>
      </c>
    </row>
    <row r="14151" spans="2:4" x14ac:dyDescent="0.25">
      <c r="B14151" s="416" t="s">
        <v>17093</v>
      </c>
      <c r="C14151" s="416" t="s">
        <v>16913</v>
      </c>
      <c r="D14151" s="416">
        <v>221.18</v>
      </c>
    </row>
    <row r="14152" spans="2:4" x14ac:dyDescent="0.25">
      <c r="B14152" s="416" t="s">
        <v>17094</v>
      </c>
      <c r="C14152" s="416" t="s">
        <v>16913</v>
      </c>
      <c r="D14152" s="416">
        <v>221.18</v>
      </c>
    </row>
    <row r="14153" spans="2:4" x14ac:dyDescent="0.25">
      <c r="B14153" s="416" t="s">
        <v>17095</v>
      </c>
      <c r="C14153" s="416" t="s">
        <v>16913</v>
      </c>
      <c r="D14153" s="416">
        <v>221.18</v>
      </c>
    </row>
    <row r="14154" spans="2:4" x14ac:dyDescent="0.25">
      <c r="B14154" s="416" t="s">
        <v>17096</v>
      </c>
      <c r="C14154" s="416" t="s">
        <v>16913</v>
      </c>
      <c r="D14154" s="416">
        <v>553.15</v>
      </c>
    </row>
    <row r="14155" spans="2:4" x14ac:dyDescent="0.25">
      <c r="B14155" s="416" t="s">
        <v>17097</v>
      </c>
      <c r="C14155" s="416" t="s">
        <v>16913</v>
      </c>
      <c r="D14155" s="416">
        <v>93.99</v>
      </c>
    </row>
    <row r="14156" spans="2:4" x14ac:dyDescent="0.25">
      <c r="B14156" s="416" t="s">
        <v>17098</v>
      </c>
      <c r="C14156" s="416" t="s">
        <v>16913</v>
      </c>
      <c r="D14156" s="416">
        <v>93.99</v>
      </c>
    </row>
    <row r="14157" spans="2:4" x14ac:dyDescent="0.25">
      <c r="B14157" s="416" t="s">
        <v>17099</v>
      </c>
      <c r="C14157" s="416" t="s">
        <v>16913</v>
      </c>
      <c r="D14157" s="416">
        <v>553.15</v>
      </c>
    </row>
    <row r="14158" spans="2:4" x14ac:dyDescent="0.25">
      <c r="B14158" s="416" t="s">
        <v>17100</v>
      </c>
      <c r="C14158" s="416" t="s">
        <v>16913</v>
      </c>
      <c r="D14158" s="416">
        <v>202.4</v>
      </c>
    </row>
    <row r="14159" spans="2:4" x14ac:dyDescent="0.25">
      <c r="B14159" s="416" t="s">
        <v>17101</v>
      </c>
      <c r="C14159" s="416" t="s">
        <v>16913</v>
      </c>
      <c r="D14159" s="416">
        <v>192.8</v>
      </c>
    </row>
    <row r="14160" spans="2:4" x14ac:dyDescent="0.25">
      <c r="B14160" s="416" t="s">
        <v>17102</v>
      </c>
      <c r="C14160" s="416" t="s">
        <v>16913</v>
      </c>
      <c r="D14160" s="416">
        <v>147.49</v>
      </c>
    </row>
    <row r="14161" spans="2:4" x14ac:dyDescent="0.25">
      <c r="B14161" s="416" t="s">
        <v>17103</v>
      </c>
      <c r="C14161" s="416" t="s">
        <v>16913</v>
      </c>
      <c r="D14161" s="416">
        <v>93.99</v>
      </c>
    </row>
    <row r="14162" spans="2:4" x14ac:dyDescent="0.25">
      <c r="B14162" s="416" t="s">
        <v>17104</v>
      </c>
      <c r="C14162" s="416" t="s">
        <v>16913</v>
      </c>
      <c r="D14162" s="416">
        <v>192.34</v>
      </c>
    </row>
    <row r="14163" spans="2:4" x14ac:dyDescent="0.25">
      <c r="B14163" s="416" t="s">
        <v>17105</v>
      </c>
      <c r="C14163" s="416" t="s">
        <v>16913</v>
      </c>
      <c r="D14163" s="416">
        <v>405.88</v>
      </c>
    </row>
    <row r="14164" spans="2:4" x14ac:dyDescent="0.25">
      <c r="B14164" s="416" t="s">
        <v>17106</v>
      </c>
      <c r="C14164" s="416" t="s">
        <v>16913</v>
      </c>
      <c r="D14164" s="416">
        <v>260.01</v>
      </c>
    </row>
    <row r="14165" spans="2:4" x14ac:dyDescent="0.25">
      <c r="B14165" s="416" t="s">
        <v>17107</v>
      </c>
      <c r="C14165" s="416" t="s">
        <v>16913</v>
      </c>
      <c r="D14165" s="416">
        <v>259.91000000000003</v>
      </c>
    </row>
    <row r="14166" spans="2:4" x14ac:dyDescent="0.25">
      <c r="B14166" s="416" t="s">
        <v>17108</v>
      </c>
      <c r="C14166" s="416" t="s">
        <v>16913</v>
      </c>
      <c r="D14166" s="416">
        <v>260.01</v>
      </c>
    </row>
    <row r="14167" spans="2:4" x14ac:dyDescent="0.25">
      <c r="B14167" s="416" t="s">
        <v>17109</v>
      </c>
      <c r="C14167" s="416" t="s">
        <v>16913</v>
      </c>
      <c r="D14167" s="416">
        <v>147.49</v>
      </c>
    </row>
    <row r="14168" spans="2:4" x14ac:dyDescent="0.25">
      <c r="B14168" s="416" t="s">
        <v>17110</v>
      </c>
      <c r="C14168" s="416" t="s">
        <v>16913</v>
      </c>
      <c r="D14168" s="416">
        <v>192.8</v>
      </c>
    </row>
    <row r="14169" spans="2:4" x14ac:dyDescent="0.25">
      <c r="B14169" s="416" t="s">
        <v>17111</v>
      </c>
      <c r="C14169" s="416" t="s">
        <v>16913</v>
      </c>
      <c r="D14169" s="416">
        <v>221.18</v>
      </c>
    </row>
    <row r="14170" spans="2:4" x14ac:dyDescent="0.25">
      <c r="B14170" s="416" t="s">
        <v>17112</v>
      </c>
      <c r="C14170" s="416" t="s">
        <v>16913</v>
      </c>
      <c r="D14170" s="416">
        <v>221.18</v>
      </c>
    </row>
    <row r="14171" spans="2:4" x14ac:dyDescent="0.25">
      <c r="B14171" s="416" t="s">
        <v>17113</v>
      </c>
      <c r="C14171" s="416" t="s">
        <v>16913</v>
      </c>
      <c r="D14171" s="416">
        <v>192.8</v>
      </c>
    </row>
    <row r="14172" spans="2:4" x14ac:dyDescent="0.25">
      <c r="B14172" s="416" t="s">
        <v>17114</v>
      </c>
      <c r="C14172" s="416" t="s">
        <v>16913</v>
      </c>
      <c r="D14172" s="416">
        <v>221.18</v>
      </c>
    </row>
    <row r="14173" spans="2:4" x14ac:dyDescent="0.25">
      <c r="B14173" s="416" t="s">
        <v>17115</v>
      </c>
      <c r="C14173" s="416" t="s">
        <v>16913</v>
      </c>
      <c r="D14173" s="416">
        <v>93.99</v>
      </c>
    </row>
    <row r="14174" spans="2:4" x14ac:dyDescent="0.25">
      <c r="B14174" s="416" t="s">
        <v>17116</v>
      </c>
      <c r="C14174" s="416" t="s">
        <v>16913</v>
      </c>
      <c r="D14174" s="416">
        <v>100.99</v>
      </c>
    </row>
    <row r="14175" spans="2:4" x14ac:dyDescent="0.25">
      <c r="B14175" s="416" t="s">
        <v>17117</v>
      </c>
      <c r="C14175" s="416" t="s">
        <v>16913</v>
      </c>
      <c r="D14175" s="416">
        <v>553.15</v>
      </c>
    </row>
    <row r="14176" spans="2:4" x14ac:dyDescent="0.25">
      <c r="B14176" s="416" t="s">
        <v>17118</v>
      </c>
      <c r="C14176" s="416" t="s">
        <v>16913</v>
      </c>
      <c r="D14176" s="416">
        <v>317.39999999999998</v>
      </c>
    </row>
    <row r="14177" spans="2:4" x14ac:dyDescent="0.25">
      <c r="B14177" s="416" t="s">
        <v>17119</v>
      </c>
      <c r="C14177" s="416" t="s">
        <v>16913</v>
      </c>
      <c r="D14177" s="416">
        <v>202.4</v>
      </c>
    </row>
    <row r="14178" spans="2:4" x14ac:dyDescent="0.25">
      <c r="B14178" s="416" t="s">
        <v>17120</v>
      </c>
      <c r="C14178" s="416" t="s">
        <v>16913</v>
      </c>
      <c r="D14178" s="416">
        <v>192.8</v>
      </c>
    </row>
    <row r="14179" spans="2:4" x14ac:dyDescent="0.25">
      <c r="B14179" s="416" t="s">
        <v>17121</v>
      </c>
      <c r="C14179" s="416" t="s">
        <v>16913</v>
      </c>
      <c r="D14179" s="416">
        <v>93.99</v>
      </c>
    </row>
    <row r="14180" spans="2:4" x14ac:dyDescent="0.25">
      <c r="B14180" s="416" t="s">
        <v>17122</v>
      </c>
      <c r="C14180" s="416" t="s">
        <v>16913</v>
      </c>
      <c r="D14180" s="416">
        <v>192.8</v>
      </c>
    </row>
    <row r="14181" spans="2:4" x14ac:dyDescent="0.25">
      <c r="B14181" s="416" t="s">
        <v>17123</v>
      </c>
      <c r="C14181" s="416" t="s">
        <v>16913</v>
      </c>
      <c r="D14181" s="416">
        <v>93.99</v>
      </c>
    </row>
    <row r="14182" spans="2:4" x14ac:dyDescent="0.25">
      <c r="B14182" s="416" t="s">
        <v>17124</v>
      </c>
      <c r="C14182" s="416" t="s">
        <v>16913</v>
      </c>
      <c r="D14182" s="416">
        <v>93.99</v>
      </c>
    </row>
    <row r="14183" spans="2:4" x14ac:dyDescent="0.25">
      <c r="B14183" s="416" t="s">
        <v>17125</v>
      </c>
      <c r="C14183" s="416" t="s">
        <v>16913</v>
      </c>
      <c r="D14183" s="416">
        <v>93.99</v>
      </c>
    </row>
    <row r="14184" spans="2:4" x14ac:dyDescent="0.25">
      <c r="B14184" s="416" t="s">
        <v>17126</v>
      </c>
      <c r="C14184" s="416" t="s">
        <v>16913</v>
      </c>
      <c r="D14184" s="416">
        <v>93.99</v>
      </c>
    </row>
    <row r="14185" spans="2:4" x14ac:dyDescent="0.25">
      <c r="B14185" s="416" t="s">
        <v>17127</v>
      </c>
      <c r="C14185" s="416" t="s">
        <v>16913</v>
      </c>
      <c r="D14185" s="416">
        <v>93.99</v>
      </c>
    </row>
    <row r="14186" spans="2:4" x14ac:dyDescent="0.25">
      <c r="B14186" s="416" t="s">
        <v>17128</v>
      </c>
      <c r="C14186" s="416" t="s">
        <v>16913</v>
      </c>
      <c r="D14186" s="416">
        <v>93.99</v>
      </c>
    </row>
    <row r="14187" spans="2:4" x14ac:dyDescent="0.25">
      <c r="B14187" s="416" t="s">
        <v>17129</v>
      </c>
      <c r="C14187" s="416" t="s">
        <v>16913</v>
      </c>
      <c r="D14187" s="416">
        <v>192.91</v>
      </c>
    </row>
    <row r="14188" spans="2:4" x14ac:dyDescent="0.25">
      <c r="B14188" s="416" t="s">
        <v>17130</v>
      </c>
      <c r="C14188" s="416" t="s">
        <v>16913</v>
      </c>
      <c r="D14188" s="416">
        <v>221.18</v>
      </c>
    </row>
    <row r="14189" spans="2:4" x14ac:dyDescent="0.25">
      <c r="B14189" s="416" t="s">
        <v>17131</v>
      </c>
      <c r="C14189" s="416" t="s">
        <v>16913</v>
      </c>
      <c r="D14189" s="416">
        <v>93.99</v>
      </c>
    </row>
    <row r="14190" spans="2:4" x14ac:dyDescent="0.25">
      <c r="B14190" s="416" t="s">
        <v>17132</v>
      </c>
      <c r="C14190" s="416" t="s">
        <v>16913</v>
      </c>
      <c r="D14190" s="416">
        <v>260.02</v>
      </c>
    </row>
    <row r="14191" spans="2:4" x14ac:dyDescent="0.25">
      <c r="B14191" s="416" t="s">
        <v>17133</v>
      </c>
      <c r="C14191" s="416" t="s">
        <v>16913</v>
      </c>
      <c r="D14191" s="416">
        <v>260.01</v>
      </c>
    </row>
    <row r="14192" spans="2:4" x14ac:dyDescent="0.25">
      <c r="B14192" s="416" t="s">
        <v>17134</v>
      </c>
      <c r="C14192" s="416" t="s">
        <v>16913</v>
      </c>
      <c r="D14192" s="416">
        <v>93.99</v>
      </c>
    </row>
    <row r="14193" spans="2:4" x14ac:dyDescent="0.25">
      <c r="B14193" s="416" t="s">
        <v>17135</v>
      </c>
      <c r="C14193" s="416" t="s">
        <v>16913</v>
      </c>
      <c r="D14193" s="416">
        <v>553.15</v>
      </c>
    </row>
    <row r="14194" spans="2:4" x14ac:dyDescent="0.25">
      <c r="B14194" s="416" t="s">
        <v>17136</v>
      </c>
      <c r="C14194" s="416" t="s">
        <v>16913</v>
      </c>
      <c r="D14194" s="416">
        <v>192.8</v>
      </c>
    </row>
    <row r="14195" spans="2:4" x14ac:dyDescent="0.25">
      <c r="B14195" s="416" t="s">
        <v>17137</v>
      </c>
      <c r="C14195" s="416" t="s">
        <v>16913</v>
      </c>
      <c r="D14195" s="416">
        <v>110.4</v>
      </c>
    </row>
    <row r="14196" spans="2:4" x14ac:dyDescent="0.25">
      <c r="B14196" s="416" t="s">
        <v>17138</v>
      </c>
      <c r="C14196" s="416" t="s">
        <v>16913</v>
      </c>
      <c r="D14196" s="416">
        <v>192.8</v>
      </c>
    </row>
    <row r="14197" spans="2:4" x14ac:dyDescent="0.25">
      <c r="B14197" s="416" t="s">
        <v>17139</v>
      </c>
      <c r="C14197" s="416" t="s">
        <v>16913</v>
      </c>
      <c r="D14197" s="416">
        <v>192.8</v>
      </c>
    </row>
    <row r="14198" spans="2:4" x14ac:dyDescent="0.25">
      <c r="B14198" s="416" t="s">
        <v>17140</v>
      </c>
      <c r="C14198" s="416" t="s">
        <v>16913</v>
      </c>
      <c r="D14198" s="416">
        <v>192.8</v>
      </c>
    </row>
    <row r="14199" spans="2:4" x14ac:dyDescent="0.25">
      <c r="B14199" s="416" t="s">
        <v>17141</v>
      </c>
      <c r="C14199" s="416" t="s">
        <v>16913</v>
      </c>
      <c r="D14199" s="416">
        <v>202.4</v>
      </c>
    </row>
    <row r="14200" spans="2:4" x14ac:dyDescent="0.25">
      <c r="B14200" s="416" t="s">
        <v>17142</v>
      </c>
      <c r="C14200" s="416" t="s">
        <v>16913</v>
      </c>
      <c r="D14200" s="416">
        <v>259.99</v>
      </c>
    </row>
    <row r="14201" spans="2:4" x14ac:dyDescent="0.25">
      <c r="B14201" s="416" t="s">
        <v>17143</v>
      </c>
      <c r="C14201" s="416" t="s">
        <v>16913</v>
      </c>
      <c r="D14201" s="416">
        <v>259.99</v>
      </c>
    </row>
    <row r="14202" spans="2:4" x14ac:dyDescent="0.25">
      <c r="B14202" s="416" t="s">
        <v>17144</v>
      </c>
      <c r="C14202" s="416" t="s">
        <v>16913</v>
      </c>
      <c r="D14202" s="416">
        <v>192.91</v>
      </c>
    </row>
    <row r="14203" spans="2:4" x14ac:dyDescent="0.25">
      <c r="B14203" s="416" t="s">
        <v>17145</v>
      </c>
      <c r="C14203" s="416" t="s">
        <v>16913</v>
      </c>
      <c r="D14203" s="416">
        <v>192.91</v>
      </c>
    </row>
    <row r="14204" spans="2:4" x14ac:dyDescent="0.25">
      <c r="B14204" s="416" t="s">
        <v>17146</v>
      </c>
      <c r="C14204" s="416" t="s">
        <v>16913</v>
      </c>
      <c r="D14204" s="416">
        <v>147.49</v>
      </c>
    </row>
    <row r="14205" spans="2:4" x14ac:dyDescent="0.25">
      <c r="B14205" s="416" t="s">
        <v>17147</v>
      </c>
      <c r="C14205" s="416" t="s">
        <v>16913</v>
      </c>
      <c r="D14205" s="416">
        <v>154.94999999999999</v>
      </c>
    </row>
    <row r="14206" spans="2:4" x14ac:dyDescent="0.25">
      <c r="B14206" s="416" t="s">
        <v>17148</v>
      </c>
      <c r="C14206" s="416" t="s">
        <v>16913</v>
      </c>
      <c r="D14206" s="416">
        <v>636.12</v>
      </c>
    </row>
    <row r="14207" spans="2:4" x14ac:dyDescent="0.25">
      <c r="B14207" s="416" t="s">
        <v>17149</v>
      </c>
      <c r="C14207" s="416" t="s">
        <v>16913</v>
      </c>
      <c r="D14207" s="416">
        <v>192.8</v>
      </c>
    </row>
    <row r="14208" spans="2:4" x14ac:dyDescent="0.25">
      <c r="B14208" s="416" t="s">
        <v>17150</v>
      </c>
      <c r="C14208" s="416" t="s">
        <v>16913</v>
      </c>
      <c r="D14208" s="416">
        <v>192.91</v>
      </c>
    </row>
    <row r="14209" spans="2:4" x14ac:dyDescent="0.25">
      <c r="B14209" s="416" t="s">
        <v>17151</v>
      </c>
      <c r="C14209" s="416" t="s">
        <v>16913</v>
      </c>
      <c r="D14209" s="416">
        <v>192.91</v>
      </c>
    </row>
    <row r="14210" spans="2:4" x14ac:dyDescent="0.25">
      <c r="B14210" s="416" t="s">
        <v>17152</v>
      </c>
      <c r="C14210" s="416" t="s">
        <v>16913</v>
      </c>
      <c r="D14210" s="416">
        <v>192.91</v>
      </c>
    </row>
    <row r="14211" spans="2:4" x14ac:dyDescent="0.25">
      <c r="B14211" s="416" t="s">
        <v>17153</v>
      </c>
      <c r="C14211" s="416" t="s">
        <v>16913</v>
      </c>
      <c r="D14211" s="416">
        <v>192.91</v>
      </c>
    </row>
    <row r="14212" spans="2:4" x14ac:dyDescent="0.25">
      <c r="B14212" s="416" t="s">
        <v>17154</v>
      </c>
      <c r="C14212" s="416" t="s">
        <v>16913</v>
      </c>
      <c r="D14212" s="416">
        <v>192.91</v>
      </c>
    </row>
    <row r="14213" spans="2:4" x14ac:dyDescent="0.25">
      <c r="B14213" s="416" t="s">
        <v>17155</v>
      </c>
      <c r="C14213" s="416" t="s">
        <v>16913</v>
      </c>
      <c r="D14213" s="416">
        <v>553.15</v>
      </c>
    </row>
    <row r="14214" spans="2:4" x14ac:dyDescent="0.25">
      <c r="B14214" s="416" t="s">
        <v>17156</v>
      </c>
      <c r="C14214" s="416" t="s">
        <v>16913</v>
      </c>
      <c r="D14214" s="416">
        <v>405.88</v>
      </c>
    </row>
    <row r="14215" spans="2:4" x14ac:dyDescent="0.25">
      <c r="B14215" s="416" t="s">
        <v>17157</v>
      </c>
      <c r="C14215" s="416" t="s">
        <v>16913</v>
      </c>
      <c r="D14215" s="416">
        <v>192.34</v>
      </c>
    </row>
    <row r="14216" spans="2:4" x14ac:dyDescent="0.25">
      <c r="B14216" s="416" t="s">
        <v>17158</v>
      </c>
      <c r="C14216" s="416" t="s">
        <v>16913</v>
      </c>
      <c r="D14216" s="416">
        <v>192.34</v>
      </c>
    </row>
    <row r="14217" spans="2:4" x14ac:dyDescent="0.25">
      <c r="B14217" s="416" t="s">
        <v>17159</v>
      </c>
      <c r="C14217" s="416" t="s">
        <v>16913</v>
      </c>
      <c r="D14217" s="416">
        <v>259.99</v>
      </c>
    </row>
    <row r="14218" spans="2:4" x14ac:dyDescent="0.25">
      <c r="B14218" s="416" t="s">
        <v>17160</v>
      </c>
      <c r="C14218" s="416" t="s">
        <v>16913</v>
      </c>
      <c r="D14218" s="416">
        <v>259.99</v>
      </c>
    </row>
    <row r="14219" spans="2:4" x14ac:dyDescent="0.25">
      <c r="B14219" s="416" t="s">
        <v>17161</v>
      </c>
      <c r="C14219" s="416" t="s">
        <v>16913</v>
      </c>
      <c r="D14219" s="416">
        <v>259.99</v>
      </c>
    </row>
    <row r="14220" spans="2:4" x14ac:dyDescent="0.25">
      <c r="B14220" s="416" t="s">
        <v>17162</v>
      </c>
      <c r="C14220" s="416" t="s">
        <v>16913</v>
      </c>
      <c r="D14220" s="416">
        <v>221.18</v>
      </c>
    </row>
    <row r="14221" spans="2:4" x14ac:dyDescent="0.25">
      <c r="B14221" s="416" t="s">
        <v>17163</v>
      </c>
      <c r="C14221" s="416" t="s">
        <v>16913</v>
      </c>
      <c r="D14221" s="416">
        <v>260.01</v>
      </c>
    </row>
    <row r="14222" spans="2:4" x14ac:dyDescent="0.25">
      <c r="B14222" s="416" t="s">
        <v>17164</v>
      </c>
      <c r="C14222" s="416" t="s">
        <v>16913</v>
      </c>
      <c r="D14222" s="416">
        <v>553.15</v>
      </c>
    </row>
    <row r="14223" spans="2:4" x14ac:dyDescent="0.25">
      <c r="B14223" s="416" t="s">
        <v>17165</v>
      </c>
      <c r="C14223" s="416" t="s">
        <v>16913</v>
      </c>
      <c r="D14223" s="416">
        <v>192.91</v>
      </c>
    </row>
    <row r="14224" spans="2:4" x14ac:dyDescent="0.25">
      <c r="B14224" s="416" t="s">
        <v>17166</v>
      </c>
      <c r="C14224" s="416" t="s">
        <v>16913</v>
      </c>
      <c r="D14224" s="416">
        <v>553.15</v>
      </c>
    </row>
    <row r="14225" spans="2:4" x14ac:dyDescent="0.25">
      <c r="B14225" s="416" t="s">
        <v>17167</v>
      </c>
      <c r="C14225" s="416" t="s">
        <v>16913</v>
      </c>
      <c r="D14225" s="416">
        <v>553.15</v>
      </c>
    </row>
    <row r="14226" spans="2:4" x14ac:dyDescent="0.25">
      <c r="B14226" s="416" t="s">
        <v>17168</v>
      </c>
      <c r="C14226" s="416" t="s">
        <v>16913</v>
      </c>
      <c r="D14226" s="416">
        <v>192.91</v>
      </c>
    </row>
    <row r="14227" spans="2:4" x14ac:dyDescent="0.25">
      <c r="B14227" s="416" t="s">
        <v>17169</v>
      </c>
      <c r="C14227" s="416" t="s">
        <v>16913</v>
      </c>
      <c r="D14227" s="416">
        <v>202.4</v>
      </c>
    </row>
    <row r="14228" spans="2:4" x14ac:dyDescent="0.25">
      <c r="B14228" s="416" t="s">
        <v>17170</v>
      </c>
      <c r="C14228" s="416" t="s">
        <v>16913</v>
      </c>
      <c r="D14228" s="416">
        <v>192.8</v>
      </c>
    </row>
    <row r="14229" spans="2:4" x14ac:dyDescent="0.25">
      <c r="B14229" s="416" t="s">
        <v>17171</v>
      </c>
      <c r="C14229" s="416" t="s">
        <v>16913</v>
      </c>
      <c r="D14229" s="416">
        <v>192.8</v>
      </c>
    </row>
    <row r="14230" spans="2:4" x14ac:dyDescent="0.25">
      <c r="B14230" s="416" t="s">
        <v>17172</v>
      </c>
      <c r="C14230" s="416" t="s">
        <v>16913</v>
      </c>
      <c r="D14230" s="416">
        <v>192.8</v>
      </c>
    </row>
    <row r="14231" spans="2:4" x14ac:dyDescent="0.25">
      <c r="B14231" s="416" t="s">
        <v>17173</v>
      </c>
      <c r="C14231" s="416" t="s">
        <v>16913</v>
      </c>
      <c r="D14231" s="416">
        <v>224.25</v>
      </c>
    </row>
    <row r="14232" spans="2:4" x14ac:dyDescent="0.25">
      <c r="B14232" s="416" t="s">
        <v>17174</v>
      </c>
      <c r="C14232" s="416" t="s">
        <v>16913</v>
      </c>
      <c r="D14232" s="416">
        <v>192.8</v>
      </c>
    </row>
    <row r="14233" spans="2:4" x14ac:dyDescent="0.25">
      <c r="B14233" s="416" t="s">
        <v>17175</v>
      </c>
      <c r="C14233" s="416" t="s">
        <v>16913</v>
      </c>
      <c r="D14233" s="416">
        <v>192.91</v>
      </c>
    </row>
    <row r="14234" spans="2:4" x14ac:dyDescent="0.25">
      <c r="B14234" s="416" t="s">
        <v>17176</v>
      </c>
      <c r="C14234" s="416" t="s">
        <v>16913</v>
      </c>
      <c r="D14234" s="416">
        <v>192.8</v>
      </c>
    </row>
    <row r="14235" spans="2:4" x14ac:dyDescent="0.25">
      <c r="B14235" s="416" t="s">
        <v>17177</v>
      </c>
      <c r="C14235" s="416" t="s">
        <v>16913</v>
      </c>
      <c r="D14235" s="416">
        <v>192.8</v>
      </c>
    </row>
    <row r="14236" spans="2:4" x14ac:dyDescent="0.25">
      <c r="B14236" s="416" t="s">
        <v>17178</v>
      </c>
      <c r="C14236" s="416" t="s">
        <v>16913</v>
      </c>
      <c r="D14236" s="416">
        <v>192.8</v>
      </c>
    </row>
    <row r="14237" spans="2:4" x14ac:dyDescent="0.25">
      <c r="B14237" s="416" t="s">
        <v>17179</v>
      </c>
      <c r="C14237" s="416" t="s">
        <v>16913</v>
      </c>
      <c r="D14237" s="416">
        <v>93.99</v>
      </c>
    </row>
    <row r="14238" spans="2:4" x14ac:dyDescent="0.25">
      <c r="B14238" s="416" t="s">
        <v>17180</v>
      </c>
      <c r="C14238" s="416" t="s">
        <v>16913</v>
      </c>
      <c r="D14238" s="416">
        <v>192.8</v>
      </c>
    </row>
    <row r="14239" spans="2:4" x14ac:dyDescent="0.25">
      <c r="B14239" s="416" t="s">
        <v>17181</v>
      </c>
      <c r="C14239" s="416" t="s">
        <v>16913</v>
      </c>
      <c r="D14239" s="416">
        <v>402.5</v>
      </c>
    </row>
    <row r="14240" spans="2:4" x14ac:dyDescent="0.25">
      <c r="B14240" s="416" t="s">
        <v>17182</v>
      </c>
      <c r="C14240" s="416" t="s">
        <v>16913</v>
      </c>
      <c r="D14240" s="416">
        <v>154.94999999999999</v>
      </c>
    </row>
    <row r="14241" spans="2:4" x14ac:dyDescent="0.25">
      <c r="B14241" s="416" t="s">
        <v>17183</v>
      </c>
      <c r="C14241" s="416" t="s">
        <v>16913</v>
      </c>
      <c r="D14241" s="416">
        <v>192.8</v>
      </c>
    </row>
    <row r="14242" spans="2:4" x14ac:dyDescent="0.25">
      <c r="B14242" s="416" t="s">
        <v>17184</v>
      </c>
      <c r="C14242" s="416" t="s">
        <v>16913</v>
      </c>
      <c r="D14242" s="416">
        <v>192.8</v>
      </c>
    </row>
    <row r="14243" spans="2:4" x14ac:dyDescent="0.25">
      <c r="B14243" s="416" t="s">
        <v>17185</v>
      </c>
      <c r="C14243" s="416" t="s">
        <v>16913</v>
      </c>
      <c r="D14243" s="416">
        <v>208.15</v>
      </c>
    </row>
    <row r="14244" spans="2:4" x14ac:dyDescent="0.25">
      <c r="B14244" s="416" t="s">
        <v>17186</v>
      </c>
      <c r="C14244" s="416" t="s">
        <v>16913</v>
      </c>
      <c r="D14244" s="416">
        <v>192.8</v>
      </c>
    </row>
    <row r="14245" spans="2:4" x14ac:dyDescent="0.25">
      <c r="B14245" s="416" t="s">
        <v>17187</v>
      </c>
      <c r="C14245" s="416" t="s">
        <v>16913</v>
      </c>
      <c r="D14245" s="416">
        <v>208.15</v>
      </c>
    </row>
    <row r="14246" spans="2:4" x14ac:dyDescent="0.25">
      <c r="B14246" s="416" t="s">
        <v>17188</v>
      </c>
      <c r="C14246" s="416" t="s">
        <v>16913</v>
      </c>
      <c r="D14246" s="416">
        <v>221.18</v>
      </c>
    </row>
    <row r="14247" spans="2:4" x14ac:dyDescent="0.25">
      <c r="B14247" s="416" t="s">
        <v>17189</v>
      </c>
      <c r="C14247" s="416" t="s">
        <v>16913</v>
      </c>
      <c r="D14247" s="416">
        <v>192.8</v>
      </c>
    </row>
    <row r="14248" spans="2:4" x14ac:dyDescent="0.25">
      <c r="B14248" s="416" t="s">
        <v>17190</v>
      </c>
      <c r="C14248" s="416" t="s">
        <v>16913</v>
      </c>
      <c r="D14248" s="416">
        <v>192.8</v>
      </c>
    </row>
    <row r="14249" spans="2:4" x14ac:dyDescent="0.25">
      <c r="B14249" s="416" t="s">
        <v>17191</v>
      </c>
      <c r="C14249" s="416" t="s">
        <v>16913</v>
      </c>
      <c r="D14249" s="416">
        <v>192.8</v>
      </c>
    </row>
    <row r="14250" spans="2:4" x14ac:dyDescent="0.25">
      <c r="B14250" s="416" t="s">
        <v>17192</v>
      </c>
      <c r="C14250" s="416" t="s">
        <v>16913</v>
      </c>
      <c r="D14250" s="416">
        <v>192.8</v>
      </c>
    </row>
    <row r="14251" spans="2:4" x14ac:dyDescent="0.25">
      <c r="B14251" s="416" t="s">
        <v>17193</v>
      </c>
      <c r="C14251" s="416" t="s">
        <v>16913</v>
      </c>
      <c r="D14251" s="416">
        <v>93.99</v>
      </c>
    </row>
    <row r="14252" spans="2:4" x14ac:dyDescent="0.25">
      <c r="B14252" s="416" t="s">
        <v>17194</v>
      </c>
      <c r="C14252" s="416" t="s">
        <v>16913</v>
      </c>
      <c r="D14252" s="416">
        <v>553.15</v>
      </c>
    </row>
    <row r="14253" spans="2:4" x14ac:dyDescent="0.25">
      <c r="B14253" s="416" t="s">
        <v>17195</v>
      </c>
      <c r="C14253" s="416" t="s">
        <v>16913</v>
      </c>
      <c r="D14253" s="416">
        <v>147.49</v>
      </c>
    </row>
    <row r="14254" spans="2:4" x14ac:dyDescent="0.25">
      <c r="B14254" s="416" t="s">
        <v>17196</v>
      </c>
      <c r="C14254" s="416" t="s">
        <v>16913</v>
      </c>
      <c r="D14254" s="416">
        <v>192.8</v>
      </c>
    </row>
    <row r="14255" spans="2:4" x14ac:dyDescent="0.25">
      <c r="B14255" s="416" t="s">
        <v>17197</v>
      </c>
      <c r="C14255" s="416" t="s">
        <v>16913</v>
      </c>
      <c r="D14255" s="416">
        <v>317.39999999999998</v>
      </c>
    </row>
    <row r="14256" spans="2:4" x14ac:dyDescent="0.25">
      <c r="B14256" s="416" t="s">
        <v>17198</v>
      </c>
      <c r="C14256" s="416" t="s">
        <v>16913</v>
      </c>
      <c r="D14256" s="416">
        <v>154.94999999999999</v>
      </c>
    </row>
    <row r="14257" spans="2:4" x14ac:dyDescent="0.25">
      <c r="B14257" s="416" t="s">
        <v>17199</v>
      </c>
      <c r="C14257" s="416" t="s">
        <v>16913</v>
      </c>
      <c r="D14257" s="416">
        <v>154.94999999999999</v>
      </c>
    </row>
    <row r="14258" spans="2:4" x14ac:dyDescent="0.25">
      <c r="B14258" s="416" t="s">
        <v>17200</v>
      </c>
      <c r="C14258" s="416" t="s">
        <v>16913</v>
      </c>
      <c r="D14258" s="416">
        <v>192.8</v>
      </c>
    </row>
    <row r="14259" spans="2:4" x14ac:dyDescent="0.25">
      <c r="B14259" s="416" t="s">
        <v>17201</v>
      </c>
      <c r="C14259" s="416" t="s">
        <v>16913</v>
      </c>
      <c r="D14259" s="416">
        <v>93.99</v>
      </c>
    </row>
    <row r="14260" spans="2:4" x14ac:dyDescent="0.25">
      <c r="B14260" s="416" t="s">
        <v>17202</v>
      </c>
      <c r="C14260" s="416" t="s">
        <v>16913</v>
      </c>
      <c r="D14260" s="416">
        <v>192.8</v>
      </c>
    </row>
    <row r="14261" spans="2:4" x14ac:dyDescent="0.25">
      <c r="B14261" s="416" t="s">
        <v>17203</v>
      </c>
      <c r="C14261" s="416" t="s">
        <v>16913</v>
      </c>
      <c r="D14261" s="416">
        <v>192.8</v>
      </c>
    </row>
    <row r="14262" spans="2:4" x14ac:dyDescent="0.25">
      <c r="B14262" s="416" t="s">
        <v>17204</v>
      </c>
      <c r="C14262" s="416" t="s">
        <v>16913</v>
      </c>
      <c r="D14262" s="416">
        <v>154.94999999999999</v>
      </c>
    </row>
    <row r="14263" spans="2:4" x14ac:dyDescent="0.25">
      <c r="B14263" s="416" t="s">
        <v>17205</v>
      </c>
      <c r="C14263" s="416" t="s">
        <v>16913</v>
      </c>
      <c r="D14263" s="416">
        <v>202.4</v>
      </c>
    </row>
    <row r="14264" spans="2:4" x14ac:dyDescent="0.25">
      <c r="B14264" s="416" t="s">
        <v>17206</v>
      </c>
      <c r="C14264" s="416" t="s">
        <v>16913</v>
      </c>
      <c r="D14264" s="416">
        <v>192.8</v>
      </c>
    </row>
    <row r="14265" spans="2:4" x14ac:dyDescent="0.25">
      <c r="B14265" s="416" t="s">
        <v>17207</v>
      </c>
      <c r="C14265" s="416" t="s">
        <v>16913</v>
      </c>
      <c r="D14265" s="416">
        <v>553.15</v>
      </c>
    </row>
    <row r="14266" spans="2:4" x14ac:dyDescent="0.25">
      <c r="B14266" s="416" t="s">
        <v>17208</v>
      </c>
      <c r="C14266" s="416" t="s">
        <v>16913</v>
      </c>
      <c r="D14266" s="416">
        <v>192.8</v>
      </c>
    </row>
    <row r="14267" spans="2:4" x14ac:dyDescent="0.25">
      <c r="B14267" s="416" t="s">
        <v>17209</v>
      </c>
      <c r="C14267" s="416" t="s">
        <v>16913</v>
      </c>
      <c r="D14267" s="416">
        <v>309</v>
      </c>
    </row>
    <row r="14268" spans="2:4" x14ac:dyDescent="0.25">
      <c r="B14268" s="416" t="s">
        <v>17210</v>
      </c>
      <c r="C14268" s="416" t="s">
        <v>16913</v>
      </c>
      <c r="D14268" s="416">
        <v>202.4</v>
      </c>
    </row>
    <row r="14269" spans="2:4" x14ac:dyDescent="0.25">
      <c r="B14269" s="416" t="s">
        <v>17211</v>
      </c>
      <c r="C14269" s="416" t="s">
        <v>16913</v>
      </c>
      <c r="D14269" s="416">
        <v>93.99</v>
      </c>
    </row>
    <row r="14270" spans="2:4" x14ac:dyDescent="0.25">
      <c r="B14270" s="416" t="s">
        <v>17212</v>
      </c>
      <c r="C14270" s="416" t="s">
        <v>16913</v>
      </c>
      <c r="D14270" s="416">
        <v>93.99</v>
      </c>
    </row>
    <row r="14271" spans="2:4" x14ac:dyDescent="0.25">
      <c r="B14271" s="416" t="s">
        <v>17213</v>
      </c>
      <c r="C14271" s="416" t="s">
        <v>16913</v>
      </c>
      <c r="D14271" s="416">
        <v>192.8</v>
      </c>
    </row>
    <row r="14272" spans="2:4" x14ac:dyDescent="0.25">
      <c r="B14272" s="416" t="s">
        <v>17214</v>
      </c>
      <c r="C14272" s="416" t="s">
        <v>16913</v>
      </c>
      <c r="D14272" s="416">
        <v>93.99</v>
      </c>
    </row>
    <row r="14273" spans="2:4" x14ac:dyDescent="0.25">
      <c r="B14273" s="416" t="s">
        <v>17215</v>
      </c>
      <c r="C14273" s="416" t="s">
        <v>16913</v>
      </c>
      <c r="D14273" s="416">
        <v>93.99</v>
      </c>
    </row>
    <row r="14274" spans="2:4" x14ac:dyDescent="0.25">
      <c r="B14274" s="416" t="s">
        <v>17216</v>
      </c>
      <c r="C14274" s="416" t="s">
        <v>16913</v>
      </c>
      <c r="D14274" s="416">
        <v>221.18</v>
      </c>
    </row>
    <row r="14275" spans="2:4" x14ac:dyDescent="0.25">
      <c r="B14275" s="416" t="s">
        <v>17217</v>
      </c>
      <c r="C14275" s="416" t="s">
        <v>16913</v>
      </c>
      <c r="D14275" s="416">
        <v>100.99</v>
      </c>
    </row>
    <row r="14276" spans="2:4" x14ac:dyDescent="0.25">
      <c r="B14276" s="416" t="s">
        <v>17218</v>
      </c>
      <c r="C14276" s="416" t="s">
        <v>16913</v>
      </c>
      <c r="D14276" s="416">
        <v>147.49</v>
      </c>
    </row>
    <row r="14277" spans="2:4" x14ac:dyDescent="0.25">
      <c r="B14277" s="416" t="s">
        <v>17219</v>
      </c>
      <c r="C14277" s="416" t="s">
        <v>16913</v>
      </c>
      <c r="D14277" s="416">
        <v>553.15</v>
      </c>
    </row>
    <row r="14278" spans="2:4" x14ac:dyDescent="0.25">
      <c r="B14278" s="416" t="s">
        <v>17220</v>
      </c>
      <c r="C14278" s="416" t="s">
        <v>16913</v>
      </c>
      <c r="D14278" s="416">
        <v>553.15</v>
      </c>
    </row>
    <row r="14279" spans="2:4" x14ac:dyDescent="0.25">
      <c r="B14279" s="416" t="s">
        <v>17221</v>
      </c>
      <c r="C14279" s="416" t="s">
        <v>16913</v>
      </c>
      <c r="D14279" s="416">
        <v>147.49</v>
      </c>
    </row>
    <row r="14280" spans="2:4" x14ac:dyDescent="0.25">
      <c r="B14280" s="416" t="s">
        <v>17222</v>
      </c>
      <c r="C14280" s="416" t="s">
        <v>16913</v>
      </c>
      <c r="D14280" s="416">
        <v>192.8</v>
      </c>
    </row>
    <row r="14281" spans="2:4" x14ac:dyDescent="0.25">
      <c r="B14281" s="416" t="s">
        <v>17223</v>
      </c>
      <c r="C14281" s="416" t="s">
        <v>16913</v>
      </c>
      <c r="D14281" s="416">
        <v>192.8</v>
      </c>
    </row>
    <row r="14282" spans="2:4" x14ac:dyDescent="0.25">
      <c r="B14282" s="416" t="s">
        <v>17224</v>
      </c>
      <c r="C14282" s="416" t="s">
        <v>16913</v>
      </c>
      <c r="D14282" s="416">
        <v>147.49</v>
      </c>
    </row>
    <row r="14283" spans="2:4" x14ac:dyDescent="0.25">
      <c r="B14283" s="416" t="s">
        <v>17225</v>
      </c>
      <c r="C14283" s="416" t="s">
        <v>16913</v>
      </c>
      <c r="D14283" s="416">
        <v>192.8</v>
      </c>
    </row>
    <row r="14284" spans="2:4" x14ac:dyDescent="0.25">
      <c r="B14284" s="416" t="s">
        <v>17226</v>
      </c>
      <c r="C14284" s="416" t="s">
        <v>16913</v>
      </c>
      <c r="D14284" s="416">
        <v>0.01</v>
      </c>
    </row>
    <row r="14285" spans="2:4" x14ac:dyDescent="0.25">
      <c r="B14285" s="416" t="s">
        <v>17227</v>
      </c>
      <c r="C14285" s="416" t="s">
        <v>16913</v>
      </c>
      <c r="D14285" s="416">
        <v>192.8</v>
      </c>
    </row>
    <row r="14286" spans="2:4" x14ac:dyDescent="0.25">
      <c r="B14286" s="416" t="s">
        <v>17228</v>
      </c>
      <c r="C14286" s="416" t="s">
        <v>17229</v>
      </c>
      <c r="D14286" s="416">
        <v>202.4</v>
      </c>
    </row>
    <row r="14287" spans="2:4" x14ac:dyDescent="0.25">
      <c r="B14287" s="416" t="s">
        <v>17230</v>
      </c>
      <c r="C14287" s="416" t="s">
        <v>17229</v>
      </c>
      <c r="D14287" s="416">
        <v>202.4</v>
      </c>
    </row>
    <row r="14288" spans="2:4" x14ac:dyDescent="0.25">
      <c r="B14288" s="416" t="s">
        <v>17231</v>
      </c>
      <c r="C14288" s="416" t="s">
        <v>17229</v>
      </c>
      <c r="D14288" s="416">
        <v>410.55</v>
      </c>
    </row>
    <row r="14289" spans="2:4" x14ac:dyDescent="0.25">
      <c r="B14289" s="416" t="s">
        <v>17232</v>
      </c>
      <c r="C14289" s="416" t="s">
        <v>17229</v>
      </c>
      <c r="D14289" s="416">
        <v>553.15</v>
      </c>
    </row>
    <row r="14290" spans="2:4" x14ac:dyDescent="0.25">
      <c r="B14290" s="416" t="s">
        <v>17233</v>
      </c>
      <c r="C14290" s="416" t="s">
        <v>17229</v>
      </c>
      <c r="D14290" s="416">
        <v>410.55</v>
      </c>
    </row>
    <row r="14291" spans="2:4" x14ac:dyDescent="0.25">
      <c r="B14291" s="416" t="s">
        <v>17234</v>
      </c>
      <c r="C14291" s="416" t="s">
        <v>17229</v>
      </c>
      <c r="D14291" s="416">
        <v>410.55</v>
      </c>
    </row>
    <row r="14292" spans="2:4" x14ac:dyDescent="0.25">
      <c r="B14292" s="416" t="s">
        <v>17235</v>
      </c>
      <c r="C14292" s="416" t="s">
        <v>17229</v>
      </c>
      <c r="D14292" s="416">
        <v>410.55</v>
      </c>
    </row>
    <row r="14293" spans="2:4" x14ac:dyDescent="0.25">
      <c r="B14293" s="416" t="s">
        <v>17236</v>
      </c>
      <c r="C14293" s="416" t="s">
        <v>17229</v>
      </c>
      <c r="D14293" s="416">
        <v>410.55</v>
      </c>
    </row>
    <row r="14294" spans="2:4" x14ac:dyDescent="0.25">
      <c r="B14294" s="416" t="s">
        <v>17237</v>
      </c>
      <c r="C14294" s="416" t="s">
        <v>17229</v>
      </c>
      <c r="D14294" s="416">
        <v>553.15</v>
      </c>
    </row>
    <row r="14295" spans="2:4" x14ac:dyDescent="0.25">
      <c r="B14295" s="416" t="s">
        <v>17238</v>
      </c>
      <c r="C14295" s="416" t="s">
        <v>17229</v>
      </c>
      <c r="D14295" s="416">
        <v>553.15</v>
      </c>
    </row>
    <row r="14296" spans="2:4" x14ac:dyDescent="0.25">
      <c r="B14296" s="416" t="s">
        <v>17239</v>
      </c>
      <c r="C14296" s="416" t="s">
        <v>17229</v>
      </c>
      <c r="D14296" s="416">
        <v>410.55</v>
      </c>
    </row>
    <row r="14297" spans="2:4" x14ac:dyDescent="0.25">
      <c r="B14297" s="416" t="s">
        <v>17240</v>
      </c>
      <c r="C14297" s="416" t="s">
        <v>17229</v>
      </c>
      <c r="D14297" s="416">
        <v>553.15</v>
      </c>
    </row>
    <row r="14298" spans="2:4" x14ac:dyDescent="0.25">
      <c r="B14298" s="416" t="s">
        <v>17241</v>
      </c>
      <c r="C14298" s="416" t="s">
        <v>17242</v>
      </c>
      <c r="D14298" s="416">
        <v>470.01</v>
      </c>
    </row>
    <row r="14299" spans="2:4" x14ac:dyDescent="0.25">
      <c r="B14299" s="416" t="s">
        <v>17243</v>
      </c>
      <c r="C14299" s="416" t="s">
        <v>17242</v>
      </c>
      <c r="D14299" s="416">
        <v>470.01</v>
      </c>
    </row>
    <row r="14300" spans="2:4" x14ac:dyDescent="0.25">
      <c r="B14300" s="416" t="s">
        <v>17244</v>
      </c>
      <c r="C14300" s="416" t="s">
        <v>17242</v>
      </c>
      <c r="D14300" s="416">
        <v>470.02</v>
      </c>
    </row>
    <row r="14301" spans="2:4" x14ac:dyDescent="0.25">
      <c r="B14301" s="416" t="s">
        <v>17245</v>
      </c>
      <c r="C14301" s="416" t="s">
        <v>17242</v>
      </c>
      <c r="D14301" s="416">
        <v>470.01</v>
      </c>
    </row>
    <row r="14302" spans="2:4" x14ac:dyDescent="0.25">
      <c r="B14302" s="416" t="s">
        <v>17246</v>
      </c>
      <c r="C14302" s="416" t="s">
        <v>17242</v>
      </c>
      <c r="D14302" s="416">
        <v>470.01</v>
      </c>
    </row>
    <row r="14303" spans="2:4" x14ac:dyDescent="0.25">
      <c r="B14303" s="416" t="s">
        <v>17247</v>
      </c>
      <c r="C14303" s="416" t="s">
        <v>17242</v>
      </c>
      <c r="D14303" s="416">
        <v>470.01</v>
      </c>
    </row>
    <row r="14304" spans="2:4" x14ac:dyDescent="0.25">
      <c r="B14304" s="416" t="s">
        <v>17248</v>
      </c>
      <c r="C14304" s="416" t="s">
        <v>17242</v>
      </c>
      <c r="D14304" s="416">
        <v>470.01</v>
      </c>
    </row>
    <row r="14305" spans="2:4" x14ac:dyDescent="0.25">
      <c r="B14305" s="416" t="s">
        <v>17249</v>
      </c>
      <c r="C14305" s="416" t="s">
        <v>17250</v>
      </c>
      <c r="D14305" s="416">
        <v>178.25</v>
      </c>
    </row>
    <row r="14306" spans="2:4" x14ac:dyDescent="0.25">
      <c r="B14306" s="416" t="s">
        <v>17251</v>
      </c>
      <c r="C14306" s="416" t="s">
        <v>17250</v>
      </c>
      <c r="D14306" s="416">
        <v>380.01</v>
      </c>
    </row>
    <row r="14307" spans="2:4" x14ac:dyDescent="0.25">
      <c r="B14307" s="416" t="s">
        <v>17252</v>
      </c>
      <c r="C14307" s="416" t="s">
        <v>17250</v>
      </c>
      <c r="D14307" s="416">
        <v>469.99</v>
      </c>
    </row>
    <row r="14308" spans="2:4" x14ac:dyDescent="0.25">
      <c r="B14308" s="416" t="s">
        <v>17253</v>
      </c>
      <c r="C14308" s="416" t="s">
        <v>17250</v>
      </c>
      <c r="D14308" s="416">
        <v>469.99</v>
      </c>
    </row>
    <row r="14309" spans="2:4" x14ac:dyDescent="0.25">
      <c r="B14309" s="416" t="s">
        <v>17254</v>
      </c>
      <c r="C14309" s="416" t="s">
        <v>17250</v>
      </c>
      <c r="D14309" s="416">
        <v>380.01</v>
      </c>
    </row>
    <row r="14310" spans="2:4" x14ac:dyDescent="0.25">
      <c r="B14310" s="416" t="s">
        <v>17255</v>
      </c>
      <c r="C14310" s="416" t="s">
        <v>17250</v>
      </c>
      <c r="D14310" s="416">
        <v>178.25</v>
      </c>
    </row>
    <row r="14311" spans="2:4" x14ac:dyDescent="0.25">
      <c r="B14311" s="416" t="s">
        <v>17256</v>
      </c>
      <c r="C14311" s="416" t="s">
        <v>17250</v>
      </c>
      <c r="D14311" s="416">
        <v>178.25</v>
      </c>
    </row>
    <row r="14312" spans="2:4" x14ac:dyDescent="0.25">
      <c r="B14312" s="416" t="s">
        <v>17257</v>
      </c>
      <c r="C14312" s="416" t="s">
        <v>17250</v>
      </c>
      <c r="D14312" s="416">
        <v>178.25</v>
      </c>
    </row>
    <row r="14313" spans="2:4" x14ac:dyDescent="0.25">
      <c r="B14313" s="416" t="s">
        <v>17258</v>
      </c>
      <c r="C14313" s="416" t="s">
        <v>17250</v>
      </c>
      <c r="D14313" s="416">
        <v>178.25</v>
      </c>
    </row>
    <row r="14314" spans="2:4" x14ac:dyDescent="0.25">
      <c r="B14314" s="416" t="s">
        <v>17259</v>
      </c>
      <c r="C14314" s="416" t="s">
        <v>17250</v>
      </c>
      <c r="D14314" s="416">
        <v>178.25</v>
      </c>
    </row>
    <row r="14315" spans="2:4" x14ac:dyDescent="0.25">
      <c r="B14315" s="416" t="s">
        <v>17260</v>
      </c>
      <c r="C14315" s="416" t="s">
        <v>17250</v>
      </c>
      <c r="D14315" s="416">
        <v>178.25</v>
      </c>
    </row>
    <row r="14316" spans="2:4" x14ac:dyDescent="0.25">
      <c r="B14316" s="416" t="s">
        <v>17261</v>
      </c>
      <c r="C14316" s="416" t="s">
        <v>17250</v>
      </c>
      <c r="D14316" s="416">
        <v>178.25</v>
      </c>
    </row>
    <row r="14317" spans="2:4" x14ac:dyDescent="0.25">
      <c r="B14317" s="416" t="s">
        <v>17262</v>
      </c>
      <c r="C14317" s="416" t="s">
        <v>17250</v>
      </c>
      <c r="D14317" s="416">
        <v>178.25</v>
      </c>
    </row>
    <row r="14318" spans="2:4" x14ac:dyDescent="0.25">
      <c r="B14318" s="416" t="s">
        <v>17263</v>
      </c>
      <c r="C14318" s="416" t="s">
        <v>17250</v>
      </c>
      <c r="D14318" s="416">
        <v>178.25</v>
      </c>
    </row>
    <row r="14319" spans="2:4" x14ac:dyDescent="0.25">
      <c r="B14319" s="416" t="s">
        <v>17264</v>
      </c>
      <c r="C14319" s="416" t="s">
        <v>17250</v>
      </c>
      <c r="D14319" s="416">
        <v>469.99</v>
      </c>
    </row>
    <row r="14320" spans="2:4" x14ac:dyDescent="0.25">
      <c r="B14320" s="416" t="s">
        <v>17265</v>
      </c>
      <c r="C14320" s="416" t="s">
        <v>17250</v>
      </c>
      <c r="D14320" s="416">
        <v>469.99</v>
      </c>
    </row>
    <row r="14321" spans="2:4" x14ac:dyDescent="0.25">
      <c r="B14321" s="416" t="s">
        <v>17266</v>
      </c>
      <c r="C14321" s="416" t="s">
        <v>17250</v>
      </c>
      <c r="D14321" s="416">
        <v>469.99</v>
      </c>
    </row>
    <row r="14322" spans="2:4" x14ac:dyDescent="0.25">
      <c r="B14322" s="416" t="s">
        <v>17267</v>
      </c>
      <c r="C14322" s="416" t="s">
        <v>17250</v>
      </c>
      <c r="D14322" s="416">
        <v>178.25</v>
      </c>
    </row>
    <row r="14323" spans="2:4" x14ac:dyDescent="0.25">
      <c r="B14323" s="416" t="s">
        <v>17268</v>
      </c>
      <c r="C14323" s="416" t="s">
        <v>17250</v>
      </c>
      <c r="D14323" s="416">
        <v>178.25</v>
      </c>
    </row>
    <row r="14324" spans="2:4" x14ac:dyDescent="0.25">
      <c r="B14324" s="416" t="s">
        <v>17269</v>
      </c>
      <c r="C14324" s="416" t="s">
        <v>17250</v>
      </c>
      <c r="D14324" s="416">
        <v>469.99</v>
      </c>
    </row>
    <row r="14325" spans="2:4" x14ac:dyDescent="0.25">
      <c r="B14325" s="416" t="s">
        <v>17270</v>
      </c>
      <c r="C14325" s="416" t="s">
        <v>17250</v>
      </c>
      <c r="D14325" s="416">
        <v>178.25</v>
      </c>
    </row>
    <row r="14326" spans="2:4" x14ac:dyDescent="0.25">
      <c r="B14326" s="416" t="s">
        <v>17271</v>
      </c>
      <c r="C14326" s="416" t="s">
        <v>17250</v>
      </c>
      <c r="D14326" s="416">
        <v>469.99</v>
      </c>
    </row>
    <row r="14327" spans="2:4" x14ac:dyDescent="0.25">
      <c r="B14327" s="416" t="s">
        <v>17272</v>
      </c>
      <c r="C14327" s="416" t="s">
        <v>17250</v>
      </c>
      <c r="D14327" s="416">
        <v>178.25</v>
      </c>
    </row>
    <row r="14328" spans="2:4" x14ac:dyDescent="0.25">
      <c r="B14328" s="416" t="s">
        <v>17273</v>
      </c>
      <c r="C14328" s="416" t="s">
        <v>17250</v>
      </c>
      <c r="D14328" s="416">
        <v>469.99</v>
      </c>
    </row>
    <row r="14329" spans="2:4" x14ac:dyDescent="0.25">
      <c r="B14329" s="416" t="s">
        <v>17274</v>
      </c>
      <c r="C14329" s="416" t="s">
        <v>17250</v>
      </c>
      <c r="D14329" s="416">
        <v>178.25</v>
      </c>
    </row>
    <row r="14330" spans="2:4" x14ac:dyDescent="0.25">
      <c r="B14330" s="416" t="s">
        <v>17275</v>
      </c>
      <c r="C14330" s="416" t="s">
        <v>17250</v>
      </c>
      <c r="D14330" s="416">
        <v>469.99</v>
      </c>
    </row>
    <row r="14331" spans="2:4" x14ac:dyDescent="0.25">
      <c r="B14331" s="416" t="s">
        <v>17276</v>
      </c>
      <c r="C14331" s="416" t="s">
        <v>17250</v>
      </c>
      <c r="D14331" s="416">
        <v>178.25</v>
      </c>
    </row>
    <row r="14332" spans="2:4" x14ac:dyDescent="0.25">
      <c r="B14332" s="416" t="s">
        <v>17277</v>
      </c>
      <c r="C14332" s="416" t="s">
        <v>17250</v>
      </c>
      <c r="D14332" s="416">
        <v>470.01</v>
      </c>
    </row>
    <row r="14333" spans="2:4" x14ac:dyDescent="0.25">
      <c r="B14333" s="416" t="s">
        <v>17278</v>
      </c>
      <c r="C14333" s="416" t="s">
        <v>17250</v>
      </c>
      <c r="D14333" s="416">
        <v>380.01</v>
      </c>
    </row>
    <row r="14334" spans="2:4" x14ac:dyDescent="0.25">
      <c r="B14334" s="416" t="s">
        <v>17279</v>
      </c>
      <c r="C14334" s="416" t="s">
        <v>17250</v>
      </c>
      <c r="D14334" s="416">
        <v>380.01</v>
      </c>
    </row>
    <row r="14335" spans="2:4" x14ac:dyDescent="0.25">
      <c r="B14335" s="416" t="s">
        <v>17280</v>
      </c>
      <c r="C14335" s="416" t="s">
        <v>17250</v>
      </c>
      <c r="D14335" s="416">
        <v>469.99</v>
      </c>
    </row>
    <row r="14336" spans="2:4" x14ac:dyDescent="0.25">
      <c r="B14336" s="416" t="s">
        <v>17281</v>
      </c>
      <c r="C14336" s="416" t="s">
        <v>17250</v>
      </c>
      <c r="D14336" s="416">
        <v>469.99</v>
      </c>
    </row>
    <row r="14337" spans="2:4" x14ac:dyDescent="0.25">
      <c r="B14337" s="416" t="s">
        <v>17282</v>
      </c>
      <c r="C14337" s="416" t="s">
        <v>17250</v>
      </c>
      <c r="D14337" s="416">
        <v>469.99</v>
      </c>
    </row>
    <row r="14338" spans="2:4" x14ac:dyDescent="0.25">
      <c r="B14338" s="416" t="s">
        <v>17283</v>
      </c>
      <c r="C14338" s="416" t="s">
        <v>17250</v>
      </c>
      <c r="D14338" s="416">
        <v>469.99</v>
      </c>
    </row>
    <row r="14339" spans="2:4" x14ac:dyDescent="0.25">
      <c r="B14339" s="416" t="s">
        <v>17284</v>
      </c>
      <c r="C14339" s="416" t="s">
        <v>17250</v>
      </c>
      <c r="D14339" s="416">
        <v>469.99</v>
      </c>
    </row>
    <row r="14340" spans="2:4" x14ac:dyDescent="0.25">
      <c r="B14340" s="416" t="s">
        <v>17285</v>
      </c>
      <c r="C14340" s="416" t="s">
        <v>17250</v>
      </c>
      <c r="D14340" s="416">
        <v>178.25</v>
      </c>
    </row>
    <row r="14341" spans="2:4" x14ac:dyDescent="0.25">
      <c r="B14341" s="416" t="s">
        <v>17286</v>
      </c>
      <c r="C14341" s="416" t="s">
        <v>17250</v>
      </c>
      <c r="D14341" s="416">
        <v>178.25</v>
      </c>
    </row>
    <row r="14342" spans="2:4" x14ac:dyDescent="0.25">
      <c r="B14342" s="416" t="s">
        <v>17287</v>
      </c>
      <c r="C14342" s="416" t="s">
        <v>17250</v>
      </c>
      <c r="D14342" s="416">
        <v>470.01</v>
      </c>
    </row>
    <row r="14343" spans="2:4" x14ac:dyDescent="0.25">
      <c r="B14343" s="416" t="s">
        <v>17288</v>
      </c>
      <c r="C14343" s="416" t="s">
        <v>17289</v>
      </c>
      <c r="D14343" s="416">
        <v>336.4</v>
      </c>
    </row>
    <row r="14344" spans="2:4" x14ac:dyDescent="0.25">
      <c r="B14344" s="416" t="s">
        <v>17290</v>
      </c>
      <c r="C14344" s="416" t="s">
        <v>17289</v>
      </c>
      <c r="D14344" s="416">
        <v>336.4</v>
      </c>
    </row>
    <row r="14345" spans="2:4" x14ac:dyDescent="0.25">
      <c r="B14345" s="416" t="s">
        <v>17291</v>
      </c>
      <c r="C14345" s="416" t="s">
        <v>17289</v>
      </c>
      <c r="D14345" s="416">
        <v>336.4</v>
      </c>
    </row>
    <row r="14346" spans="2:4" x14ac:dyDescent="0.25">
      <c r="B14346" s="416" t="s">
        <v>17292</v>
      </c>
      <c r="C14346" s="416" t="s">
        <v>17289</v>
      </c>
      <c r="D14346" s="416">
        <v>336.4</v>
      </c>
    </row>
    <row r="14347" spans="2:4" x14ac:dyDescent="0.25">
      <c r="B14347" s="416" t="s">
        <v>17293</v>
      </c>
      <c r="C14347" s="416" t="s">
        <v>17289</v>
      </c>
      <c r="D14347" s="416">
        <v>336.4</v>
      </c>
    </row>
    <row r="14348" spans="2:4" x14ac:dyDescent="0.25">
      <c r="B14348" s="416" t="s">
        <v>17294</v>
      </c>
      <c r="C14348" s="416" t="s">
        <v>17289</v>
      </c>
      <c r="D14348" s="416">
        <v>336.4</v>
      </c>
    </row>
    <row r="14349" spans="2:4" x14ac:dyDescent="0.25">
      <c r="B14349" s="416" t="s">
        <v>17295</v>
      </c>
      <c r="C14349" s="416" t="s">
        <v>17289</v>
      </c>
      <c r="D14349" s="416">
        <v>336.4</v>
      </c>
    </row>
    <row r="14350" spans="2:4" x14ac:dyDescent="0.25">
      <c r="B14350" s="416" t="s">
        <v>17296</v>
      </c>
      <c r="C14350" s="416" t="s">
        <v>17289</v>
      </c>
      <c r="D14350" s="416">
        <v>336.4</v>
      </c>
    </row>
    <row r="14351" spans="2:4" x14ac:dyDescent="0.25">
      <c r="B14351" s="416" t="s">
        <v>17297</v>
      </c>
      <c r="C14351" s="416" t="s">
        <v>17289</v>
      </c>
      <c r="D14351" s="416">
        <v>336.4</v>
      </c>
    </row>
    <row r="14352" spans="2:4" x14ac:dyDescent="0.25">
      <c r="B14352" s="416" t="s">
        <v>17298</v>
      </c>
      <c r="C14352" s="416" t="s">
        <v>17289</v>
      </c>
      <c r="D14352" s="416">
        <v>336.4</v>
      </c>
    </row>
    <row r="14353" spans="2:4" x14ac:dyDescent="0.25">
      <c r="B14353" s="416" t="s">
        <v>17299</v>
      </c>
      <c r="C14353" s="416" t="s">
        <v>17300</v>
      </c>
      <c r="D14353" s="416">
        <v>154.94999999999999</v>
      </c>
    </row>
    <row r="14354" spans="2:4" x14ac:dyDescent="0.25">
      <c r="B14354" s="416" t="s">
        <v>17301</v>
      </c>
      <c r="C14354" s="416" t="s">
        <v>17300</v>
      </c>
      <c r="D14354" s="416">
        <v>317.39999999999998</v>
      </c>
    </row>
    <row r="14355" spans="2:4" x14ac:dyDescent="0.25">
      <c r="B14355" s="416" t="s">
        <v>17302</v>
      </c>
      <c r="C14355" s="416" t="s">
        <v>17300</v>
      </c>
      <c r="D14355" s="416">
        <v>154.94999999999999</v>
      </c>
    </row>
    <row r="14356" spans="2:4" x14ac:dyDescent="0.25">
      <c r="B14356" s="416" t="s">
        <v>17303</v>
      </c>
      <c r="C14356" s="416" t="s">
        <v>17300</v>
      </c>
      <c r="D14356" s="416">
        <v>317.39999999999998</v>
      </c>
    </row>
    <row r="14357" spans="2:4" x14ac:dyDescent="0.25">
      <c r="B14357" s="416" t="s">
        <v>17304</v>
      </c>
      <c r="C14357" s="416" t="s">
        <v>17300</v>
      </c>
      <c r="D14357" s="416">
        <v>154.94999999999999</v>
      </c>
    </row>
    <row r="14358" spans="2:4" x14ac:dyDescent="0.25">
      <c r="B14358" s="416" t="s">
        <v>17305</v>
      </c>
      <c r="C14358" s="416" t="s">
        <v>17306</v>
      </c>
      <c r="D14358" s="416">
        <v>341.04</v>
      </c>
    </row>
    <row r="14359" spans="2:4" x14ac:dyDescent="0.25">
      <c r="B14359" s="416" t="s">
        <v>17307</v>
      </c>
      <c r="C14359" s="416" t="s">
        <v>17306</v>
      </c>
      <c r="D14359" s="416">
        <v>341.04</v>
      </c>
    </row>
    <row r="14360" spans="2:4" x14ac:dyDescent="0.25">
      <c r="B14360" s="416" t="s">
        <v>17308</v>
      </c>
      <c r="C14360" s="416" t="s">
        <v>17306</v>
      </c>
      <c r="D14360" s="416">
        <v>341.04</v>
      </c>
    </row>
    <row r="14361" spans="2:4" x14ac:dyDescent="0.25">
      <c r="B14361" s="416" t="s">
        <v>17309</v>
      </c>
      <c r="C14361" s="416" t="s">
        <v>17306</v>
      </c>
      <c r="D14361" s="416">
        <v>341.04</v>
      </c>
    </row>
    <row r="14362" spans="2:4" x14ac:dyDescent="0.25">
      <c r="B14362" s="416" t="s">
        <v>17310</v>
      </c>
      <c r="C14362" s="416" t="s">
        <v>17306</v>
      </c>
      <c r="D14362" s="416">
        <v>341.04</v>
      </c>
    </row>
    <row r="14363" spans="2:4" x14ac:dyDescent="0.25">
      <c r="B14363" s="416" t="s">
        <v>17311</v>
      </c>
      <c r="C14363" s="416" t="s">
        <v>17306</v>
      </c>
      <c r="D14363" s="416">
        <v>341.04</v>
      </c>
    </row>
    <row r="14364" spans="2:4" x14ac:dyDescent="0.25">
      <c r="B14364" s="416" t="s">
        <v>17312</v>
      </c>
      <c r="C14364" s="416" t="s">
        <v>17306</v>
      </c>
      <c r="D14364" s="416">
        <v>341.04</v>
      </c>
    </row>
    <row r="14365" spans="2:4" x14ac:dyDescent="0.25">
      <c r="B14365" s="416" t="s">
        <v>17313</v>
      </c>
      <c r="C14365" s="416" t="s">
        <v>17306</v>
      </c>
      <c r="D14365" s="416">
        <v>341.04</v>
      </c>
    </row>
    <row r="14366" spans="2:4" x14ac:dyDescent="0.25">
      <c r="B14366" s="416" t="s">
        <v>17314</v>
      </c>
      <c r="C14366" s="416" t="s">
        <v>17306</v>
      </c>
      <c r="D14366" s="416">
        <v>341.04</v>
      </c>
    </row>
    <row r="14367" spans="2:4" x14ac:dyDescent="0.25">
      <c r="B14367" s="416" t="s">
        <v>17315</v>
      </c>
      <c r="C14367" s="416" t="s">
        <v>17306</v>
      </c>
      <c r="D14367" s="416">
        <v>341.04</v>
      </c>
    </row>
    <row r="14368" spans="2:4" x14ac:dyDescent="0.25">
      <c r="B14368" s="416" t="s">
        <v>17316</v>
      </c>
      <c r="C14368" s="416" t="s">
        <v>17306</v>
      </c>
      <c r="D14368" s="416">
        <v>341.04</v>
      </c>
    </row>
    <row r="14369" spans="2:4" x14ac:dyDescent="0.25">
      <c r="B14369" s="416" t="s">
        <v>17317</v>
      </c>
      <c r="C14369" s="416" t="s">
        <v>17306</v>
      </c>
      <c r="D14369" s="416">
        <v>341.04</v>
      </c>
    </row>
    <row r="14370" spans="2:4" x14ac:dyDescent="0.25">
      <c r="B14370" s="416" t="s">
        <v>17318</v>
      </c>
      <c r="C14370" s="416" t="s">
        <v>17306</v>
      </c>
      <c r="D14370" s="416">
        <v>341.04</v>
      </c>
    </row>
    <row r="14371" spans="2:4" x14ac:dyDescent="0.25">
      <c r="B14371" s="416" t="s">
        <v>17319</v>
      </c>
      <c r="C14371" s="416" t="s">
        <v>17306</v>
      </c>
      <c r="D14371" s="416">
        <v>341.04</v>
      </c>
    </row>
    <row r="14372" spans="2:4" x14ac:dyDescent="0.25">
      <c r="B14372" s="416" t="s">
        <v>17320</v>
      </c>
      <c r="C14372" s="416" t="s">
        <v>17306</v>
      </c>
      <c r="D14372" s="416">
        <v>341.04</v>
      </c>
    </row>
    <row r="14373" spans="2:4" x14ac:dyDescent="0.25">
      <c r="B14373" s="416" t="s">
        <v>17321</v>
      </c>
      <c r="C14373" s="416" t="s">
        <v>17306</v>
      </c>
      <c r="D14373" s="416">
        <v>341.04</v>
      </c>
    </row>
    <row r="14374" spans="2:4" x14ac:dyDescent="0.25">
      <c r="B14374" s="416" t="s">
        <v>17322</v>
      </c>
      <c r="C14374" s="416" t="s">
        <v>17306</v>
      </c>
      <c r="D14374" s="416">
        <v>341.04</v>
      </c>
    </row>
    <row r="14375" spans="2:4" x14ac:dyDescent="0.25">
      <c r="B14375" s="416" t="s">
        <v>17323</v>
      </c>
      <c r="C14375" s="416" t="s">
        <v>17306</v>
      </c>
      <c r="D14375" s="416">
        <v>341.04</v>
      </c>
    </row>
    <row r="14376" spans="2:4" x14ac:dyDescent="0.25">
      <c r="B14376" s="416">
        <v>2281</v>
      </c>
      <c r="C14376" s="416" t="s">
        <v>17306</v>
      </c>
      <c r="D14376" s="416">
        <v>341.04</v>
      </c>
    </row>
    <row r="14377" spans="2:4" x14ac:dyDescent="0.25">
      <c r="B14377" s="416" t="s">
        <v>17324</v>
      </c>
      <c r="C14377" s="416" t="s">
        <v>17306</v>
      </c>
      <c r="D14377" s="416">
        <v>341.04</v>
      </c>
    </row>
    <row r="14378" spans="2:4" x14ac:dyDescent="0.25">
      <c r="B14378" s="416" t="s">
        <v>17325</v>
      </c>
      <c r="C14378" s="416" t="s">
        <v>17306</v>
      </c>
      <c r="D14378" s="416">
        <v>341.04</v>
      </c>
    </row>
    <row r="14379" spans="2:4" x14ac:dyDescent="0.25">
      <c r="B14379" s="416" t="s">
        <v>17326</v>
      </c>
      <c r="C14379" s="416" t="s">
        <v>17306</v>
      </c>
      <c r="D14379" s="416">
        <v>341.04</v>
      </c>
    </row>
    <row r="14380" spans="2:4" x14ac:dyDescent="0.25">
      <c r="B14380" s="416" t="s">
        <v>17327</v>
      </c>
      <c r="C14380" s="416" t="s">
        <v>17306</v>
      </c>
      <c r="D14380" s="416">
        <v>341.04</v>
      </c>
    </row>
    <row r="14381" spans="2:4" x14ac:dyDescent="0.25">
      <c r="B14381" s="416" t="s">
        <v>17328</v>
      </c>
      <c r="C14381" s="416" t="s">
        <v>17306</v>
      </c>
      <c r="D14381" s="416">
        <v>341.04</v>
      </c>
    </row>
    <row r="14382" spans="2:4" x14ac:dyDescent="0.25">
      <c r="B14382" s="416" t="s">
        <v>17329</v>
      </c>
      <c r="C14382" s="416" t="s">
        <v>17306</v>
      </c>
      <c r="D14382" s="416">
        <v>341.04</v>
      </c>
    </row>
    <row r="14383" spans="2:4" x14ac:dyDescent="0.25">
      <c r="B14383" s="416" t="s">
        <v>17330</v>
      </c>
      <c r="C14383" s="416" t="s">
        <v>17306</v>
      </c>
      <c r="D14383" s="416">
        <v>341.04</v>
      </c>
    </row>
    <row r="14384" spans="2:4" x14ac:dyDescent="0.25">
      <c r="B14384" s="416" t="s">
        <v>17331</v>
      </c>
      <c r="C14384" s="416" t="s">
        <v>17306</v>
      </c>
      <c r="D14384" s="416">
        <v>341.04</v>
      </c>
    </row>
    <row r="14385" spans="2:4" x14ac:dyDescent="0.25">
      <c r="B14385" s="416" t="s">
        <v>17332</v>
      </c>
      <c r="C14385" s="416" t="s">
        <v>17306</v>
      </c>
      <c r="D14385" s="416">
        <v>341.04</v>
      </c>
    </row>
    <row r="14386" spans="2:4" x14ac:dyDescent="0.25">
      <c r="B14386" s="416" t="s">
        <v>17333</v>
      </c>
      <c r="C14386" s="416" t="s">
        <v>17306</v>
      </c>
      <c r="D14386" s="416">
        <v>341.04</v>
      </c>
    </row>
    <row r="14387" spans="2:4" x14ac:dyDescent="0.25">
      <c r="B14387" s="416" t="s">
        <v>17334</v>
      </c>
      <c r="C14387" s="416" t="s">
        <v>17306</v>
      </c>
      <c r="D14387" s="416">
        <v>341.04</v>
      </c>
    </row>
    <row r="14388" spans="2:4" x14ac:dyDescent="0.25">
      <c r="B14388" s="416" t="s">
        <v>17335</v>
      </c>
      <c r="C14388" s="416" t="s">
        <v>17306</v>
      </c>
      <c r="D14388" s="416">
        <v>341.04</v>
      </c>
    </row>
    <row r="14389" spans="2:4" x14ac:dyDescent="0.25">
      <c r="B14389" s="416" t="s">
        <v>17336</v>
      </c>
      <c r="C14389" s="416" t="s">
        <v>17306</v>
      </c>
      <c r="D14389" s="416">
        <v>341.04</v>
      </c>
    </row>
    <row r="14390" spans="2:4" x14ac:dyDescent="0.25">
      <c r="B14390" s="416" t="s">
        <v>17337</v>
      </c>
      <c r="C14390" s="416" t="s">
        <v>17306</v>
      </c>
      <c r="D14390" s="416">
        <v>341.04</v>
      </c>
    </row>
    <row r="14391" spans="2:4" x14ac:dyDescent="0.25">
      <c r="B14391" s="416" t="s">
        <v>17338</v>
      </c>
      <c r="C14391" s="416" t="s">
        <v>17306</v>
      </c>
      <c r="D14391" s="416">
        <v>341.04</v>
      </c>
    </row>
    <row r="14392" spans="2:4" x14ac:dyDescent="0.25">
      <c r="B14392" s="416" t="s">
        <v>17339</v>
      </c>
      <c r="C14392" s="416" t="s">
        <v>17306</v>
      </c>
      <c r="D14392" s="416">
        <v>341.04</v>
      </c>
    </row>
    <row r="14393" spans="2:4" x14ac:dyDescent="0.25">
      <c r="B14393" s="416" t="s">
        <v>17340</v>
      </c>
      <c r="C14393" s="416" t="s">
        <v>17306</v>
      </c>
      <c r="D14393" s="416">
        <v>341.04</v>
      </c>
    </row>
    <row r="14394" spans="2:4" x14ac:dyDescent="0.25">
      <c r="B14394" s="416" t="s">
        <v>17341</v>
      </c>
      <c r="C14394" s="416" t="s">
        <v>17306</v>
      </c>
      <c r="D14394" s="416">
        <v>341.04</v>
      </c>
    </row>
    <row r="14395" spans="2:4" x14ac:dyDescent="0.25">
      <c r="B14395" s="416" t="s">
        <v>17342</v>
      </c>
      <c r="C14395" s="416" t="s">
        <v>17306</v>
      </c>
      <c r="D14395" s="416">
        <v>341.04</v>
      </c>
    </row>
    <row r="14396" spans="2:4" x14ac:dyDescent="0.25">
      <c r="B14396" s="416" t="s">
        <v>17343</v>
      </c>
      <c r="C14396" s="416" t="s">
        <v>17306</v>
      </c>
      <c r="D14396" s="416">
        <v>341.04</v>
      </c>
    </row>
    <row r="14397" spans="2:4" x14ac:dyDescent="0.25">
      <c r="B14397" s="416" t="s">
        <v>17344</v>
      </c>
      <c r="C14397" s="416" t="s">
        <v>17306</v>
      </c>
      <c r="D14397" s="416">
        <v>341.04</v>
      </c>
    </row>
    <row r="14398" spans="2:4" x14ac:dyDescent="0.25">
      <c r="B14398" s="416" t="s">
        <v>17345</v>
      </c>
      <c r="C14398" s="416" t="s">
        <v>17306</v>
      </c>
      <c r="D14398" s="416">
        <v>341.04</v>
      </c>
    </row>
    <row r="14399" spans="2:4" x14ac:dyDescent="0.25">
      <c r="B14399" s="416" t="s">
        <v>17346</v>
      </c>
      <c r="C14399" s="416" t="s">
        <v>17306</v>
      </c>
      <c r="D14399" s="416">
        <v>341.04</v>
      </c>
    </row>
    <row r="14400" spans="2:4" x14ac:dyDescent="0.25">
      <c r="B14400" s="416" t="s">
        <v>17347</v>
      </c>
      <c r="C14400" s="416" t="s">
        <v>17306</v>
      </c>
      <c r="D14400" s="416">
        <v>341.04</v>
      </c>
    </row>
    <row r="14401" spans="2:4" x14ac:dyDescent="0.25">
      <c r="B14401" s="416" t="s">
        <v>17348</v>
      </c>
      <c r="C14401" s="416" t="s">
        <v>17306</v>
      </c>
      <c r="D14401" s="416">
        <v>341.04</v>
      </c>
    </row>
    <row r="14402" spans="2:4" x14ac:dyDescent="0.25">
      <c r="B14402" s="416" t="s">
        <v>17349</v>
      </c>
      <c r="C14402" s="416" t="s">
        <v>17306</v>
      </c>
      <c r="D14402" s="416">
        <v>341.04</v>
      </c>
    </row>
    <row r="14403" spans="2:4" x14ac:dyDescent="0.25">
      <c r="B14403" s="416" t="s">
        <v>17350</v>
      </c>
      <c r="C14403" s="416" t="s">
        <v>17306</v>
      </c>
      <c r="D14403" s="416">
        <v>341.04</v>
      </c>
    </row>
    <row r="14404" spans="2:4" x14ac:dyDescent="0.25">
      <c r="B14404" s="416" t="s">
        <v>17351</v>
      </c>
      <c r="C14404" s="416" t="s">
        <v>17306</v>
      </c>
      <c r="D14404" s="416">
        <v>341.04</v>
      </c>
    </row>
    <row r="14405" spans="2:4" x14ac:dyDescent="0.25">
      <c r="B14405" s="416" t="s">
        <v>17352</v>
      </c>
      <c r="C14405" s="416" t="s">
        <v>17306</v>
      </c>
      <c r="D14405" s="416">
        <v>341.04</v>
      </c>
    </row>
    <row r="14406" spans="2:4" x14ac:dyDescent="0.25">
      <c r="B14406" s="416" t="s">
        <v>17353</v>
      </c>
      <c r="C14406" s="416" t="s">
        <v>17306</v>
      </c>
      <c r="D14406" s="416">
        <v>341.04</v>
      </c>
    </row>
    <row r="14407" spans="2:4" x14ac:dyDescent="0.25">
      <c r="B14407" s="416" t="s">
        <v>17354</v>
      </c>
      <c r="C14407" s="416" t="s">
        <v>17306</v>
      </c>
      <c r="D14407" s="416">
        <v>341.04</v>
      </c>
    </row>
    <row r="14408" spans="2:4" x14ac:dyDescent="0.25">
      <c r="B14408" s="416" t="s">
        <v>17355</v>
      </c>
      <c r="C14408" s="416" t="s">
        <v>17306</v>
      </c>
      <c r="D14408" s="416">
        <v>341.04</v>
      </c>
    </row>
    <row r="14409" spans="2:4" x14ac:dyDescent="0.25">
      <c r="B14409" s="416" t="s">
        <v>17356</v>
      </c>
      <c r="C14409" s="416" t="s">
        <v>17306</v>
      </c>
      <c r="D14409" s="416">
        <v>341.04</v>
      </c>
    </row>
    <row r="14410" spans="2:4" x14ac:dyDescent="0.25">
      <c r="B14410" s="416" t="s">
        <v>17357</v>
      </c>
      <c r="C14410" s="416" t="s">
        <v>17306</v>
      </c>
      <c r="D14410" s="416">
        <v>341.04</v>
      </c>
    </row>
    <row r="14411" spans="2:4" x14ac:dyDescent="0.25">
      <c r="B14411" s="416" t="s">
        <v>17358</v>
      </c>
      <c r="C14411" s="416" t="s">
        <v>17306</v>
      </c>
      <c r="D14411" s="416">
        <v>341.04</v>
      </c>
    </row>
    <row r="14412" spans="2:4" x14ac:dyDescent="0.25">
      <c r="B14412" s="416" t="s">
        <v>17359</v>
      </c>
      <c r="C14412" s="416" t="s">
        <v>17306</v>
      </c>
      <c r="D14412" s="416">
        <v>341.04</v>
      </c>
    </row>
    <row r="14413" spans="2:4" x14ac:dyDescent="0.25">
      <c r="B14413" s="416" t="s">
        <v>17360</v>
      </c>
      <c r="C14413" s="416" t="s">
        <v>17306</v>
      </c>
      <c r="D14413" s="416">
        <v>341.04</v>
      </c>
    </row>
    <row r="14414" spans="2:4" x14ac:dyDescent="0.25">
      <c r="B14414" s="416" t="s">
        <v>17361</v>
      </c>
      <c r="C14414" s="416" t="s">
        <v>17306</v>
      </c>
      <c r="D14414" s="416">
        <v>341.04</v>
      </c>
    </row>
    <row r="14415" spans="2:4" x14ac:dyDescent="0.25">
      <c r="B14415" s="416" t="s">
        <v>17362</v>
      </c>
      <c r="C14415" s="416" t="s">
        <v>17306</v>
      </c>
      <c r="D14415" s="416">
        <v>341.04</v>
      </c>
    </row>
    <row r="14416" spans="2:4" x14ac:dyDescent="0.25">
      <c r="B14416" s="416" t="s">
        <v>17363</v>
      </c>
      <c r="C14416" s="416" t="s">
        <v>17306</v>
      </c>
      <c r="D14416" s="416">
        <v>341.04</v>
      </c>
    </row>
    <row r="14417" spans="2:4" x14ac:dyDescent="0.25">
      <c r="B14417" s="416" t="s">
        <v>17364</v>
      </c>
      <c r="C14417" s="416" t="s">
        <v>17306</v>
      </c>
      <c r="D14417" s="416">
        <v>341.04</v>
      </c>
    </row>
    <row r="14418" spans="2:4" x14ac:dyDescent="0.25">
      <c r="B14418" s="416" t="s">
        <v>17365</v>
      </c>
      <c r="C14418" s="416" t="s">
        <v>17306</v>
      </c>
      <c r="D14418" s="416">
        <v>341.04</v>
      </c>
    </row>
    <row r="14419" spans="2:4" x14ac:dyDescent="0.25">
      <c r="B14419" s="416" t="s">
        <v>17366</v>
      </c>
      <c r="C14419" s="416" t="s">
        <v>17306</v>
      </c>
      <c r="D14419" s="416">
        <v>341.04</v>
      </c>
    </row>
    <row r="14420" spans="2:4" x14ac:dyDescent="0.25">
      <c r="B14420" s="416" t="s">
        <v>17367</v>
      </c>
      <c r="C14420" s="416" t="s">
        <v>17306</v>
      </c>
      <c r="D14420" s="416">
        <v>341.04</v>
      </c>
    </row>
    <row r="14421" spans="2:4" x14ac:dyDescent="0.25">
      <c r="B14421" s="416" t="s">
        <v>17368</v>
      </c>
      <c r="C14421" s="416" t="s">
        <v>17306</v>
      </c>
      <c r="D14421" s="416">
        <v>341.04</v>
      </c>
    </row>
    <row r="14422" spans="2:4" x14ac:dyDescent="0.25">
      <c r="B14422" s="416" t="s">
        <v>17369</v>
      </c>
      <c r="C14422" s="416" t="s">
        <v>17306</v>
      </c>
      <c r="D14422" s="416">
        <v>341.04</v>
      </c>
    </row>
    <row r="14423" spans="2:4" x14ac:dyDescent="0.25">
      <c r="B14423" s="416" t="s">
        <v>17370</v>
      </c>
      <c r="C14423" s="416" t="s">
        <v>17306</v>
      </c>
      <c r="D14423" s="416">
        <v>341.04</v>
      </c>
    </row>
    <row r="14424" spans="2:4" x14ac:dyDescent="0.25">
      <c r="B14424" s="416" t="s">
        <v>17371</v>
      </c>
      <c r="C14424" s="416" t="s">
        <v>17306</v>
      </c>
      <c r="D14424" s="416">
        <v>341.04</v>
      </c>
    </row>
    <row r="14425" spans="2:4" x14ac:dyDescent="0.25">
      <c r="B14425" s="416" t="s">
        <v>17372</v>
      </c>
      <c r="C14425" s="416" t="s">
        <v>17306</v>
      </c>
      <c r="D14425" s="416">
        <v>341.04</v>
      </c>
    </row>
    <row r="14426" spans="2:4" x14ac:dyDescent="0.25">
      <c r="B14426" s="416" t="s">
        <v>17373</v>
      </c>
      <c r="C14426" s="416" t="s">
        <v>17306</v>
      </c>
      <c r="D14426" s="416">
        <v>341.04</v>
      </c>
    </row>
    <row r="14427" spans="2:4" x14ac:dyDescent="0.25">
      <c r="B14427" s="416" t="s">
        <v>17374</v>
      </c>
      <c r="C14427" s="416" t="s">
        <v>17306</v>
      </c>
      <c r="D14427" s="416">
        <v>341.04</v>
      </c>
    </row>
    <row r="14428" spans="2:4" x14ac:dyDescent="0.25">
      <c r="B14428" s="416" t="s">
        <v>17375</v>
      </c>
      <c r="C14428" s="416" t="s">
        <v>17306</v>
      </c>
      <c r="D14428" s="416">
        <v>341.04</v>
      </c>
    </row>
    <row r="14429" spans="2:4" x14ac:dyDescent="0.25">
      <c r="B14429" s="416" t="s">
        <v>17376</v>
      </c>
      <c r="C14429" s="416" t="s">
        <v>17306</v>
      </c>
      <c r="D14429" s="416">
        <v>341.04</v>
      </c>
    </row>
    <row r="14430" spans="2:4" x14ac:dyDescent="0.25">
      <c r="B14430" s="416" t="s">
        <v>17377</v>
      </c>
      <c r="C14430" s="416" t="s">
        <v>17306</v>
      </c>
      <c r="D14430" s="416">
        <v>341.04</v>
      </c>
    </row>
    <row r="14431" spans="2:4" x14ac:dyDescent="0.25">
      <c r="B14431" s="416" t="s">
        <v>17378</v>
      </c>
      <c r="C14431" s="416" t="s">
        <v>17306</v>
      </c>
      <c r="D14431" s="416">
        <v>341.04</v>
      </c>
    </row>
    <row r="14432" spans="2:4" x14ac:dyDescent="0.25">
      <c r="B14432" s="416" t="s">
        <v>17379</v>
      </c>
      <c r="C14432" s="416" t="s">
        <v>17306</v>
      </c>
      <c r="D14432" s="416">
        <v>341.04</v>
      </c>
    </row>
    <row r="14433" spans="2:4" x14ac:dyDescent="0.25">
      <c r="B14433" s="416" t="s">
        <v>17380</v>
      </c>
      <c r="C14433" s="416" t="s">
        <v>17306</v>
      </c>
      <c r="D14433" s="416">
        <v>341.04</v>
      </c>
    </row>
    <row r="14434" spans="2:4" x14ac:dyDescent="0.25">
      <c r="B14434" s="416" t="s">
        <v>17381</v>
      </c>
      <c r="C14434" s="416" t="s">
        <v>17306</v>
      </c>
      <c r="D14434" s="416">
        <v>341.04</v>
      </c>
    </row>
    <row r="14435" spans="2:4" x14ac:dyDescent="0.25">
      <c r="B14435" s="416" t="s">
        <v>17382</v>
      </c>
      <c r="C14435" s="416" t="s">
        <v>17306</v>
      </c>
      <c r="D14435" s="416">
        <v>341.04</v>
      </c>
    </row>
    <row r="14436" spans="2:4" x14ac:dyDescent="0.25">
      <c r="B14436" s="416" t="s">
        <v>17383</v>
      </c>
      <c r="C14436" s="416" t="s">
        <v>17306</v>
      </c>
      <c r="D14436" s="416">
        <v>341.04</v>
      </c>
    </row>
    <row r="14437" spans="2:4" x14ac:dyDescent="0.25">
      <c r="B14437" s="416" t="s">
        <v>17384</v>
      </c>
      <c r="C14437" s="416" t="s">
        <v>17306</v>
      </c>
      <c r="D14437" s="416">
        <v>341.04</v>
      </c>
    </row>
    <row r="14438" spans="2:4" x14ac:dyDescent="0.25">
      <c r="B14438" s="416" t="s">
        <v>17385</v>
      </c>
      <c r="C14438" s="416" t="s">
        <v>17306</v>
      </c>
      <c r="D14438" s="416">
        <v>341.04</v>
      </c>
    </row>
    <row r="14439" spans="2:4" x14ac:dyDescent="0.25">
      <c r="B14439" s="416" t="s">
        <v>17386</v>
      </c>
      <c r="C14439" s="416" t="s">
        <v>17306</v>
      </c>
      <c r="D14439" s="416">
        <v>341.04</v>
      </c>
    </row>
    <row r="14440" spans="2:4" x14ac:dyDescent="0.25">
      <c r="B14440" s="416" t="s">
        <v>17387</v>
      </c>
      <c r="C14440" s="416" t="s">
        <v>17306</v>
      </c>
      <c r="D14440" s="416">
        <v>341.04</v>
      </c>
    </row>
    <row r="14441" spans="2:4" x14ac:dyDescent="0.25">
      <c r="B14441" s="416" t="s">
        <v>17388</v>
      </c>
      <c r="C14441" s="416" t="s">
        <v>17306</v>
      </c>
      <c r="D14441" s="416">
        <v>341.04</v>
      </c>
    </row>
    <row r="14442" spans="2:4" x14ac:dyDescent="0.25">
      <c r="B14442" s="416" t="s">
        <v>17389</v>
      </c>
      <c r="C14442" s="416" t="s">
        <v>17306</v>
      </c>
      <c r="D14442" s="416">
        <v>341.04</v>
      </c>
    </row>
    <row r="14443" spans="2:4" x14ac:dyDescent="0.25">
      <c r="B14443" s="416" t="s">
        <v>17390</v>
      </c>
      <c r="C14443" s="416" t="s">
        <v>17306</v>
      </c>
      <c r="D14443" s="416">
        <v>341.04</v>
      </c>
    </row>
    <row r="14444" spans="2:4" x14ac:dyDescent="0.25">
      <c r="B14444" s="416" t="s">
        <v>17391</v>
      </c>
      <c r="C14444" s="416" t="s">
        <v>17306</v>
      </c>
      <c r="D14444" s="416">
        <v>341.04</v>
      </c>
    </row>
    <row r="14445" spans="2:4" x14ac:dyDescent="0.25">
      <c r="B14445" s="416" t="s">
        <v>17392</v>
      </c>
      <c r="C14445" s="416" t="s">
        <v>17306</v>
      </c>
      <c r="D14445" s="416">
        <v>341.04</v>
      </c>
    </row>
    <row r="14446" spans="2:4" x14ac:dyDescent="0.25">
      <c r="B14446" s="416" t="s">
        <v>17393</v>
      </c>
      <c r="C14446" s="416" t="s">
        <v>17306</v>
      </c>
      <c r="D14446" s="416">
        <v>341.04</v>
      </c>
    </row>
    <row r="14447" spans="2:4" x14ac:dyDescent="0.25">
      <c r="B14447" s="416" t="s">
        <v>17394</v>
      </c>
      <c r="C14447" s="416" t="s">
        <v>17306</v>
      </c>
      <c r="D14447" s="416">
        <v>341.04</v>
      </c>
    </row>
    <row r="14448" spans="2:4" x14ac:dyDescent="0.25">
      <c r="B14448" s="416" t="s">
        <v>17395</v>
      </c>
      <c r="C14448" s="416" t="s">
        <v>17306</v>
      </c>
      <c r="D14448" s="416">
        <v>341.04</v>
      </c>
    </row>
    <row r="14449" spans="2:4" x14ac:dyDescent="0.25">
      <c r="B14449" s="416" t="s">
        <v>17396</v>
      </c>
      <c r="C14449" s="416" t="s">
        <v>17306</v>
      </c>
      <c r="D14449" s="416">
        <v>341.04</v>
      </c>
    </row>
    <row r="14450" spans="2:4" x14ac:dyDescent="0.25">
      <c r="B14450" s="416" t="s">
        <v>17397</v>
      </c>
      <c r="C14450" s="416" t="s">
        <v>17306</v>
      </c>
      <c r="D14450" s="416">
        <v>341.04</v>
      </c>
    </row>
    <row r="14451" spans="2:4" x14ac:dyDescent="0.25">
      <c r="B14451" s="416" t="s">
        <v>17398</v>
      </c>
      <c r="C14451" s="416" t="s">
        <v>17306</v>
      </c>
      <c r="D14451" s="416">
        <v>341.04</v>
      </c>
    </row>
    <row r="14452" spans="2:4" x14ac:dyDescent="0.25">
      <c r="B14452" s="416" t="s">
        <v>17399</v>
      </c>
      <c r="C14452" s="416" t="s">
        <v>17306</v>
      </c>
      <c r="D14452" s="416">
        <v>341.04</v>
      </c>
    </row>
    <row r="14453" spans="2:4" x14ac:dyDescent="0.25">
      <c r="B14453" s="416" t="s">
        <v>17400</v>
      </c>
      <c r="C14453" s="416" t="s">
        <v>17306</v>
      </c>
      <c r="D14453" s="416">
        <v>341.04</v>
      </c>
    </row>
    <row r="14454" spans="2:4" x14ac:dyDescent="0.25">
      <c r="B14454" s="416" t="s">
        <v>17401</v>
      </c>
      <c r="C14454" s="416" t="s">
        <v>17306</v>
      </c>
      <c r="D14454" s="416">
        <v>341.04</v>
      </c>
    </row>
    <row r="14455" spans="2:4" x14ac:dyDescent="0.25">
      <c r="B14455" s="416" t="s">
        <v>17402</v>
      </c>
      <c r="C14455" s="416" t="s">
        <v>17306</v>
      </c>
      <c r="D14455" s="416">
        <v>341.04</v>
      </c>
    </row>
    <row r="14456" spans="2:4" x14ac:dyDescent="0.25">
      <c r="B14456" s="416" t="s">
        <v>17403</v>
      </c>
      <c r="C14456" s="416" t="s">
        <v>17306</v>
      </c>
      <c r="D14456" s="416">
        <v>341.04</v>
      </c>
    </row>
    <row r="14457" spans="2:4" x14ac:dyDescent="0.25">
      <c r="B14457" s="416" t="s">
        <v>17404</v>
      </c>
      <c r="C14457" s="416" t="s">
        <v>17306</v>
      </c>
      <c r="D14457" s="416">
        <v>341.04</v>
      </c>
    </row>
    <row r="14458" spans="2:4" x14ac:dyDescent="0.25">
      <c r="B14458" s="416" t="s">
        <v>17405</v>
      </c>
      <c r="C14458" s="416" t="s">
        <v>17306</v>
      </c>
      <c r="D14458" s="416">
        <v>341.04</v>
      </c>
    </row>
    <row r="14459" spans="2:4" x14ac:dyDescent="0.25">
      <c r="B14459" s="416" t="s">
        <v>17406</v>
      </c>
      <c r="C14459" s="416" t="s">
        <v>17306</v>
      </c>
      <c r="D14459" s="416">
        <v>341.04</v>
      </c>
    </row>
    <row r="14460" spans="2:4" x14ac:dyDescent="0.25">
      <c r="B14460" s="416" t="s">
        <v>17407</v>
      </c>
      <c r="C14460" s="416" t="s">
        <v>17306</v>
      </c>
      <c r="D14460" s="416">
        <v>341.04</v>
      </c>
    </row>
    <row r="14461" spans="2:4" x14ac:dyDescent="0.25">
      <c r="B14461" s="416" t="s">
        <v>17408</v>
      </c>
      <c r="C14461" s="416" t="s">
        <v>17306</v>
      </c>
      <c r="D14461" s="416">
        <v>341.04</v>
      </c>
    </row>
    <row r="14462" spans="2:4" x14ac:dyDescent="0.25">
      <c r="B14462" s="416" t="s">
        <v>17409</v>
      </c>
      <c r="C14462" s="416" t="s">
        <v>17306</v>
      </c>
      <c r="D14462" s="416">
        <v>341.04</v>
      </c>
    </row>
    <row r="14463" spans="2:4" x14ac:dyDescent="0.25">
      <c r="B14463" s="416" t="s">
        <v>17410</v>
      </c>
      <c r="C14463" s="416" t="s">
        <v>17306</v>
      </c>
      <c r="D14463" s="416">
        <v>341.04</v>
      </c>
    </row>
    <row r="14464" spans="2:4" x14ac:dyDescent="0.25">
      <c r="B14464" s="416" t="s">
        <v>17411</v>
      </c>
      <c r="C14464" s="416" t="s">
        <v>17306</v>
      </c>
      <c r="D14464" s="416">
        <v>341.04</v>
      </c>
    </row>
    <row r="14465" spans="2:4" x14ac:dyDescent="0.25">
      <c r="B14465" s="416" t="s">
        <v>17412</v>
      </c>
      <c r="C14465" s="416" t="s">
        <v>17306</v>
      </c>
      <c r="D14465" s="416">
        <v>341.04</v>
      </c>
    </row>
    <row r="14466" spans="2:4" x14ac:dyDescent="0.25">
      <c r="B14466" s="416" t="s">
        <v>17413</v>
      </c>
      <c r="C14466" s="416" t="s">
        <v>17306</v>
      </c>
      <c r="D14466" s="416">
        <v>341.04</v>
      </c>
    </row>
    <row r="14467" spans="2:4" x14ac:dyDescent="0.25">
      <c r="B14467" s="416" t="s">
        <v>17414</v>
      </c>
      <c r="C14467" s="416" t="s">
        <v>17306</v>
      </c>
      <c r="D14467" s="416">
        <v>341.04</v>
      </c>
    </row>
    <row r="14468" spans="2:4" x14ac:dyDescent="0.25">
      <c r="B14468" s="416" t="s">
        <v>17415</v>
      </c>
      <c r="C14468" s="416" t="s">
        <v>17306</v>
      </c>
      <c r="D14468" s="416">
        <v>341.04</v>
      </c>
    </row>
    <row r="14469" spans="2:4" x14ac:dyDescent="0.25">
      <c r="B14469" s="416" t="s">
        <v>17416</v>
      </c>
      <c r="C14469" s="416" t="s">
        <v>17306</v>
      </c>
      <c r="D14469" s="416">
        <v>341.04</v>
      </c>
    </row>
    <row r="14470" spans="2:4" x14ac:dyDescent="0.25">
      <c r="B14470" s="416" t="s">
        <v>17417</v>
      </c>
      <c r="C14470" s="416" t="s">
        <v>17306</v>
      </c>
      <c r="D14470" s="416">
        <v>341.04</v>
      </c>
    </row>
    <row r="14471" spans="2:4" x14ac:dyDescent="0.25">
      <c r="B14471" s="416" t="s">
        <v>17418</v>
      </c>
      <c r="C14471" s="416" t="s">
        <v>17306</v>
      </c>
      <c r="D14471" s="416">
        <v>341.04</v>
      </c>
    </row>
    <row r="14472" spans="2:4" x14ac:dyDescent="0.25">
      <c r="B14472" s="416" t="s">
        <v>17419</v>
      </c>
      <c r="C14472" s="416" t="s">
        <v>17306</v>
      </c>
      <c r="D14472" s="416">
        <v>341.04</v>
      </c>
    </row>
    <row r="14473" spans="2:4" x14ac:dyDescent="0.25">
      <c r="B14473" s="416" t="s">
        <v>17420</v>
      </c>
      <c r="C14473" s="416" t="s">
        <v>17306</v>
      </c>
      <c r="D14473" s="416">
        <v>341.04</v>
      </c>
    </row>
    <row r="14474" spans="2:4" x14ac:dyDescent="0.25">
      <c r="B14474" s="416">
        <v>12417</v>
      </c>
      <c r="C14474" s="416" t="s">
        <v>17306</v>
      </c>
      <c r="D14474" s="416">
        <v>341.04</v>
      </c>
    </row>
    <row r="14475" spans="2:4" x14ac:dyDescent="0.25">
      <c r="B14475" s="416" t="s">
        <v>17421</v>
      </c>
      <c r="C14475" s="416" t="s">
        <v>17306</v>
      </c>
      <c r="D14475" s="416">
        <v>341.04</v>
      </c>
    </row>
    <row r="14476" spans="2:4" x14ac:dyDescent="0.25">
      <c r="B14476" s="416" t="s">
        <v>17422</v>
      </c>
      <c r="C14476" s="416" t="s">
        <v>17306</v>
      </c>
      <c r="D14476" s="416">
        <v>341.04</v>
      </c>
    </row>
    <row r="14477" spans="2:4" x14ac:dyDescent="0.25">
      <c r="B14477" s="416" t="s">
        <v>17423</v>
      </c>
      <c r="C14477" s="416" t="s">
        <v>17306</v>
      </c>
      <c r="D14477" s="416">
        <v>341.04</v>
      </c>
    </row>
    <row r="14478" spans="2:4" x14ac:dyDescent="0.25">
      <c r="B14478" s="416" t="s">
        <v>17424</v>
      </c>
      <c r="C14478" s="416" t="s">
        <v>17306</v>
      </c>
      <c r="D14478" s="416">
        <v>341.04</v>
      </c>
    </row>
    <row r="14479" spans="2:4" x14ac:dyDescent="0.25">
      <c r="B14479" s="416" t="s">
        <v>17425</v>
      </c>
      <c r="C14479" s="416" t="s">
        <v>17306</v>
      </c>
      <c r="D14479" s="416">
        <v>341.04</v>
      </c>
    </row>
    <row r="14480" spans="2:4" x14ac:dyDescent="0.25">
      <c r="B14480" s="416" t="s">
        <v>17426</v>
      </c>
      <c r="C14480" s="416" t="s">
        <v>17306</v>
      </c>
      <c r="D14480" s="416">
        <v>341.04</v>
      </c>
    </row>
    <row r="14481" spans="2:4" x14ac:dyDescent="0.25">
      <c r="B14481" s="416" t="s">
        <v>17427</v>
      </c>
      <c r="C14481" s="416" t="s">
        <v>17306</v>
      </c>
      <c r="D14481" s="416">
        <v>341.04</v>
      </c>
    </row>
    <row r="14482" spans="2:4" x14ac:dyDescent="0.25">
      <c r="B14482" s="416" t="s">
        <v>17428</v>
      </c>
      <c r="C14482" s="416" t="s">
        <v>17306</v>
      </c>
      <c r="D14482" s="416">
        <v>341.04</v>
      </c>
    </row>
    <row r="14483" spans="2:4" x14ac:dyDescent="0.25">
      <c r="B14483" s="416" t="s">
        <v>17429</v>
      </c>
      <c r="C14483" s="416" t="s">
        <v>17306</v>
      </c>
      <c r="D14483" s="416">
        <v>341.04</v>
      </c>
    </row>
    <row r="14484" spans="2:4" x14ac:dyDescent="0.25">
      <c r="B14484" s="416" t="s">
        <v>17430</v>
      </c>
      <c r="C14484" s="416" t="s">
        <v>17306</v>
      </c>
      <c r="D14484" s="416">
        <v>341.04</v>
      </c>
    </row>
    <row r="14485" spans="2:4" x14ac:dyDescent="0.25">
      <c r="B14485" s="416" t="s">
        <v>17431</v>
      </c>
      <c r="C14485" s="416" t="s">
        <v>17306</v>
      </c>
      <c r="D14485" s="416">
        <v>341.04</v>
      </c>
    </row>
    <row r="14486" spans="2:4" x14ac:dyDescent="0.25">
      <c r="B14486" s="416" t="s">
        <v>17432</v>
      </c>
      <c r="C14486" s="416" t="s">
        <v>17306</v>
      </c>
      <c r="D14486" s="416">
        <v>341.04</v>
      </c>
    </row>
    <row r="14487" spans="2:4" x14ac:dyDescent="0.25">
      <c r="B14487" s="416" t="s">
        <v>17433</v>
      </c>
      <c r="C14487" s="416" t="s">
        <v>17306</v>
      </c>
      <c r="D14487" s="416">
        <v>341.04</v>
      </c>
    </row>
    <row r="14488" spans="2:4" x14ac:dyDescent="0.25">
      <c r="B14488" s="416" t="s">
        <v>17434</v>
      </c>
      <c r="C14488" s="416" t="s">
        <v>17306</v>
      </c>
      <c r="D14488" s="416">
        <v>341.04</v>
      </c>
    </row>
    <row r="14489" spans="2:4" x14ac:dyDescent="0.25">
      <c r="B14489" s="416" t="s">
        <v>17435</v>
      </c>
      <c r="C14489" s="416" t="s">
        <v>17306</v>
      </c>
      <c r="D14489" s="416">
        <v>341.04</v>
      </c>
    </row>
    <row r="14490" spans="2:4" x14ac:dyDescent="0.25">
      <c r="B14490" s="416" t="s">
        <v>17436</v>
      </c>
      <c r="C14490" s="416" t="s">
        <v>17306</v>
      </c>
      <c r="D14490" s="416">
        <v>341.04</v>
      </c>
    </row>
    <row r="14491" spans="2:4" x14ac:dyDescent="0.25">
      <c r="B14491" s="416" t="s">
        <v>17437</v>
      </c>
      <c r="C14491" s="416" t="s">
        <v>17306</v>
      </c>
      <c r="D14491" s="416">
        <v>341.04</v>
      </c>
    </row>
    <row r="14492" spans="2:4" x14ac:dyDescent="0.25">
      <c r="B14492" s="416" t="s">
        <v>17438</v>
      </c>
      <c r="C14492" s="416" t="s">
        <v>17306</v>
      </c>
      <c r="D14492" s="416">
        <v>341.04</v>
      </c>
    </row>
    <row r="14493" spans="2:4" x14ac:dyDescent="0.25">
      <c r="B14493" s="416" t="s">
        <v>17439</v>
      </c>
      <c r="C14493" s="416" t="s">
        <v>17306</v>
      </c>
      <c r="D14493" s="416">
        <v>341.04</v>
      </c>
    </row>
    <row r="14494" spans="2:4" x14ac:dyDescent="0.25">
      <c r="B14494" s="416" t="s">
        <v>17440</v>
      </c>
      <c r="C14494" s="416" t="s">
        <v>17306</v>
      </c>
      <c r="D14494" s="416">
        <v>341.04</v>
      </c>
    </row>
    <row r="14495" spans="2:4" x14ac:dyDescent="0.25">
      <c r="B14495" s="416" t="s">
        <v>17441</v>
      </c>
      <c r="C14495" s="416" t="s">
        <v>17306</v>
      </c>
      <c r="D14495" s="416">
        <v>341.04</v>
      </c>
    </row>
    <row r="14496" spans="2:4" x14ac:dyDescent="0.25">
      <c r="B14496" s="416" t="s">
        <v>17442</v>
      </c>
      <c r="C14496" s="416" t="s">
        <v>17306</v>
      </c>
      <c r="D14496" s="416">
        <v>341.04</v>
      </c>
    </row>
    <row r="14497" spans="2:4" x14ac:dyDescent="0.25">
      <c r="B14497" s="416" t="s">
        <v>17443</v>
      </c>
      <c r="C14497" s="416" t="s">
        <v>17306</v>
      </c>
      <c r="D14497" s="416">
        <v>341.04</v>
      </c>
    </row>
    <row r="14498" spans="2:4" x14ac:dyDescent="0.25">
      <c r="B14498" s="416" t="s">
        <v>17444</v>
      </c>
      <c r="C14498" s="416" t="s">
        <v>17306</v>
      </c>
      <c r="D14498" s="416">
        <v>0</v>
      </c>
    </row>
    <row r="14499" spans="2:4" x14ac:dyDescent="0.25">
      <c r="B14499" s="416" t="s">
        <v>17445</v>
      </c>
      <c r="C14499" s="416" t="s">
        <v>17306</v>
      </c>
      <c r="D14499" s="416">
        <v>341.04</v>
      </c>
    </row>
    <row r="14500" spans="2:4" x14ac:dyDescent="0.25">
      <c r="B14500" s="416" t="s">
        <v>17446</v>
      </c>
      <c r="C14500" s="416" t="s">
        <v>17306</v>
      </c>
      <c r="D14500" s="416">
        <v>341.04</v>
      </c>
    </row>
    <row r="14501" spans="2:4" x14ac:dyDescent="0.25">
      <c r="B14501" s="416" t="s">
        <v>17447</v>
      </c>
      <c r="C14501" s="416" t="s">
        <v>17306</v>
      </c>
      <c r="D14501" s="416">
        <v>341.04</v>
      </c>
    </row>
    <row r="14502" spans="2:4" x14ac:dyDescent="0.25">
      <c r="B14502" s="416" t="s">
        <v>17448</v>
      </c>
      <c r="C14502" s="416" t="s">
        <v>17306</v>
      </c>
      <c r="D14502" s="416">
        <v>341.04</v>
      </c>
    </row>
    <row r="14503" spans="2:4" x14ac:dyDescent="0.25">
      <c r="B14503" s="416" t="s">
        <v>17449</v>
      </c>
      <c r="C14503" s="416" t="s">
        <v>17306</v>
      </c>
      <c r="D14503" s="416">
        <v>341.04</v>
      </c>
    </row>
    <row r="14504" spans="2:4" x14ac:dyDescent="0.25">
      <c r="B14504" s="416" t="s">
        <v>17450</v>
      </c>
      <c r="C14504" s="416" t="s">
        <v>17306</v>
      </c>
      <c r="D14504" s="416">
        <v>341.04</v>
      </c>
    </row>
    <row r="14505" spans="2:4" x14ac:dyDescent="0.25">
      <c r="B14505" s="416" t="s">
        <v>17451</v>
      </c>
      <c r="C14505" s="416" t="s">
        <v>17306</v>
      </c>
      <c r="D14505" s="416">
        <v>341.04</v>
      </c>
    </row>
    <row r="14506" spans="2:4" x14ac:dyDescent="0.25">
      <c r="B14506" s="416" t="s">
        <v>17452</v>
      </c>
      <c r="C14506" s="416" t="s">
        <v>17306</v>
      </c>
      <c r="D14506" s="416">
        <v>341.04</v>
      </c>
    </row>
    <row r="14507" spans="2:4" x14ac:dyDescent="0.25">
      <c r="B14507" s="416" t="s">
        <v>17453</v>
      </c>
      <c r="C14507" s="416" t="s">
        <v>17306</v>
      </c>
      <c r="D14507" s="416">
        <v>341.04</v>
      </c>
    </row>
    <row r="14508" spans="2:4" x14ac:dyDescent="0.25">
      <c r="B14508" s="416" t="s">
        <v>17454</v>
      </c>
      <c r="C14508" s="416" t="s">
        <v>17306</v>
      </c>
      <c r="D14508" s="416">
        <v>341.04</v>
      </c>
    </row>
    <row r="14509" spans="2:4" x14ac:dyDescent="0.25">
      <c r="B14509" s="416" t="s">
        <v>17455</v>
      </c>
      <c r="C14509" s="416" t="s">
        <v>17306</v>
      </c>
      <c r="D14509" s="416">
        <v>341.04</v>
      </c>
    </row>
    <row r="14510" spans="2:4" x14ac:dyDescent="0.25">
      <c r="B14510" s="416" t="s">
        <v>17456</v>
      </c>
      <c r="C14510" s="416" t="s">
        <v>17306</v>
      </c>
      <c r="D14510" s="416">
        <v>341.04</v>
      </c>
    </row>
    <row r="14511" spans="2:4" x14ac:dyDescent="0.25">
      <c r="B14511" s="416" t="s">
        <v>17457</v>
      </c>
      <c r="C14511" s="416" t="s">
        <v>17306</v>
      </c>
      <c r="D14511" s="416">
        <v>341.04</v>
      </c>
    </row>
    <row r="14512" spans="2:4" x14ac:dyDescent="0.25">
      <c r="B14512" s="416" t="s">
        <v>17458</v>
      </c>
      <c r="C14512" s="416" t="s">
        <v>17306</v>
      </c>
      <c r="D14512" s="416">
        <v>341.04</v>
      </c>
    </row>
    <row r="14513" spans="2:4" x14ac:dyDescent="0.25">
      <c r="B14513" s="416" t="s">
        <v>17459</v>
      </c>
      <c r="C14513" s="416" t="s">
        <v>17306</v>
      </c>
      <c r="D14513" s="416">
        <v>341.04</v>
      </c>
    </row>
    <row r="14514" spans="2:4" x14ac:dyDescent="0.25">
      <c r="B14514" s="416" t="s">
        <v>17460</v>
      </c>
      <c r="C14514" s="416" t="s">
        <v>17306</v>
      </c>
      <c r="D14514" s="416">
        <v>341.04</v>
      </c>
    </row>
    <row r="14515" spans="2:4" x14ac:dyDescent="0.25">
      <c r="B14515" s="416" t="s">
        <v>17461</v>
      </c>
      <c r="C14515" s="416" t="s">
        <v>17306</v>
      </c>
      <c r="D14515" s="416">
        <v>341.04</v>
      </c>
    </row>
    <row r="14516" spans="2:4" x14ac:dyDescent="0.25">
      <c r="B14516" s="416" t="s">
        <v>17462</v>
      </c>
      <c r="C14516" s="416" t="s">
        <v>17306</v>
      </c>
      <c r="D14516" s="416">
        <v>341.04</v>
      </c>
    </row>
    <row r="14517" spans="2:4" x14ac:dyDescent="0.25">
      <c r="B14517" s="416" t="s">
        <v>17463</v>
      </c>
      <c r="C14517" s="416" t="s">
        <v>17306</v>
      </c>
      <c r="D14517" s="416">
        <v>341.04</v>
      </c>
    </row>
    <row r="14518" spans="2:4" x14ac:dyDescent="0.25">
      <c r="B14518" s="416" t="s">
        <v>17464</v>
      </c>
      <c r="C14518" s="416" t="s">
        <v>17306</v>
      </c>
      <c r="D14518" s="416">
        <v>341.04</v>
      </c>
    </row>
    <row r="14519" spans="2:4" x14ac:dyDescent="0.25">
      <c r="B14519" s="416" t="s">
        <v>17465</v>
      </c>
      <c r="C14519" s="416" t="s">
        <v>17306</v>
      </c>
      <c r="D14519" s="416">
        <v>341.04</v>
      </c>
    </row>
    <row r="14520" spans="2:4" x14ac:dyDescent="0.25">
      <c r="B14520" s="416" t="s">
        <v>17466</v>
      </c>
      <c r="C14520" s="416" t="s">
        <v>17306</v>
      </c>
      <c r="D14520" s="416">
        <v>341.04</v>
      </c>
    </row>
    <row r="14521" spans="2:4" x14ac:dyDescent="0.25">
      <c r="B14521" s="416" t="s">
        <v>17467</v>
      </c>
      <c r="C14521" s="416" t="s">
        <v>17306</v>
      </c>
      <c r="D14521" s="416">
        <v>341.04</v>
      </c>
    </row>
    <row r="14522" spans="2:4" x14ac:dyDescent="0.25">
      <c r="B14522" s="416" t="s">
        <v>17468</v>
      </c>
      <c r="C14522" s="416" t="s">
        <v>17306</v>
      </c>
      <c r="D14522" s="416">
        <v>341.04</v>
      </c>
    </row>
    <row r="14523" spans="2:4" x14ac:dyDescent="0.25">
      <c r="B14523" s="416" t="s">
        <v>17469</v>
      </c>
      <c r="C14523" s="416" t="s">
        <v>17306</v>
      </c>
      <c r="D14523" s="416">
        <v>341.04</v>
      </c>
    </row>
    <row r="14524" spans="2:4" x14ac:dyDescent="0.25">
      <c r="B14524" s="416" t="s">
        <v>17470</v>
      </c>
      <c r="C14524" s="416" t="s">
        <v>17306</v>
      </c>
      <c r="D14524" s="416">
        <v>341.04</v>
      </c>
    </row>
    <row r="14525" spans="2:4" x14ac:dyDescent="0.25">
      <c r="B14525" s="416" t="s">
        <v>17471</v>
      </c>
      <c r="C14525" s="416" t="s">
        <v>17306</v>
      </c>
      <c r="D14525" s="416">
        <v>341.04</v>
      </c>
    </row>
    <row r="14526" spans="2:4" x14ac:dyDescent="0.25">
      <c r="B14526" s="416" t="s">
        <v>17472</v>
      </c>
      <c r="C14526" s="416" t="s">
        <v>17306</v>
      </c>
      <c r="D14526" s="416">
        <v>341.04</v>
      </c>
    </row>
    <row r="14527" spans="2:4" x14ac:dyDescent="0.25">
      <c r="B14527" s="416" t="s">
        <v>17473</v>
      </c>
      <c r="C14527" s="416" t="s">
        <v>17306</v>
      </c>
      <c r="D14527" s="416">
        <v>341.04</v>
      </c>
    </row>
    <row r="14528" spans="2:4" x14ac:dyDescent="0.25">
      <c r="B14528" s="416" t="s">
        <v>17474</v>
      </c>
      <c r="C14528" s="416" t="s">
        <v>17306</v>
      </c>
      <c r="D14528" s="416">
        <v>341.04</v>
      </c>
    </row>
    <row r="14529" spans="2:4" x14ac:dyDescent="0.25">
      <c r="B14529" s="416" t="s">
        <v>17475</v>
      </c>
      <c r="C14529" s="416" t="s">
        <v>17306</v>
      </c>
      <c r="D14529" s="416">
        <v>341.04</v>
      </c>
    </row>
    <row r="14530" spans="2:4" x14ac:dyDescent="0.25">
      <c r="B14530" s="416" t="s">
        <v>17476</v>
      </c>
      <c r="C14530" s="416" t="s">
        <v>17306</v>
      </c>
      <c r="D14530" s="416">
        <v>341.04</v>
      </c>
    </row>
    <row r="14531" spans="2:4" x14ac:dyDescent="0.25">
      <c r="B14531" s="416" t="s">
        <v>17477</v>
      </c>
      <c r="C14531" s="416" t="s">
        <v>17306</v>
      </c>
      <c r="D14531" s="416">
        <v>341.04</v>
      </c>
    </row>
    <row r="14532" spans="2:4" x14ac:dyDescent="0.25">
      <c r="B14532" s="416" t="s">
        <v>17478</v>
      </c>
      <c r="C14532" s="416" t="s">
        <v>17306</v>
      </c>
      <c r="D14532" s="416">
        <v>341.04</v>
      </c>
    </row>
    <row r="14533" spans="2:4" x14ac:dyDescent="0.25">
      <c r="B14533" s="416" t="s">
        <v>17479</v>
      </c>
      <c r="C14533" s="416" t="s">
        <v>17306</v>
      </c>
      <c r="D14533" s="416">
        <v>341.04</v>
      </c>
    </row>
    <row r="14534" spans="2:4" x14ac:dyDescent="0.25">
      <c r="B14534" s="416" t="s">
        <v>17480</v>
      </c>
      <c r="C14534" s="416" t="s">
        <v>17306</v>
      </c>
      <c r="D14534" s="416">
        <v>341.04</v>
      </c>
    </row>
    <row r="14535" spans="2:4" x14ac:dyDescent="0.25">
      <c r="B14535" s="416" t="s">
        <v>17481</v>
      </c>
      <c r="C14535" s="416" t="s">
        <v>17306</v>
      </c>
      <c r="D14535" s="416">
        <v>341.04</v>
      </c>
    </row>
    <row r="14536" spans="2:4" x14ac:dyDescent="0.25">
      <c r="B14536" s="416" t="s">
        <v>17482</v>
      </c>
      <c r="C14536" s="416" t="s">
        <v>17306</v>
      </c>
      <c r="D14536" s="416">
        <v>341.04</v>
      </c>
    </row>
    <row r="14537" spans="2:4" x14ac:dyDescent="0.25">
      <c r="B14537" s="416" t="s">
        <v>17483</v>
      </c>
      <c r="C14537" s="416" t="s">
        <v>17306</v>
      </c>
      <c r="D14537" s="416">
        <v>341.04</v>
      </c>
    </row>
    <row r="14538" spans="2:4" x14ac:dyDescent="0.25">
      <c r="B14538" s="416" t="s">
        <v>17484</v>
      </c>
      <c r="C14538" s="416" t="s">
        <v>17306</v>
      </c>
      <c r="D14538" s="416">
        <v>341.04</v>
      </c>
    </row>
    <row r="14539" spans="2:4" x14ac:dyDescent="0.25">
      <c r="B14539" s="416" t="s">
        <v>17485</v>
      </c>
      <c r="C14539" s="416" t="s">
        <v>17306</v>
      </c>
      <c r="D14539" s="416">
        <v>341.04</v>
      </c>
    </row>
    <row r="14540" spans="2:4" x14ac:dyDescent="0.25">
      <c r="B14540" s="416" t="s">
        <v>17486</v>
      </c>
      <c r="C14540" s="416" t="s">
        <v>17306</v>
      </c>
      <c r="D14540" s="416">
        <v>341.04</v>
      </c>
    </row>
    <row r="14541" spans="2:4" x14ac:dyDescent="0.25">
      <c r="B14541" s="416" t="s">
        <v>17487</v>
      </c>
      <c r="C14541" s="416" t="s">
        <v>17306</v>
      </c>
      <c r="D14541" s="416">
        <v>341.04</v>
      </c>
    </row>
    <row r="14542" spans="2:4" x14ac:dyDescent="0.25">
      <c r="B14542" s="416" t="s">
        <v>17488</v>
      </c>
      <c r="C14542" s="416" t="s">
        <v>17306</v>
      </c>
      <c r="D14542" s="416">
        <v>341.04</v>
      </c>
    </row>
    <row r="14543" spans="2:4" x14ac:dyDescent="0.25">
      <c r="B14543" s="416" t="s">
        <v>17489</v>
      </c>
      <c r="C14543" s="416" t="s">
        <v>17306</v>
      </c>
      <c r="D14543" s="416">
        <v>341.04</v>
      </c>
    </row>
    <row r="14544" spans="2:4" x14ac:dyDescent="0.25">
      <c r="B14544" s="416" t="s">
        <v>17490</v>
      </c>
      <c r="C14544" s="416" t="s">
        <v>17306</v>
      </c>
      <c r="D14544" s="416">
        <v>341.04</v>
      </c>
    </row>
    <row r="14545" spans="2:4" x14ac:dyDescent="0.25">
      <c r="B14545" s="416" t="s">
        <v>17491</v>
      </c>
      <c r="C14545" s="416" t="s">
        <v>17306</v>
      </c>
      <c r="D14545" s="416">
        <v>341.04</v>
      </c>
    </row>
    <row r="14546" spans="2:4" x14ac:dyDescent="0.25">
      <c r="B14546" s="416" t="s">
        <v>17492</v>
      </c>
      <c r="C14546" s="416" t="s">
        <v>17306</v>
      </c>
      <c r="D14546" s="416">
        <v>341.04</v>
      </c>
    </row>
    <row r="14547" spans="2:4" x14ac:dyDescent="0.25">
      <c r="B14547" s="416" t="s">
        <v>17493</v>
      </c>
      <c r="C14547" s="416" t="s">
        <v>17306</v>
      </c>
      <c r="D14547" s="416">
        <v>341.04</v>
      </c>
    </row>
    <row r="14548" spans="2:4" x14ac:dyDescent="0.25">
      <c r="B14548" s="416" t="s">
        <v>17494</v>
      </c>
      <c r="C14548" s="416" t="s">
        <v>17306</v>
      </c>
      <c r="D14548" s="416">
        <v>341.04</v>
      </c>
    </row>
    <row r="14549" spans="2:4" x14ac:dyDescent="0.25">
      <c r="B14549" s="416" t="s">
        <v>17495</v>
      </c>
      <c r="C14549" s="416" t="s">
        <v>17306</v>
      </c>
      <c r="D14549" s="416">
        <v>341.04</v>
      </c>
    </row>
    <row r="14550" spans="2:4" x14ac:dyDescent="0.25">
      <c r="B14550" s="416" t="s">
        <v>17496</v>
      </c>
      <c r="C14550" s="416" t="s">
        <v>17306</v>
      </c>
      <c r="D14550" s="416">
        <v>341.04</v>
      </c>
    </row>
    <row r="14551" spans="2:4" x14ac:dyDescent="0.25">
      <c r="B14551" s="416" t="s">
        <v>17497</v>
      </c>
      <c r="C14551" s="416" t="s">
        <v>17306</v>
      </c>
      <c r="D14551" s="416">
        <v>341.04</v>
      </c>
    </row>
    <row r="14552" spans="2:4" x14ac:dyDescent="0.25">
      <c r="B14552" s="416" t="s">
        <v>17498</v>
      </c>
      <c r="C14552" s="416" t="s">
        <v>17306</v>
      </c>
      <c r="D14552" s="416">
        <v>341.04</v>
      </c>
    </row>
    <row r="14553" spans="2:4" x14ac:dyDescent="0.25">
      <c r="B14553" s="416" t="s">
        <v>17499</v>
      </c>
      <c r="C14553" s="416" t="s">
        <v>17306</v>
      </c>
      <c r="D14553" s="416">
        <v>341.04</v>
      </c>
    </row>
    <row r="14554" spans="2:4" x14ac:dyDescent="0.25">
      <c r="B14554" s="416" t="s">
        <v>17500</v>
      </c>
      <c r="C14554" s="416" t="s">
        <v>17306</v>
      </c>
      <c r="D14554" s="416">
        <v>341.04</v>
      </c>
    </row>
    <row r="14555" spans="2:4" x14ac:dyDescent="0.25">
      <c r="B14555" s="416" t="s">
        <v>17501</v>
      </c>
      <c r="C14555" s="416" t="s">
        <v>17306</v>
      </c>
      <c r="D14555" s="416">
        <v>341.04</v>
      </c>
    </row>
    <row r="14556" spans="2:4" x14ac:dyDescent="0.25">
      <c r="B14556" s="416" t="s">
        <v>17502</v>
      </c>
      <c r="C14556" s="416" t="s">
        <v>17306</v>
      </c>
      <c r="D14556" s="416">
        <v>341.04</v>
      </c>
    </row>
    <row r="14557" spans="2:4" x14ac:dyDescent="0.25">
      <c r="B14557" s="416" t="s">
        <v>17503</v>
      </c>
      <c r="C14557" s="416" t="s">
        <v>17306</v>
      </c>
      <c r="D14557" s="416">
        <v>341.04</v>
      </c>
    </row>
    <row r="14558" spans="2:4" x14ac:dyDescent="0.25">
      <c r="B14558" s="416" t="s">
        <v>17504</v>
      </c>
      <c r="C14558" s="416" t="s">
        <v>17306</v>
      </c>
      <c r="D14558" s="416">
        <v>341.04</v>
      </c>
    </row>
    <row r="14559" spans="2:4" x14ac:dyDescent="0.25">
      <c r="B14559" s="416" t="s">
        <v>17505</v>
      </c>
      <c r="C14559" s="416" t="s">
        <v>17306</v>
      </c>
      <c r="D14559" s="416">
        <v>341.04</v>
      </c>
    </row>
    <row r="14560" spans="2:4" x14ac:dyDescent="0.25">
      <c r="B14560" s="416" t="s">
        <v>17506</v>
      </c>
      <c r="C14560" s="416" t="s">
        <v>17306</v>
      </c>
      <c r="D14560" s="416">
        <v>341.04</v>
      </c>
    </row>
    <row r="14561" spans="2:4" x14ac:dyDescent="0.25">
      <c r="B14561" s="416" t="s">
        <v>17507</v>
      </c>
      <c r="C14561" s="416" t="s">
        <v>17306</v>
      </c>
      <c r="D14561" s="416">
        <v>341.04</v>
      </c>
    </row>
    <row r="14562" spans="2:4" x14ac:dyDescent="0.25">
      <c r="B14562" s="416" t="s">
        <v>17508</v>
      </c>
      <c r="C14562" s="416" t="s">
        <v>17306</v>
      </c>
      <c r="D14562" s="416">
        <v>341.04</v>
      </c>
    </row>
    <row r="14563" spans="2:4" x14ac:dyDescent="0.25">
      <c r="B14563" s="416" t="s">
        <v>17509</v>
      </c>
      <c r="C14563" s="416" t="s">
        <v>17306</v>
      </c>
      <c r="D14563" s="416">
        <v>341.04</v>
      </c>
    </row>
    <row r="14564" spans="2:4" x14ac:dyDescent="0.25">
      <c r="B14564" s="416" t="s">
        <v>17510</v>
      </c>
      <c r="C14564" s="416" t="s">
        <v>17511</v>
      </c>
      <c r="D14564" s="417">
        <v>1339.75</v>
      </c>
    </row>
    <row r="14565" spans="2:4" x14ac:dyDescent="0.25">
      <c r="B14565" s="416" t="s">
        <v>17512</v>
      </c>
      <c r="C14565" s="416" t="s">
        <v>17513</v>
      </c>
      <c r="D14565" s="417">
        <v>4499.83</v>
      </c>
    </row>
    <row r="14566" spans="2:4" x14ac:dyDescent="0.25">
      <c r="B14566" s="416" t="s">
        <v>17514</v>
      </c>
      <c r="C14566" s="416" t="s">
        <v>17515</v>
      </c>
      <c r="D14566" s="417">
        <v>7608.18</v>
      </c>
    </row>
    <row r="14567" spans="2:4" x14ac:dyDescent="0.25">
      <c r="B14567" s="416" t="s">
        <v>17516</v>
      </c>
      <c r="C14567" s="416" t="s">
        <v>17517</v>
      </c>
      <c r="D14567" s="417">
        <v>4204.1400000000003</v>
      </c>
    </row>
    <row r="14568" spans="2:4" x14ac:dyDescent="0.25">
      <c r="B14568" s="416" t="s">
        <v>17518</v>
      </c>
      <c r="C14568" s="416" t="s">
        <v>17519</v>
      </c>
      <c r="D14568" s="417">
        <v>1217.8499999999999</v>
      </c>
    </row>
    <row r="14569" spans="2:4" x14ac:dyDescent="0.25">
      <c r="B14569" s="416" t="s">
        <v>17520</v>
      </c>
      <c r="C14569" s="416" t="s">
        <v>17519</v>
      </c>
      <c r="D14569" s="417">
        <v>1217.8499999999999</v>
      </c>
    </row>
    <row r="14570" spans="2:4" x14ac:dyDescent="0.25">
      <c r="B14570" s="416" t="s">
        <v>17521</v>
      </c>
      <c r="C14570" s="416" t="s">
        <v>17519</v>
      </c>
      <c r="D14570" s="417">
        <v>1217.8499999999999</v>
      </c>
    </row>
    <row r="14571" spans="2:4" x14ac:dyDescent="0.25">
      <c r="B14571" s="416" t="s">
        <v>17522</v>
      </c>
      <c r="C14571" s="416" t="s">
        <v>17519</v>
      </c>
      <c r="D14571" s="417">
        <v>1217.8499999999999</v>
      </c>
    </row>
    <row r="14572" spans="2:4" x14ac:dyDescent="0.25">
      <c r="B14572" s="416" t="s">
        <v>17523</v>
      </c>
      <c r="C14572" s="416" t="s">
        <v>17519</v>
      </c>
      <c r="D14572" s="417">
        <v>1217.8499999999999</v>
      </c>
    </row>
    <row r="14573" spans="2:4" x14ac:dyDescent="0.25">
      <c r="B14573" s="416" t="s">
        <v>17524</v>
      </c>
      <c r="C14573" s="416" t="s">
        <v>17519</v>
      </c>
      <c r="D14573" s="417">
        <v>1217.8499999999999</v>
      </c>
    </row>
    <row r="14574" spans="2:4" x14ac:dyDescent="0.25">
      <c r="B14574" s="416" t="s">
        <v>17525</v>
      </c>
      <c r="C14574" s="416" t="s">
        <v>17519</v>
      </c>
      <c r="D14574" s="417">
        <v>1217.8499999999999</v>
      </c>
    </row>
    <row r="14575" spans="2:4" x14ac:dyDescent="0.25">
      <c r="B14575" s="416" t="s">
        <v>17526</v>
      </c>
      <c r="C14575" s="416" t="s">
        <v>17519</v>
      </c>
      <c r="D14575" s="417">
        <v>1217.8499999999999</v>
      </c>
    </row>
    <row r="14576" spans="2:4" x14ac:dyDescent="0.25">
      <c r="B14576" s="416" t="s">
        <v>17527</v>
      </c>
      <c r="C14576" s="416" t="s">
        <v>17519</v>
      </c>
      <c r="D14576" s="417">
        <v>1217.8499999999999</v>
      </c>
    </row>
    <row r="14577" spans="2:4" x14ac:dyDescent="0.25">
      <c r="B14577" s="416" t="s">
        <v>17528</v>
      </c>
      <c r="C14577" s="416" t="s">
        <v>17519</v>
      </c>
      <c r="D14577" s="417">
        <v>1217.8499999999999</v>
      </c>
    </row>
    <row r="14578" spans="2:4" x14ac:dyDescent="0.25">
      <c r="B14578" s="416" t="s">
        <v>17529</v>
      </c>
      <c r="C14578" s="416" t="s">
        <v>17519</v>
      </c>
      <c r="D14578" s="417">
        <v>1217.8499999999999</v>
      </c>
    </row>
    <row r="14579" spans="2:4" x14ac:dyDescent="0.25">
      <c r="B14579" s="416" t="s">
        <v>17530</v>
      </c>
      <c r="C14579" s="416" t="s">
        <v>17519</v>
      </c>
      <c r="D14579" s="417">
        <v>1217.8499999999999</v>
      </c>
    </row>
    <row r="14580" spans="2:4" x14ac:dyDescent="0.25">
      <c r="B14580" s="416" t="s">
        <v>17531</v>
      </c>
      <c r="C14580" s="416" t="s">
        <v>17519</v>
      </c>
      <c r="D14580" s="417">
        <v>1217.8499999999999</v>
      </c>
    </row>
    <row r="14581" spans="2:4" x14ac:dyDescent="0.25">
      <c r="B14581" s="416" t="s">
        <v>17532</v>
      </c>
      <c r="C14581" s="416" t="s">
        <v>17519</v>
      </c>
      <c r="D14581" s="417">
        <v>1217.8499999999999</v>
      </c>
    </row>
    <row r="14582" spans="2:4" x14ac:dyDescent="0.25">
      <c r="B14582" s="416" t="s">
        <v>17533</v>
      </c>
      <c r="C14582" s="416" t="s">
        <v>17519</v>
      </c>
      <c r="D14582" s="417">
        <v>1217.8499999999999</v>
      </c>
    </row>
    <row r="14583" spans="2:4" x14ac:dyDescent="0.25">
      <c r="B14583" s="416" t="s">
        <v>17534</v>
      </c>
      <c r="C14583" s="416" t="s">
        <v>17519</v>
      </c>
      <c r="D14583" s="417">
        <v>1217.8499999999999</v>
      </c>
    </row>
    <row r="14584" spans="2:4" x14ac:dyDescent="0.25">
      <c r="B14584" s="416" t="s">
        <v>17535</v>
      </c>
      <c r="C14584" s="416" t="s">
        <v>17519</v>
      </c>
      <c r="D14584" s="417">
        <v>1217.8499999999999</v>
      </c>
    </row>
    <row r="14585" spans="2:4" x14ac:dyDescent="0.25">
      <c r="B14585" s="416" t="s">
        <v>17536</v>
      </c>
      <c r="C14585" s="416" t="s">
        <v>17519</v>
      </c>
      <c r="D14585" s="417">
        <v>1217.8499999999999</v>
      </c>
    </row>
    <row r="14586" spans="2:4" x14ac:dyDescent="0.25">
      <c r="B14586" s="416" t="s">
        <v>17537</v>
      </c>
      <c r="C14586" s="416" t="s">
        <v>17519</v>
      </c>
      <c r="D14586" s="417">
        <v>1217.8499999999999</v>
      </c>
    </row>
    <row r="14587" spans="2:4" x14ac:dyDescent="0.25">
      <c r="B14587" s="416" t="s">
        <v>17538</v>
      </c>
      <c r="C14587" s="416" t="s">
        <v>17539</v>
      </c>
      <c r="D14587" s="417">
        <v>1217.8499999999999</v>
      </c>
    </row>
    <row r="14588" spans="2:4" x14ac:dyDescent="0.25">
      <c r="B14588" s="416" t="s">
        <v>17540</v>
      </c>
      <c r="C14588" s="416" t="s">
        <v>17539</v>
      </c>
      <c r="D14588" s="417">
        <v>1217.8499999999999</v>
      </c>
    </row>
    <row r="14589" spans="2:4" x14ac:dyDescent="0.25">
      <c r="B14589" s="416" t="s">
        <v>17541</v>
      </c>
      <c r="C14589" s="416" t="s">
        <v>17539</v>
      </c>
      <c r="D14589" s="417">
        <v>1217.8499999999999</v>
      </c>
    </row>
    <row r="14590" spans="2:4" x14ac:dyDescent="0.25">
      <c r="B14590" s="416" t="s">
        <v>17542</v>
      </c>
      <c r="C14590" s="416" t="s">
        <v>17539</v>
      </c>
      <c r="D14590" s="417">
        <v>1217.8499999999999</v>
      </c>
    </row>
    <row r="14591" spans="2:4" x14ac:dyDescent="0.25">
      <c r="B14591" s="416" t="s">
        <v>17543</v>
      </c>
      <c r="C14591" s="416" t="s">
        <v>17539</v>
      </c>
      <c r="D14591" s="417">
        <v>1217.8499999999999</v>
      </c>
    </row>
    <row r="14592" spans="2:4" x14ac:dyDescent="0.25">
      <c r="B14592" s="416" t="s">
        <v>17544</v>
      </c>
      <c r="C14592" s="416" t="s">
        <v>17545</v>
      </c>
      <c r="D14592" s="417">
        <v>1305.25</v>
      </c>
    </row>
    <row r="14593" spans="2:4" x14ac:dyDescent="0.25">
      <c r="B14593" s="416" t="s">
        <v>17546</v>
      </c>
      <c r="C14593" s="416" t="s">
        <v>17547</v>
      </c>
      <c r="D14593" s="416">
        <v>818.8</v>
      </c>
    </row>
    <row r="14594" spans="2:4" x14ac:dyDescent="0.25">
      <c r="B14594" s="416" t="s">
        <v>17548</v>
      </c>
      <c r="C14594" s="416" t="s">
        <v>17549</v>
      </c>
      <c r="D14594" s="417">
        <v>2202.9</v>
      </c>
    </row>
    <row r="14595" spans="2:4" x14ac:dyDescent="0.25">
      <c r="B14595" s="416" t="s">
        <v>17550</v>
      </c>
      <c r="C14595" s="416" t="s">
        <v>17549</v>
      </c>
      <c r="D14595" s="417">
        <v>2202.9</v>
      </c>
    </row>
    <row r="14596" spans="2:4" x14ac:dyDescent="0.25">
      <c r="B14596" s="416" t="s">
        <v>17551</v>
      </c>
      <c r="C14596" s="416" t="s">
        <v>17549</v>
      </c>
      <c r="D14596" s="417">
        <v>2202.9</v>
      </c>
    </row>
    <row r="14597" spans="2:4" x14ac:dyDescent="0.25">
      <c r="B14597" s="416" t="s">
        <v>17552</v>
      </c>
      <c r="C14597" s="416" t="s">
        <v>17549</v>
      </c>
      <c r="D14597" s="417">
        <v>2202.9</v>
      </c>
    </row>
    <row r="14598" spans="2:4" x14ac:dyDescent="0.25">
      <c r="B14598" s="416" t="s">
        <v>17553</v>
      </c>
      <c r="C14598" s="416" t="s">
        <v>17549</v>
      </c>
      <c r="D14598" s="417">
        <v>2202.9</v>
      </c>
    </row>
    <row r="14599" spans="2:4" x14ac:dyDescent="0.25">
      <c r="B14599" s="416" t="s">
        <v>17554</v>
      </c>
      <c r="C14599" s="416" t="s">
        <v>17555</v>
      </c>
      <c r="D14599" s="417">
        <v>4314.8</v>
      </c>
    </row>
    <row r="14600" spans="2:4" x14ac:dyDescent="0.25">
      <c r="B14600" s="416" t="s">
        <v>17556</v>
      </c>
      <c r="C14600" s="416" t="s">
        <v>17555</v>
      </c>
      <c r="D14600" s="417">
        <v>4314.8</v>
      </c>
    </row>
    <row r="14601" spans="2:4" x14ac:dyDescent="0.25">
      <c r="B14601" s="416" t="s">
        <v>17557</v>
      </c>
      <c r="C14601" s="416" t="s">
        <v>17558</v>
      </c>
      <c r="D14601" s="416">
        <v>562.35</v>
      </c>
    </row>
    <row r="14602" spans="2:4" x14ac:dyDescent="0.25">
      <c r="B14602" s="416" t="s">
        <v>17559</v>
      </c>
      <c r="C14602" s="416" t="s">
        <v>17558</v>
      </c>
      <c r="D14602" s="416">
        <v>562.35</v>
      </c>
    </row>
    <row r="14603" spans="2:4" x14ac:dyDescent="0.25">
      <c r="B14603" s="416" t="s">
        <v>17560</v>
      </c>
      <c r="C14603" s="416" t="s">
        <v>17558</v>
      </c>
      <c r="D14603" s="416">
        <v>851.92</v>
      </c>
    </row>
    <row r="14604" spans="2:4" x14ac:dyDescent="0.25">
      <c r="B14604" s="416" t="s">
        <v>17561</v>
      </c>
      <c r="C14604" s="416" t="s">
        <v>17558</v>
      </c>
      <c r="D14604" s="416">
        <v>562.35</v>
      </c>
    </row>
    <row r="14605" spans="2:4" x14ac:dyDescent="0.25">
      <c r="B14605" s="416" t="s">
        <v>17562</v>
      </c>
      <c r="C14605" s="416" t="s">
        <v>17558</v>
      </c>
      <c r="D14605" s="416">
        <v>562.35</v>
      </c>
    </row>
    <row r="14606" spans="2:4" x14ac:dyDescent="0.25">
      <c r="B14606" s="416" t="s">
        <v>17563</v>
      </c>
      <c r="C14606" s="416" t="s">
        <v>17558</v>
      </c>
      <c r="D14606" s="416">
        <v>562.35</v>
      </c>
    </row>
    <row r="14607" spans="2:4" x14ac:dyDescent="0.25">
      <c r="B14607" s="416" t="s">
        <v>17564</v>
      </c>
      <c r="C14607" s="416" t="s">
        <v>17558</v>
      </c>
      <c r="D14607" s="417">
        <v>13468.8</v>
      </c>
    </row>
    <row r="14608" spans="2:4" x14ac:dyDescent="0.25">
      <c r="B14608" s="416" t="s">
        <v>17565</v>
      </c>
      <c r="C14608" s="416" t="s">
        <v>17558</v>
      </c>
      <c r="D14608" s="416">
        <v>562.35</v>
      </c>
    </row>
    <row r="14609" spans="2:4" x14ac:dyDescent="0.25">
      <c r="B14609" s="416" t="s">
        <v>17566</v>
      </c>
      <c r="C14609" s="416" t="s">
        <v>17558</v>
      </c>
      <c r="D14609" s="417">
        <v>4974.08</v>
      </c>
    </row>
    <row r="14610" spans="2:4" x14ac:dyDescent="0.25">
      <c r="B14610" s="416" t="s">
        <v>17567</v>
      </c>
      <c r="C14610" s="416" t="s">
        <v>17558</v>
      </c>
      <c r="D14610" s="416">
        <v>562.35</v>
      </c>
    </row>
    <row r="14611" spans="2:4" x14ac:dyDescent="0.25">
      <c r="B14611" s="416" t="s">
        <v>17568</v>
      </c>
      <c r="C14611" s="416" t="s">
        <v>17558</v>
      </c>
      <c r="D14611" s="417">
        <v>2070</v>
      </c>
    </row>
    <row r="14612" spans="2:4" x14ac:dyDescent="0.25">
      <c r="B14612" s="416" t="s">
        <v>17569</v>
      </c>
      <c r="C14612" s="416" t="s">
        <v>17558</v>
      </c>
      <c r="D14612" s="416">
        <v>851.92</v>
      </c>
    </row>
    <row r="14613" spans="2:4" x14ac:dyDescent="0.25">
      <c r="B14613" s="416" t="s">
        <v>17570</v>
      </c>
      <c r="C14613" s="416" t="s">
        <v>17558</v>
      </c>
      <c r="D14613" s="417">
        <v>4274.6000000000004</v>
      </c>
    </row>
    <row r="14614" spans="2:4" x14ac:dyDescent="0.25">
      <c r="B14614" s="416" t="s">
        <v>17571</v>
      </c>
      <c r="C14614" s="416" t="s">
        <v>17558</v>
      </c>
      <c r="D14614" s="417">
        <v>2070</v>
      </c>
    </row>
    <row r="14615" spans="2:4" x14ac:dyDescent="0.25">
      <c r="B14615" s="416" t="s">
        <v>17572</v>
      </c>
      <c r="C14615" s="416" t="s">
        <v>17558</v>
      </c>
      <c r="D14615" s="416">
        <v>851.92</v>
      </c>
    </row>
    <row r="14616" spans="2:4" x14ac:dyDescent="0.25">
      <c r="B14616" s="416">
        <v>7530</v>
      </c>
      <c r="C14616" s="416" t="s">
        <v>17558</v>
      </c>
      <c r="D14616" s="416">
        <v>851.92</v>
      </c>
    </row>
    <row r="14617" spans="2:4" x14ac:dyDescent="0.25">
      <c r="B14617" s="416" t="s">
        <v>17573</v>
      </c>
      <c r="C14617" s="416" t="s">
        <v>17558</v>
      </c>
      <c r="D14617" s="416">
        <v>275.18</v>
      </c>
    </row>
    <row r="14618" spans="2:4" x14ac:dyDescent="0.25">
      <c r="B14618" s="416" t="s">
        <v>17574</v>
      </c>
      <c r="C14618" s="416" t="s">
        <v>17558</v>
      </c>
      <c r="D14618" s="416">
        <v>562.35</v>
      </c>
    </row>
    <row r="14619" spans="2:4" x14ac:dyDescent="0.25">
      <c r="B14619" s="416" t="s">
        <v>17575</v>
      </c>
      <c r="C14619" s="416" t="s">
        <v>17558</v>
      </c>
      <c r="D14619" s="417">
        <v>1815.4</v>
      </c>
    </row>
    <row r="14620" spans="2:4" x14ac:dyDescent="0.25">
      <c r="B14620" s="416" t="s">
        <v>17576</v>
      </c>
      <c r="C14620" s="416" t="s">
        <v>17558</v>
      </c>
      <c r="D14620" s="417">
        <v>1815.4</v>
      </c>
    </row>
    <row r="14621" spans="2:4" x14ac:dyDescent="0.25">
      <c r="B14621" s="416" t="s">
        <v>17577</v>
      </c>
      <c r="C14621" s="416" t="s">
        <v>17558</v>
      </c>
      <c r="D14621" s="417">
        <v>2070</v>
      </c>
    </row>
    <row r="14622" spans="2:4" x14ac:dyDescent="0.25">
      <c r="B14622" s="416" t="s">
        <v>17578</v>
      </c>
      <c r="C14622" s="416" t="s">
        <v>17558</v>
      </c>
      <c r="D14622" s="417">
        <v>4274.6000000000004</v>
      </c>
    </row>
    <row r="14623" spans="2:4" x14ac:dyDescent="0.25">
      <c r="B14623" s="416" t="s">
        <v>17579</v>
      </c>
      <c r="C14623" s="416" t="s">
        <v>17558</v>
      </c>
      <c r="D14623" s="416">
        <v>552</v>
      </c>
    </row>
    <row r="14624" spans="2:4" x14ac:dyDescent="0.25">
      <c r="B14624" s="416" t="s">
        <v>17580</v>
      </c>
      <c r="C14624" s="416" t="s">
        <v>17558</v>
      </c>
      <c r="D14624" s="417">
        <v>3990.4</v>
      </c>
    </row>
    <row r="14625" spans="2:4" x14ac:dyDescent="0.25">
      <c r="B14625" s="416" t="s">
        <v>17581</v>
      </c>
      <c r="C14625" s="416" t="s">
        <v>17558</v>
      </c>
      <c r="D14625" s="416">
        <v>562.35</v>
      </c>
    </row>
    <row r="14626" spans="2:4" x14ac:dyDescent="0.25">
      <c r="B14626" s="416" t="s">
        <v>17582</v>
      </c>
      <c r="C14626" s="416" t="s">
        <v>17558</v>
      </c>
      <c r="D14626" s="416">
        <v>851</v>
      </c>
    </row>
    <row r="14627" spans="2:4" x14ac:dyDescent="0.25">
      <c r="B14627" s="416" t="s">
        <v>17583</v>
      </c>
      <c r="C14627" s="416" t="s">
        <v>17558</v>
      </c>
      <c r="D14627" s="416">
        <v>851.92</v>
      </c>
    </row>
    <row r="14628" spans="2:4" x14ac:dyDescent="0.25">
      <c r="B14628" s="416" t="s">
        <v>17584</v>
      </c>
      <c r="C14628" s="416" t="s">
        <v>17558</v>
      </c>
      <c r="D14628" s="416">
        <v>851</v>
      </c>
    </row>
    <row r="14629" spans="2:4" x14ac:dyDescent="0.25">
      <c r="B14629" s="416" t="s">
        <v>17585</v>
      </c>
      <c r="C14629" s="416" t="s">
        <v>17558</v>
      </c>
      <c r="D14629" s="416">
        <v>275.18</v>
      </c>
    </row>
    <row r="14630" spans="2:4" x14ac:dyDescent="0.25">
      <c r="B14630" s="416" t="s">
        <v>17586</v>
      </c>
      <c r="C14630" s="416" t="s">
        <v>17558</v>
      </c>
      <c r="D14630" s="416">
        <v>435.85</v>
      </c>
    </row>
    <row r="14631" spans="2:4" x14ac:dyDescent="0.25">
      <c r="B14631" s="416" t="s">
        <v>17587</v>
      </c>
      <c r="C14631" s="416" t="s">
        <v>17558</v>
      </c>
      <c r="D14631" s="416">
        <v>562.35</v>
      </c>
    </row>
    <row r="14632" spans="2:4" x14ac:dyDescent="0.25">
      <c r="B14632" s="416" t="s">
        <v>17588</v>
      </c>
      <c r="C14632" s="416" t="s">
        <v>17558</v>
      </c>
      <c r="D14632" s="416">
        <v>275.18</v>
      </c>
    </row>
    <row r="14633" spans="2:4" x14ac:dyDescent="0.25">
      <c r="B14633" s="416" t="s">
        <v>17589</v>
      </c>
      <c r="C14633" s="416" t="s">
        <v>17558</v>
      </c>
      <c r="D14633" s="416">
        <v>562.35</v>
      </c>
    </row>
    <row r="14634" spans="2:4" x14ac:dyDescent="0.25">
      <c r="B14634" s="416" t="s">
        <v>17590</v>
      </c>
      <c r="C14634" s="416" t="s">
        <v>17591</v>
      </c>
      <c r="D14634" s="417">
        <v>1472.91</v>
      </c>
    </row>
    <row r="14635" spans="2:4" x14ac:dyDescent="0.25">
      <c r="B14635" s="416" t="s">
        <v>17592</v>
      </c>
      <c r="C14635" s="416" t="s">
        <v>17591</v>
      </c>
      <c r="D14635" s="417">
        <v>1472.91</v>
      </c>
    </row>
    <row r="14636" spans="2:4" x14ac:dyDescent="0.25">
      <c r="B14636" s="416" t="s">
        <v>17593</v>
      </c>
      <c r="C14636" s="416" t="s">
        <v>17591</v>
      </c>
      <c r="D14636" s="417">
        <v>3583.4</v>
      </c>
    </row>
    <row r="14637" spans="2:4" x14ac:dyDescent="0.25">
      <c r="B14637" s="416" t="s">
        <v>17594</v>
      </c>
      <c r="C14637" s="416" t="s">
        <v>17591</v>
      </c>
      <c r="D14637" s="417">
        <v>3583.4</v>
      </c>
    </row>
    <row r="14638" spans="2:4" x14ac:dyDescent="0.25">
      <c r="B14638" s="416" t="s">
        <v>17595</v>
      </c>
      <c r="C14638" s="416" t="s">
        <v>17596</v>
      </c>
      <c r="D14638" s="417">
        <v>1035</v>
      </c>
    </row>
    <row r="14639" spans="2:4" x14ac:dyDescent="0.25">
      <c r="B14639" s="416" t="s">
        <v>17597</v>
      </c>
      <c r="C14639" s="416" t="s">
        <v>17598</v>
      </c>
      <c r="D14639" s="417">
        <v>2110.02</v>
      </c>
    </row>
    <row r="14640" spans="2:4" x14ac:dyDescent="0.25">
      <c r="B14640" s="416" t="s">
        <v>17599</v>
      </c>
      <c r="C14640" s="416" t="s">
        <v>17598</v>
      </c>
      <c r="D14640" s="417">
        <v>2110.02</v>
      </c>
    </row>
    <row r="14641" spans="2:4" x14ac:dyDescent="0.25">
      <c r="B14641" s="416" t="s">
        <v>17600</v>
      </c>
      <c r="C14641" s="416" t="s">
        <v>17598</v>
      </c>
      <c r="D14641" s="417">
        <v>2110.02</v>
      </c>
    </row>
    <row r="14642" spans="2:4" x14ac:dyDescent="0.25">
      <c r="B14642" s="416" t="s">
        <v>17601</v>
      </c>
      <c r="C14642" s="416" t="s">
        <v>17598</v>
      </c>
      <c r="D14642" s="417">
        <v>2110.02</v>
      </c>
    </row>
    <row r="14643" spans="2:4" x14ac:dyDescent="0.25">
      <c r="B14643" s="416" t="s">
        <v>17602</v>
      </c>
      <c r="C14643" s="416" t="s">
        <v>17603</v>
      </c>
      <c r="D14643" s="416">
        <v>990.15</v>
      </c>
    </row>
    <row r="14644" spans="2:4" x14ac:dyDescent="0.25">
      <c r="B14644" s="416" t="s">
        <v>17604</v>
      </c>
      <c r="C14644" s="416" t="s">
        <v>17603</v>
      </c>
      <c r="D14644" s="416">
        <v>990.15</v>
      </c>
    </row>
    <row r="14645" spans="2:4" x14ac:dyDescent="0.25">
      <c r="B14645" s="416" t="s">
        <v>17605</v>
      </c>
      <c r="C14645" s="416" t="s">
        <v>17606</v>
      </c>
      <c r="D14645" s="417">
        <v>1564.84</v>
      </c>
    </row>
    <row r="14646" spans="2:4" x14ac:dyDescent="0.25">
      <c r="B14646" s="416" t="s">
        <v>17607</v>
      </c>
      <c r="C14646" s="416" t="s">
        <v>17608</v>
      </c>
      <c r="D14646" s="417">
        <v>1380.4</v>
      </c>
    </row>
    <row r="14647" spans="2:4" x14ac:dyDescent="0.25">
      <c r="B14647" s="416" t="s">
        <v>17609</v>
      </c>
      <c r="C14647" s="416" t="s">
        <v>17608</v>
      </c>
      <c r="D14647" s="417">
        <v>1380.4</v>
      </c>
    </row>
    <row r="14648" spans="2:4" x14ac:dyDescent="0.25">
      <c r="B14648" s="416" t="s">
        <v>17610</v>
      </c>
      <c r="C14648" s="416" t="s">
        <v>17608</v>
      </c>
      <c r="D14648" s="417">
        <v>1380.4</v>
      </c>
    </row>
    <row r="14649" spans="2:4" x14ac:dyDescent="0.25">
      <c r="B14649" s="416" t="s">
        <v>17611</v>
      </c>
      <c r="C14649" s="416" t="s">
        <v>17608</v>
      </c>
      <c r="D14649" s="417">
        <v>1380.4</v>
      </c>
    </row>
    <row r="14650" spans="2:4" x14ac:dyDescent="0.25">
      <c r="B14650" s="416" t="s">
        <v>17612</v>
      </c>
      <c r="C14650" s="416" t="s">
        <v>17608</v>
      </c>
      <c r="D14650" s="417">
        <v>1380.4</v>
      </c>
    </row>
    <row r="14651" spans="2:4" x14ac:dyDescent="0.25">
      <c r="B14651" s="416" t="s">
        <v>17613</v>
      </c>
      <c r="C14651" s="416" t="s">
        <v>17608</v>
      </c>
      <c r="D14651" s="417">
        <v>1380.4</v>
      </c>
    </row>
    <row r="14652" spans="2:4" x14ac:dyDescent="0.25">
      <c r="B14652" s="416" t="s">
        <v>17614</v>
      </c>
      <c r="C14652" s="416" t="s">
        <v>17608</v>
      </c>
      <c r="D14652" s="417">
        <v>1380.4</v>
      </c>
    </row>
    <row r="14653" spans="2:4" x14ac:dyDescent="0.25">
      <c r="B14653" s="416" t="s">
        <v>17615</v>
      </c>
      <c r="C14653" s="416" t="s">
        <v>17616</v>
      </c>
      <c r="D14653" s="417">
        <v>1380.4</v>
      </c>
    </row>
    <row r="14654" spans="2:4" x14ac:dyDescent="0.25">
      <c r="B14654" s="416" t="s">
        <v>17617</v>
      </c>
      <c r="C14654" s="416" t="s">
        <v>17616</v>
      </c>
      <c r="D14654" s="417">
        <v>1380.4</v>
      </c>
    </row>
    <row r="14655" spans="2:4" x14ac:dyDescent="0.25">
      <c r="B14655" s="416" t="s">
        <v>17618</v>
      </c>
      <c r="C14655" s="416" t="s">
        <v>17616</v>
      </c>
      <c r="D14655" s="417">
        <v>1380.4</v>
      </c>
    </row>
    <row r="14656" spans="2:4" x14ac:dyDescent="0.25">
      <c r="B14656" s="416" t="s">
        <v>17619</v>
      </c>
      <c r="C14656" s="416" t="s">
        <v>17616</v>
      </c>
      <c r="D14656" s="417">
        <v>1380.4</v>
      </c>
    </row>
    <row r="14657" spans="2:4" x14ac:dyDescent="0.25">
      <c r="B14657" s="416" t="s">
        <v>17620</v>
      </c>
      <c r="C14657" s="416" t="s">
        <v>17616</v>
      </c>
      <c r="D14657" s="417">
        <v>1380.4</v>
      </c>
    </row>
    <row r="14658" spans="2:4" x14ac:dyDescent="0.25">
      <c r="B14658" s="416" t="s">
        <v>17621</v>
      </c>
      <c r="C14658" s="416" t="s">
        <v>17616</v>
      </c>
      <c r="D14658" s="417">
        <v>1380.4</v>
      </c>
    </row>
    <row r="14659" spans="2:4" x14ac:dyDescent="0.25">
      <c r="B14659" s="416" t="s">
        <v>17622</v>
      </c>
      <c r="C14659" s="416" t="s">
        <v>17616</v>
      </c>
      <c r="D14659" s="417">
        <v>1380.4</v>
      </c>
    </row>
    <row r="14660" spans="2:4" x14ac:dyDescent="0.25">
      <c r="B14660" s="416" t="s">
        <v>17623</v>
      </c>
      <c r="C14660" s="416" t="s">
        <v>17616</v>
      </c>
      <c r="D14660" s="417">
        <v>1380.4</v>
      </c>
    </row>
    <row r="14661" spans="2:4" x14ac:dyDescent="0.25">
      <c r="B14661" s="416" t="s">
        <v>17624</v>
      </c>
      <c r="C14661" s="416" t="s">
        <v>17616</v>
      </c>
      <c r="D14661" s="417">
        <v>1380.4</v>
      </c>
    </row>
    <row r="14662" spans="2:4" x14ac:dyDescent="0.25">
      <c r="B14662" s="416" t="s">
        <v>17625</v>
      </c>
      <c r="C14662" s="416" t="s">
        <v>17616</v>
      </c>
      <c r="D14662" s="417">
        <v>1380.4</v>
      </c>
    </row>
    <row r="14663" spans="2:4" x14ac:dyDescent="0.25">
      <c r="B14663" s="416" t="s">
        <v>17626</v>
      </c>
      <c r="C14663" s="416" t="s">
        <v>17616</v>
      </c>
      <c r="D14663" s="417">
        <v>1380.4</v>
      </c>
    </row>
    <row r="14664" spans="2:4" x14ac:dyDescent="0.25">
      <c r="B14664" s="416" t="s">
        <v>17627</v>
      </c>
      <c r="C14664" s="416" t="s">
        <v>17616</v>
      </c>
      <c r="D14664" s="417">
        <v>1380.4</v>
      </c>
    </row>
    <row r="14665" spans="2:4" x14ac:dyDescent="0.25">
      <c r="B14665" s="416" t="s">
        <v>17628</v>
      </c>
      <c r="C14665" s="416" t="s">
        <v>17616</v>
      </c>
      <c r="D14665" s="417">
        <v>1380.4</v>
      </c>
    </row>
    <row r="14666" spans="2:4" x14ac:dyDescent="0.25">
      <c r="B14666" s="416" t="s">
        <v>17629</v>
      </c>
      <c r="C14666" s="416" t="s">
        <v>17616</v>
      </c>
      <c r="D14666" s="417">
        <v>1380.4</v>
      </c>
    </row>
    <row r="14667" spans="2:4" x14ac:dyDescent="0.25">
      <c r="B14667" s="416" t="s">
        <v>17630</v>
      </c>
      <c r="C14667" s="416" t="s">
        <v>17616</v>
      </c>
      <c r="D14667" s="417">
        <v>1380.4</v>
      </c>
    </row>
    <row r="14668" spans="2:4" x14ac:dyDescent="0.25">
      <c r="B14668" s="416" t="s">
        <v>17631</v>
      </c>
      <c r="C14668" s="416" t="s">
        <v>17616</v>
      </c>
      <c r="D14668" s="417">
        <v>1380.4</v>
      </c>
    </row>
    <row r="14669" spans="2:4" x14ac:dyDescent="0.25">
      <c r="B14669" s="416" t="s">
        <v>17632</v>
      </c>
      <c r="C14669" s="416" t="s">
        <v>17616</v>
      </c>
      <c r="D14669" s="417">
        <v>1380.4</v>
      </c>
    </row>
    <row r="14670" spans="2:4" x14ac:dyDescent="0.25">
      <c r="B14670" s="416" t="s">
        <v>17633</v>
      </c>
      <c r="C14670" s="416" t="s">
        <v>17616</v>
      </c>
      <c r="D14670" s="417">
        <v>1380.4</v>
      </c>
    </row>
    <row r="14671" spans="2:4" x14ac:dyDescent="0.25">
      <c r="B14671" s="416" t="s">
        <v>17634</v>
      </c>
      <c r="C14671" s="416" t="s">
        <v>17616</v>
      </c>
      <c r="D14671" s="417">
        <v>1380.4</v>
      </c>
    </row>
    <row r="14672" spans="2:4" x14ac:dyDescent="0.25">
      <c r="B14672" s="416" t="s">
        <v>17635</v>
      </c>
      <c r="C14672" s="416" t="s">
        <v>17616</v>
      </c>
      <c r="D14672" s="417">
        <v>1380.4</v>
      </c>
    </row>
    <row r="14673" spans="2:4" x14ac:dyDescent="0.25">
      <c r="B14673" s="416" t="s">
        <v>17636</v>
      </c>
      <c r="C14673" s="416" t="s">
        <v>17616</v>
      </c>
      <c r="D14673" s="417">
        <v>1380.4</v>
      </c>
    </row>
    <row r="14674" spans="2:4" x14ac:dyDescent="0.25">
      <c r="B14674" s="416" t="s">
        <v>17637</v>
      </c>
      <c r="C14674" s="416" t="s">
        <v>17616</v>
      </c>
      <c r="D14674" s="417">
        <v>1380.4</v>
      </c>
    </row>
    <row r="14675" spans="2:4" x14ac:dyDescent="0.25">
      <c r="B14675" s="416" t="s">
        <v>17638</v>
      </c>
      <c r="C14675" s="416" t="s">
        <v>17639</v>
      </c>
      <c r="D14675" s="416">
        <v>562.35</v>
      </c>
    </row>
    <row r="14676" spans="2:4" x14ac:dyDescent="0.25">
      <c r="B14676" s="416" t="s">
        <v>17640</v>
      </c>
      <c r="C14676" s="416" t="s">
        <v>17641</v>
      </c>
      <c r="D14676" s="417">
        <v>3386.85</v>
      </c>
    </row>
    <row r="14677" spans="2:4" x14ac:dyDescent="0.25">
      <c r="B14677" s="416" t="s">
        <v>17642</v>
      </c>
      <c r="C14677" s="416" t="s">
        <v>17643</v>
      </c>
      <c r="D14677" s="417">
        <v>2000</v>
      </c>
    </row>
    <row r="14678" spans="2:4" x14ac:dyDescent="0.25">
      <c r="B14678" s="416" t="s">
        <v>17644</v>
      </c>
      <c r="C14678" s="416" t="s">
        <v>17643</v>
      </c>
      <c r="D14678" s="417">
        <v>1483.5</v>
      </c>
    </row>
    <row r="14679" spans="2:4" x14ac:dyDescent="0.25">
      <c r="B14679" s="416" t="s">
        <v>17645</v>
      </c>
      <c r="C14679" s="416" t="s">
        <v>17643</v>
      </c>
      <c r="D14679" s="417">
        <v>1483.5</v>
      </c>
    </row>
    <row r="14680" spans="2:4" x14ac:dyDescent="0.25">
      <c r="B14680" s="416" t="s">
        <v>17646</v>
      </c>
      <c r="C14680" s="416" t="s">
        <v>17643</v>
      </c>
      <c r="D14680" s="417">
        <v>1483.5</v>
      </c>
    </row>
    <row r="14681" spans="2:4" x14ac:dyDescent="0.25">
      <c r="B14681" s="416" t="s">
        <v>17647</v>
      </c>
      <c r="C14681" s="416" t="s">
        <v>17643</v>
      </c>
      <c r="D14681" s="417">
        <v>2070</v>
      </c>
    </row>
    <row r="14682" spans="2:4" x14ac:dyDescent="0.25">
      <c r="B14682" s="416" t="s">
        <v>17648</v>
      </c>
      <c r="C14682" s="416" t="s">
        <v>17643</v>
      </c>
      <c r="D14682" s="417">
        <v>2070</v>
      </c>
    </row>
    <row r="14683" spans="2:4" x14ac:dyDescent="0.25">
      <c r="B14683" s="416" t="s">
        <v>17649</v>
      </c>
      <c r="C14683" s="416" t="s">
        <v>17643</v>
      </c>
      <c r="D14683" s="417">
        <v>1483.5</v>
      </c>
    </row>
    <row r="14684" spans="2:4" x14ac:dyDescent="0.25">
      <c r="B14684" s="416" t="s">
        <v>17650</v>
      </c>
      <c r="C14684" s="416" t="s">
        <v>17643</v>
      </c>
      <c r="D14684" s="417">
        <v>1483.5</v>
      </c>
    </row>
    <row r="14685" spans="2:4" x14ac:dyDescent="0.25">
      <c r="B14685" s="416" t="s">
        <v>17648</v>
      </c>
      <c r="C14685" s="416" t="s">
        <v>17643</v>
      </c>
      <c r="D14685" s="417">
        <v>2070</v>
      </c>
    </row>
    <row r="14686" spans="2:4" x14ac:dyDescent="0.25">
      <c r="B14686" s="416" t="s">
        <v>17651</v>
      </c>
      <c r="C14686" s="416" t="s">
        <v>17652</v>
      </c>
      <c r="D14686" s="416">
        <v>562.35</v>
      </c>
    </row>
    <row r="14687" spans="2:4" x14ac:dyDescent="0.25">
      <c r="B14687" s="416" t="s">
        <v>17653</v>
      </c>
      <c r="C14687" s="416" t="s">
        <v>17652</v>
      </c>
      <c r="D14687" s="417">
        <v>1482.48</v>
      </c>
    </row>
    <row r="14688" spans="2:4" x14ac:dyDescent="0.25">
      <c r="B14688" s="416" t="s">
        <v>17654</v>
      </c>
      <c r="C14688" s="416" t="s">
        <v>17652</v>
      </c>
      <c r="D14688" s="416">
        <v>562.35</v>
      </c>
    </row>
    <row r="14689" spans="2:4" x14ac:dyDescent="0.25">
      <c r="B14689" s="416" t="s">
        <v>17655</v>
      </c>
      <c r="C14689" s="416" t="s">
        <v>17652</v>
      </c>
      <c r="D14689" s="416">
        <v>562.35</v>
      </c>
    </row>
    <row r="14690" spans="2:4" x14ac:dyDescent="0.25">
      <c r="B14690" s="416" t="s">
        <v>17656</v>
      </c>
      <c r="C14690" s="416" t="s">
        <v>17652</v>
      </c>
      <c r="D14690" s="416">
        <v>562.35</v>
      </c>
    </row>
    <row r="14691" spans="2:4" x14ac:dyDescent="0.25">
      <c r="B14691" s="416" t="s">
        <v>17657</v>
      </c>
      <c r="C14691" s="416" t="s">
        <v>17652</v>
      </c>
      <c r="D14691" s="416">
        <v>562.35</v>
      </c>
    </row>
    <row r="14692" spans="2:4" x14ac:dyDescent="0.25">
      <c r="B14692" s="416" t="s">
        <v>17658</v>
      </c>
      <c r="C14692" s="416" t="s">
        <v>17659</v>
      </c>
      <c r="D14692" s="417">
        <v>1250.83</v>
      </c>
    </row>
    <row r="14693" spans="2:4" x14ac:dyDescent="0.25">
      <c r="B14693" s="416" t="s">
        <v>17660</v>
      </c>
      <c r="C14693" s="416" t="s">
        <v>17659</v>
      </c>
      <c r="D14693" s="417">
        <v>1250.83</v>
      </c>
    </row>
    <row r="14694" spans="2:4" ht="30" x14ac:dyDescent="0.25">
      <c r="B14694" s="416" t="s">
        <v>17661</v>
      </c>
      <c r="C14694" s="416" t="s">
        <v>17662</v>
      </c>
      <c r="D14694" s="417">
        <v>1482.48</v>
      </c>
    </row>
    <row r="14695" spans="2:4" x14ac:dyDescent="0.25">
      <c r="B14695" s="416" t="s">
        <v>17663</v>
      </c>
      <c r="C14695" s="416" t="s">
        <v>17664</v>
      </c>
      <c r="D14695" s="417">
        <v>2070</v>
      </c>
    </row>
    <row r="14696" spans="2:4" x14ac:dyDescent="0.25">
      <c r="B14696" s="416" t="s">
        <v>17665</v>
      </c>
      <c r="C14696" s="416" t="s">
        <v>17666</v>
      </c>
      <c r="D14696" s="417">
        <v>5233.99</v>
      </c>
    </row>
    <row r="14697" spans="2:4" x14ac:dyDescent="0.25">
      <c r="B14697" s="416" t="s">
        <v>17667</v>
      </c>
      <c r="C14697" s="416" t="s">
        <v>17668</v>
      </c>
      <c r="D14697" s="417">
        <v>1380</v>
      </c>
    </row>
    <row r="14698" spans="2:4" x14ac:dyDescent="0.25">
      <c r="B14698" s="416" t="s">
        <v>17669</v>
      </c>
      <c r="C14698" s="416" t="s">
        <v>17668</v>
      </c>
      <c r="D14698" s="417">
        <v>1380</v>
      </c>
    </row>
    <row r="14699" spans="2:4" x14ac:dyDescent="0.25">
      <c r="B14699" s="416" t="s">
        <v>17670</v>
      </c>
      <c r="C14699" s="416" t="s">
        <v>17668</v>
      </c>
      <c r="D14699" s="417">
        <v>1380</v>
      </c>
    </row>
    <row r="14700" spans="2:4" x14ac:dyDescent="0.25">
      <c r="B14700" s="416" t="s">
        <v>17671</v>
      </c>
      <c r="C14700" s="416" t="s">
        <v>17668</v>
      </c>
      <c r="D14700" s="417">
        <v>1380</v>
      </c>
    </row>
    <row r="14701" spans="2:4" x14ac:dyDescent="0.25">
      <c r="B14701" s="416" t="s">
        <v>17672</v>
      </c>
      <c r="C14701" s="416" t="s">
        <v>17668</v>
      </c>
      <c r="D14701" s="417">
        <v>1380</v>
      </c>
    </row>
    <row r="14702" spans="2:4" x14ac:dyDescent="0.25">
      <c r="B14702" s="416" t="s">
        <v>17673</v>
      </c>
      <c r="C14702" s="416" t="s">
        <v>17668</v>
      </c>
      <c r="D14702" s="417">
        <v>1380</v>
      </c>
    </row>
    <row r="14703" spans="2:4" x14ac:dyDescent="0.25">
      <c r="B14703" s="416" t="s">
        <v>17674</v>
      </c>
      <c r="C14703" s="416" t="s">
        <v>17668</v>
      </c>
      <c r="D14703" s="417">
        <v>1380</v>
      </c>
    </row>
    <row r="14704" spans="2:4" x14ac:dyDescent="0.25">
      <c r="B14704" s="416" t="s">
        <v>17675</v>
      </c>
      <c r="C14704" s="416" t="s">
        <v>17668</v>
      </c>
      <c r="D14704" s="417">
        <v>1380</v>
      </c>
    </row>
    <row r="14705" spans="2:4" x14ac:dyDescent="0.25">
      <c r="B14705" s="416" t="s">
        <v>17676</v>
      </c>
      <c r="C14705" s="416" t="s">
        <v>17668</v>
      </c>
      <c r="D14705" s="417">
        <v>1380</v>
      </c>
    </row>
    <row r="14706" spans="2:4" x14ac:dyDescent="0.25">
      <c r="B14706" s="416" t="s">
        <v>17677</v>
      </c>
      <c r="C14706" s="416" t="s">
        <v>17668</v>
      </c>
      <c r="D14706" s="417">
        <v>1380</v>
      </c>
    </row>
    <row r="14707" spans="2:4" x14ac:dyDescent="0.25">
      <c r="B14707" s="416" t="s">
        <v>17678</v>
      </c>
      <c r="C14707" s="416" t="s">
        <v>17668</v>
      </c>
      <c r="D14707" s="417">
        <v>1380</v>
      </c>
    </row>
    <row r="14708" spans="2:4" x14ac:dyDescent="0.25">
      <c r="B14708" s="416" t="s">
        <v>17679</v>
      </c>
      <c r="C14708" s="416" t="s">
        <v>17668</v>
      </c>
      <c r="D14708" s="417">
        <v>1380</v>
      </c>
    </row>
    <row r="14709" spans="2:4" x14ac:dyDescent="0.25">
      <c r="B14709" s="416" t="s">
        <v>17680</v>
      </c>
      <c r="C14709" s="416" t="s">
        <v>17668</v>
      </c>
      <c r="D14709" s="417">
        <v>1380</v>
      </c>
    </row>
    <row r="14710" spans="2:4" x14ac:dyDescent="0.25">
      <c r="B14710" s="416" t="s">
        <v>17681</v>
      </c>
      <c r="C14710" s="416" t="s">
        <v>17668</v>
      </c>
      <c r="D14710" s="417">
        <v>1380</v>
      </c>
    </row>
    <row r="14711" spans="2:4" x14ac:dyDescent="0.25">
      <c r="B14711" s="416" t="s">
        <v>17682</v>
      </c>
      <c r="C14711" s="416" t="s">
        <v>17668</v>
      </c>
      <c r="D14711" s="417">
        <v>1380</v>
      </c>
    </row>
    <row r="14712" spans="2:4" x14ac:dyDescent="0.25">
      <c r="B14712" s="416" t="s">
        <v>17683</v>
      </c>
      <c r="C14712" s="416" t="s">
        <v>17684</v>
      </c>
      <c r="D14712" s="417">
        <v>18271.84</v>
      </c>
    </row>
    <row r="14713" spans="2:4" x14ac:dyDescent="0.25">
      <c r="B14713" s="416" t="s">
        <v>17685</v>
      </c>
      <c r="C14713" s="416" t="s">
        <v>17686</v>
      </c>
      <c r="D14713" s="417">
        <v>91160.5</v>
      </c>
    </row>
    <row r="14714" spans="2:4" x14ac:dyDescent="0.25">
      <c r="B14714" s="416" t="s">
        <v>17687</v>
      </c>
      <c r="C14714" s="416" t="s">
        <v>17688</v>
      </c>
      <c r="D14714" s="417">
        <v>77766.11</v>
      </c>
    </row>
    <row r="14715" spans="2:4" x14ac:dyDescent="0.25">
      <c r="B14715" s="416" t="s">
        <v>17689</v>
      </c>
      <c r="C14715" s="416" t="s">
        <v>17690</v>
      </c>
      <c r="D14715" s="417">
        <v>9459.99</v>
      </c>
    </row>
    <row r="14716" spans="2:4" x14ac:dyDescent="0.25">
      <c r="B14716" s="416" t="s">
        <v>17691</v>
      </c>
      <c r="C14716" s="416" t="s">
        <v>17692</v>
      </c>
      <c r="D14716" s="417">
        <v>1540</v>
      </c>
    </row>
    <row r="14717" spans="2:4" x14ac:dyDescent="0.25">
      <c r="B14717" s="416" t="s">
        <v>17693</v>
      </c>
      <c r="C14717" s="416" t="s">
        <v>17694</v>
      </c>
      <c r="D14717" s="417">
        <v>15681.81</v>
      </c>
    </row>
    <row r="14718" spans="2:4" x14ac:dyDescent="0.25">
      <c r="B14718" s="416" t="s">
        <v>17695</v>
      </c>
      <c r="C14718" s="416" t="s">
        <v>17694</v>
      </c>
      <c r="D14718" s="417">
        <v>15681.81</v>
      </c>
    </row>
    <row r="14719" spans="2:4" x14ac:dyDescent="0.25">
      <c r="B14719" s="416" t="s">
        <v>17696</v>
      </c>
      <c r="C14719" s="416" t="s">
        <v>17694</v>
      </c>
      <c r="D14719" s="417">
        <v>15681.81</v>
      </c>
    </row>
    <row r="14720" spans="2:4" x14ac:dyDescent="0.25">
      <c r="B14720" s="416" t="s">
        <v>17697</v>
      </c>
      <c r="C14720" s="416" t="s">
        <v>17694</v>
      </c>
      <c r="D14720" s="417">
        <v>15681.81</v>
      </c>
    </row>
    <row r="14721" spans="2:4" x14ac:dyDescent="0.25">
      <c r="B14721" s="416" t="s">
        <v>17698</v>
      </c>
      <c r="C14721" s="416" t="s">
        <v>17694</v>
      </c>
      <c r="D14721" s="417">
        <v>15681.81</v>
      </c>
    </row>
    <row r="14722" spans="2:4" x14ac:dyDescent="0.25">
      <c r="B14722" s="416" t="s">
        <v>17699</v>
      </c>
      <c r="C14722" s="416" t="s">
        <v>17700</v>
      </c>
      <c r="D14722" s="417">
        <v>26617.9</v>
      </c>
    </row>
    <row r="14723" spans="2:4" x14ac:dyDescent="0.25">
      <c r="B14723" s="416" t="s">
        <v>17701</v>
      </c>
      <c r="C14723" s="416" t="s">
        <v>17702</v>
      </c>
      <c r="D14723" s="417">
        <v>24988.720000000001</v>
      </c>
    </row>
    <row r="14724" spans="2:4" x14ac:dyDescent="0.25">
      <c r="B14724" s="416" t="s">
        <v>17703</v>
      </c>
      <c r="C14724" s="416" t="s">
        <v>17704</v>
      </c>
      <c r="D14724" s="417">
        <v>27262.18</v>
      </c>
    </row>
    <row r="14725" spans="2:4" x14ac:dyDescent="0.25">
      <c r="B14725" s="416" t="s">
        <v>17705</v>
      </c>
      <c r="C14725" s="416" t="s">
        <v>17706</v>
      </c>
      <c r="D14725" s="417">
        <v>10699.02</v>
      </c>
    </row>
    <row r="14726" spans="2:4" ht="30" x14ac:dyDescent="0.25">
      <c r="B14726" s="416" t="s">
        <v>17707</v>
      </c>
      <c r="C14726" s="416" t="s">
        <v>17708</v>
      </c>
      <c r="D14726" s="417">
        <v>28275</v>
      </c>
    </row>
    <row r="14727" spans="2:4" x14ac:dyDescent="0.25">
      <c r="B14727" s="416" t="s">
        <v>17709</v>
      </c>
      <c r="C14727" s="416" t="s">
        <v>17710</v>
      </c>
      <c r="D14727" s="417">
        <v>719980.45</v>
      </c>
    </row>
    <row r="14728" spans="2:4" ht="30" x14ac:dyDescent="0.25">
      <c r="B14728" s="416" t="s">
        <v>17711</v>
      </c>
      <c r="C14728" s="416" t="s">
        <v>17712</v>
      </c>
      <c r="D14728" s="417">
        <v>338204.96</v>
      </c>
    </row>
    <row r="14729" spans="2:4" x14ac:dyDescent="0.25">
      <c r="B14729" s="416" t="s">
        <v>17713</v>
      </c>
      <c r="C14729" s="416" t="s">
        <v>17714</v>
      </c>
      <c r="D14729" s="417">
        <v>26225.75</v>
      </c>
    </row>
    <row r="14730" spans="2:4" x14ac:dyDescent="0.25">
      <c r="B14730" s="416" t="s">
        <v>17715</v>
      </c>
      <c r="C14730" s="416" t="s">
        <v>17716</v>
      </c>
      <c r="D14730" s="417">
        <v>19926.02</v>
      </c>
    </row>
    <row r="14731" spans="2:4" x14ac:dyDescent="0.25">
      <c r="B14731" s="416" t="s">
        <v>17717</v>
      </c>
      <c r="C14731" s="416" t="s">
        <v>17718</v>
      </c>
      <c r="D14731" s="417">
        <v>33604.15</v>
      </c>
    </row>
    <row r="14732" spans="2:4" x14ac:dyDescent="0.25">
      <c r="B14732" s="416" t="s">
        <v>17719</v>
      </c>
      <c r="C14732" s="416" t="s">
        <v>17718</v>
      </c>
      <c r="D14732" s="417">
        <v>33604.15</v>
      </c>
    </row>
    <row r="14733" spans="2:4" x14ac:dyDescent="0.25">
      <c r="B14733" s="416" t="s">
        <v>17720</v>
      </c>
      <c r="C14733" s="416" t="s">
        <v>17721</v>
      </c>
      <c r="D14733" s="417">
        <v>14210</v>
      </c>
    </row>
    <row r="14734" spans="2:4" x14ac:dyDescent="0.25">
      <c r="B14734" s="416" t="s">
        <v>17722</v>
      </c>
      <c r="C14734" s="416" t="s">
        <v>17723</v>
      </c>
      <c r="D14734" s="417">
        <v>5280</v>
      </c>
    </row>
    <row r="14735" spans="2:4" x14ac:dyDescent="0.25">
      <c r="B14735" s="416" t="s">
        <v>17724</v>
      </c>
      <c r="C14735" s="416" t="s">
        <v>17725</v>
      </c>
      <c r="D14735" s="417">
        <v>48576</v>
      </c>
    </row>
    <row r="14736" spans="2:4" x14ac:dyDescent="0.25">
      <c r="B14736" s="416" t="s">
        <v>17726</v>
      </c>
      <c r="C14736" s="416" t="s">
        <v>17727</v>
      </c>
      <c r="D14736" s="417">
        <v>30508.35</v>
      </c>
    </row>
    <row r="14737" spans="2:4" x14ac:dyDescent="0.25">
      <c r="B14737" s="416" t="s">
        <v>17728</v>
      </c>
      <c r="C14737" s="416" t="s">
        <v>17729</v>
      </c>
      <c r="D14737" s="417">
        <v>1611</v>
      </c>
    </row>
    <row r="14738" spans="2:4" x14ac:dyDescent="0.25">
      <c r="B14738" s="416" t="s">
        <v>17730</v>
      </c>
      <c r="C14738" s="416" t="s">
        <v>17731</v>
      </c>
      <c r="D14738" s="417">
        <v>2472.17</v>
      </c>
    </row>
    <row r="14739" spans="2:4" x14ac:dyDescent="0.25">
      <c r="B14739" s="416" t="s">
        <v>17732</v>
      </c>
      <c r="C14739" s="416" t="s">
        <v>17733</v>
      </c>
      <c r="D14739" s="417">
        <v>2173.5</v>
      </c>
    </row>
    <row r="14740" spans="2:4" x14ac:dyDescent="0.25">
      <c r="B14740" s="416" t="s">
        <v>17734</v>
      </c>
      <c r="C14740" s="416" t="s">
        <v>17733</v>
      </c>
      <c r="D14740" s="417">
        <v>2173.5</v>
      </c>
    </row>
    <row r="14741" spans="2:4" x14ac:dyDescent="0.25">
      <c r="B14741" s="416" t="s">
        <v>17735</v>
      </c>
      <c r="C14741" s="416" t="s">
        <v>17733</v>
      </c>
      <c r="D14741" s="417">
        <v>2173.5</v>
      </c>
    </row>
    <row r="14742" spans="2:4" x14ac:dyDescent="0.25">
      <c r="B14742" s="416" t="s">
        <v>17736</v>
      </c>
      <c r="C14742" s="416" t="s">
        <v>17737</v>
      </c>
      <c r="D14742" s="416">
        <v>818.8</v>
      </c>
    </row>
    <row r="14743" spans="2:4" x14ac:dyDescent="0.25">
      <c r="B14743" s="416" t="s">
        <v>17738</v>
      </c>
      <c r="C14743" s="416" t="s">
        <v>17739</v>
      </c>
      <c r="D14743" s="417">
        <v>3450</v>
      </c>
    </row>
    <row r="14744" spans="2:4" x14ac:dyDescent="0.25">
      <c r="B14744" s="416" t="s">
        <v>17740</v>
      </c>
      <c r="C14744" s="416" t="s">
        <v>17739</v>
      </c>
      <c r="D14744" s="417">
        <v>3450</v>
      </c>
    </row>
    <row r="14745" spans="2:4" x14ac:dyDescent="0.25">
      <c r="B14745" s="416" t="s">
        <v>17741</v>
      </c>
      <c r="C14745" s="416" t="s">
        <v>17739</v>
      </c>
      <c r="D14745" s="417">
        <v>3450</v>
      </c>
    </row>
    <row r="14746" spans="2:4" x14ac:dyDescent="0.25">
      <c r="B14746" s="416" t="s">
        <v>17742</v>
      </c>
      <c r="C14746" s="416" t="s">
        <v>17743</v>
      </c>
      <c r="D14746" s="417">
        <v>3910</v>
      </c>
    </row>
    <row r="14747" spans="2:4" x14ac:dyDescent="0.25">
      <c r="B14747" s="416" t="s">
        <v>17744</v>
      </c>
      <c r="C14747" s="416" t="s">
        <v>17745</v>
      </c>
      <c r="D14747" s="416">
        <v>786.89</v>
      </c>
    </row>
    <row r="14748" spans="2:4" x14ac:dyDescent="0.25">
      <c r="B14748" s="416" t="s">
        <v>17746</v>
      </c>
      <c r="C14748" s="416" t="s">
        <v>17747</v>
      </c>
      <c r="D14748" s="416">
        <v>811.66</v>
      </c>
    </row>
    <row r="14749" spans="2:4" x14ac:dyDescent="0.25">
      <c r="B14749" s="416" t="s">
        <v>17748</v>
      </c>
      <c r="C14749" s="416" t="s">
        <v>17747</v>
      </c>
      <c r="D14749" s="417">
        <v>3367.2</v>
      </c>
    </row>
    <row r="14750" spans="2:4" x14ac:dyDescent="0.25">
      <c r="B14750" s="416" t="s">
        <v>17749</v>
      </c>
      <c r="C14750" s="416" t="s">
        <v>17747</v>
      </c>
      <c r="D14750" s="416">
        <v>818.8</v>
      </c>
    </row>
    <row r="14751" spans="2:4" x14ac:dyDescent="0.25">
      <c r="B14751" s="416" t="s">
        <v>17750</v>
      </c>
      <c r="C14751" s="416" t="s">
        <v>17747</v>
      </c>
      <c r="D14751" s="416">
        <v>811.66</v>
      </c>
    </row>
    <row r="14752" spans="2:4" x14ac:dyDescent="0.25">
      <c r="B14752" s="416" t="s">
        <v>17751</v>
      </c>
      <c r="C14752" s="416" t="s">
        <v>17747</v>
      </c>
      <c r="D14752" s="416">
        <v>818.8</v>
      </c>
    </row>
    <row r="14753" spans="2:4" x14ac:dyDescent="0.25">
      <c r="B14753" s="416" t="s">
        <v>17752</v>
      </c>
      <c r="C14753" s="416" t="s">
        <v>17747</v>
      </c>
      <c r="D14753" s="416">
        <v>818.8</v>
      </c>
    </row>
    <row r="14754" spans="2:4" x14ac:dyDescent="0.25">
      <c r="B14754" s="416" t="s">
        <v>17753</v>
      </c>
      <c r="C14754" s="416" t="s">
        <v>17747</v>
      </c>
      <c r="D14754" s="416">
        <v>818.8</v>
      </c>
    </row>
    <row r="14755" spans="2:4" x14ac:dyDescent="0.25">
      <c r="B14755" s="416" t="s">
        <v>17754</v>
      </c>
      <c r="C14755" s="416" t="s">
        <v>17747</v>
      </c>
      <c r="D14755" s="416">
        <v>811.66</v>
      </c>
    </row>
    <row r="14756" spans="2:4" x14ac:dyDescent="0.25">
      <c r="B14756" s="416" t="s">
        <v>17755</v>
      </c>
      <c r="C14756" s="416" t="s">
        <v>17747</v>
      </c>
      <c r="D14756" s="417">
        <v>3367.2</v>
      </c>
    </row>
    <row r="14757" spans="2:4" x14ac:dyDescent="0.25">
      <c r="B14757" s="416" t="s">
        <v>17756</v>
      </c>
      <c r="C14757" s="416" t="s">
        <v>17747</v>
      </c>
      <c r="D14757" s="417">
        <v>1656</v>
      </c>
    </row>
    <row r="14758" spans="2:4" x14ac:dyDescent="0.25">
      <c r="B14758" s="416" t="s">
        <v>17757</v>
      </c>
      <c r="C14758" s="416" t="s">
        <v>17747</v>
      </c>
      <c r="D14758" s="417">
        <v>1656</v>
      </c>
    </row>
    <row r="14759" spans="2:4" x14ac:dyDescent="0.25">
      <c r="B14759" s="416" t="s">
        <v>17758</v>
      </c>
      <c r="C14759" s="416" t="s">
        <v>17747</v>
      </c>
      <c r="D14759" s="417">
        <v>3367.2</v>
      </c>
    </row>
    <row r="14760" spans="2:4" x14ac:dyDescent="0.25">
      <c r="B14760" s="416" t="s">
        <v>17759</v>
      </c>
      <c r="C14760" s="416" t="s">
        <v>17747</v>
      </c>
      <c r="D14760" s="417">
        <v>3367.2</v>
      </c>
    </row>
    <row r="14761" spans="2:4" x14ac:dyDescent="0.25">
      <c r="B14761" s="416" t="s">
        <v>17760</v>
      </c>
      <c r="C14761" s="416" t="s">
        <v>17761</v>
      </c>
      <c r="D14761" s="417">
        <v>2536.06</v>
      </c>
    </row>
    <row r="14762" spans="2:4" x14ac:dyDescent="0.25">
      <c r="B14762" s="416" t="s">
        <v>17762</v>
      </c>
      <c r="C14762" s="416" t="s">
        <v>17761</v>
      </c>
      <c r="D14762" s="417">
        <v>2536.06</v>
      </c>
    </row>
    <row r="14763" spans="2:4" x14ac:dyDescent="0.25">
      <c r="B14763" s="416" t="s">
        <v>17763</v>
      </c>
      <c r="C14763" s="416" t="s">
        <v>17761</v>
      </c>
      <c r="D14763" s="417">
        <v>2536.06</v>
      </c>
    </row>
    <row r="14764" spans="2:4" x14ac:dyDescent="0.25">
      <c r="B14764" s="416" t="s">
        <v>17764</v>
      </c>
      <c r="C14764" s="416" t="s">
        <v>17765</v>
      </c>
      <c r="D14764" s="417">
        <v>9742.5</v>
      </c>
    </row>
    <row r="14765" spans="2:4" x14ac:dyDescent="0.25">
      <c r="B14765" s="416" t="s">
        <v>17766</v>
      </c>
      <c r="C14765" s="416" t="s">
        <v>17767</v>
      </c>
      <c r="D14765" s="417">
        <v>10269.5</v>
      </c>
    </row>
    <row r="14766" spans="2:4" x14ac:dyDescent="0.25">
      <c r="B14766" s="416" t="s">
        <v>17768</v>
      </c>
      <c r="C14766" s="416" t="s">
        <v>17767</v>
      </c>
      <c r="D14766" s="417">
        <v>10269.5</v>
      </c>
    </row>
    <row r="14767" spans="2:4" x14ac:dyDescent="0.25">
      <c r="B14767" s="416" t="s">
        <v>17769</v>
      </c>
      <c r="C14767" s="416" t="s">
        <v>17767</v>
      </c>
      <c r="D14767" s="417">
        <v>10269.5</v>
      </c>
    </row>
    <row r="14768" spans="2:4" x14ac:dyDescent="0.25">
      <c r="B14768" s="416" t="s">
        <v>17770</v>
      </c>
      <c r="C14768" s="416" t="s">
        <v>17771</v>
      </c>
      <c r="D14768" s="417">
        <v>50473.5</v>
      </c>
    </row>
    <row r="14769" spans="2:4" x14ac:dyDescent="0.25">
      <c r="B14769" s="416" t="s">
        <v>17772</v>
      </c>
      <c r="C14769" s="416" t="s">
        <v>17773</v>
      </c>
      <c r="D14769" s="417">
        <v>50473.5</v>
      </c>
    </row>
    <row r="14770" spans="2:4" x14ac:dyDescent="0.25">
      <c r="B14770" s="416" t="s">
        <v>17774</v>
      </c>
      <c r="C14770" s="416" t="s">
        <v>17775</v>
      </c>
      <c r="D14770" s="417">
        <v>10097.16</v>
      </c>
    </row>
    <row r="14771" spans="2:4" x14ac:dyDescent="0.25">
      <c r="B14771" s="416" t="s">
        <v>17776</v>
      </c>
      <c r="C14771" s="416" t="s">
        <v>17777</v>
      </c>
      <c r="D14771" s="417">
        <v>3043.29</v>
      </c>
    </row>
    <row r="14772" spans="2:4" x14ac:dyDescent="0.25">
      <c r="B14772" s="416" t="s">
        <v>17778</v>
      </c>
      <c r="C14772" s="416" t="s">
        <v>17779</v>
      </c>
      <c r="D14772" s="417">
        <v>37823.5</v>
      </c>
    </row>
    <row r="14773" spans="2:4" x14ac:dyDescent="0.25">
      <c r="B14773" s="416" t="s">
        <v>17780</v>
      </c>
      <c r="C14773" s="416" t="s">
        <v>17781</v>
      </c>
      <c r="D14773" s="417">
        <v>22275.5</v>
      </c>
    </row>
    <row r="14774" spans="2:4" x14ac:dyDescent="0.25">
      <c r="B14774" s="416" t="s">
        <v>17782</v>
      </c>
      <c r="C14774" s="416" t="s">
        <v>17783</v>
      </c>
      <c r="D14774" s="417">
        <v>23007.07</v>
      </c>
    </row>
    <row r="14775" spans="2:4" x14ac:dyDescent="0.25">
      <c r="B14775" s="416" t="s">
        <v>17784</v>
      </c>
      <c r="C14775" s="416" t="s">
        <v>17785</v>
      </c>
      <c r="D14775" s="417">
        <v>1822.29</v>
      </c>
    </row>
    <row r="14776" spans="2:4" ht="30" x14ac:dyDescent="0.25">
      <c r="B14776" s="416" t="s">
        <v>17786</v>
      </c>
      <c r="C14776" s="416" t="s">
        <v>17787</v>
      </c>
      <c r="D14776" s="417">
        <v>1181.6300000000001</v>
      </c>
    </row>
    <row r="14777" spans="2:4" x14ac:dyDescent="0.25">
      <c r="B14777" s="416" t="s">
        <v>17788</v>
      </c>
      <c r="C14777" s="416" t="s">
        <v>17789</v>
      </c>
      <c r="D14777" s="417">
        <v>95703</v>
      </c>
    </row>
    <row r="14778" spans="2:4" x14ac:dyDescent="0.25">
      <c r="B14778" s="416" t="s">
        <v>17790</v>
      </c>
      <c r="C14778" s="416" t="s">
        <v>17791</v>
      </c>
      <c r="D14778" s="417">
        <v>1378.85</v>
      </c>
    </row>
    <row r="14779" spans="2:4" x14ac:dyDescent="0.25">
      <c r="B14779" s="416" t="s">
        <v>17792</v>
      </c>
      <c r="C14779" s="416" t="s">
        <v>17793</v>
      </c>
      <c r="D14779" s="417">
        <v>12069.25</v>
      </c>
    </row>
    <row r="14780" spans="2:4" ht="30" x14ac:dyDescent="0.25">
      <c r="B14780" s="416" t="s">
        <v>17794</v>
      </c>
      <c r="C14780" s="416" t="s">
        <v>17795</v>
      </c>
      <c r="D14780" s="417">
        <v>23478.49</v>
      </c>
    </row>
    <row r="14781" spans="2:4" ht="30" x14ac:dyDescent="0.25">
      <c r="B14781" s="416" t="s">
        <v>17796</v>
      </c>
      <c r="C14781" s="416" t="s">
        <v>17797</v>
      </c>
      <c r="D14781" s="417">
        <v>40532.79</v>
      </c>
    </row>
    <row r="14782" spans="2:4" ht="30" x14ac:dyDescent="0.25">
      <c r="B14782" s="416" t="s">
        <v>17798</v>
      </c>
      <c r="C14782" s="416" t="s">
        <v>17799</v>
      </c>
      <c r="D14782" s="417">
        <v>16129.24</v>
      </c>
    </row>
    <row r="14783" spans="2:4" ht="30" x14ac:dyDescent="0.25">
      <c r="B14783" s="416" t="s">
        <v>17800</v>
      </c>
      <c r="C14783" s="416" t="s">
        <v>17799</v>
      </c>
      <c r="D14783" s="417">
        <v>16129.24</v>
      </c>
    </row>
    <row r="14784" spans="2:4" x14ac:dyDescent="0.25">
      <c r="B14784" s="416" t="s">
        <v>17801</v>
      </c>
      <c r="C14784" s="416" t="s">
        <v>17802</v>
      </c>
      <c r="D14784" s="417">
        <v>8860.58</v>
      </c>
    </row>
    <row r="14785" spans="2:4" x14ac:dyDescent="0.25">
      <c r="B14785" s="416" t="s">
        <v>17803</v>
      </c>
      <c r="C14785" s="416" t="s">
        <v>17804</v>
      </c>
      <c r="D14785" s="417">
        <v>12753.41</v>
      </c>
    </row>
    <row r="14786" spans="2:4" x14ac:dyDescent="0.25">
      <c r="B14786" s="416" t="s">
        <v>17805</v>
      </c>
      <c r="C14786" s="416" t="s">
        <v>17806</v>
      </c>
      <c r="D14786" s="417">
        <v>7780.99</v>
      </c>
    </row>
    <row r="14787" spans="2:4" x14ac:dyDescent="0.25">
      <c r="B14787" s="416" t="s">
        <v>17807</v>
      </c>
      <c r="C14787" s="416" t="s">
        <v>17808</v>
      </c>
      <c r="D14787" s="417">
        <v>3423.69</v>
      </c>
    </row>
    <row r="14788" spans="2:4" x14ac:dyDescent="0.25">
      <c r="B14788" s="416" t="s">
        <v>17809</v>
      </c>
      <c r="C14788" s="416" t="s">
        <v>17810</v>
      </c>
      <c r="D14788" s="417">
        <v>11713.51</v>
      </c>
    </row>
    <row r="14789" spans="2:4" x14ac:dyDescent="0.25">
      <c r="B14789" s="416" t="s">
        <v>17811</v>
      </c>
      <c r="C14789" s="416" t="s">
        <v>17810</v>
      </c>
      <c r="D14789" s="417">
        <v>11713.51</v>
      </c>
    </row>
    <row r="14790" spans="2:4" x14ac:dyDescent="0.25">
      <c r="B14790" s="416" t="s">
        <v>17812</v>
      </c>
      <c r="C14790" s="416" t="s">
        <v>17810</v>
      </c>
      <c r="D14790" s="417">
        <v>11713.51</v>
      </c>
    </row>
    <row r="14791" spans="2:4" x14ac:dyDescent="0.25">
      <c r="B14791" s="416" t="s">
        <v>17813</v>
      </c>
      <c r="C14791" s="416" t="s">
        <v>17810</v>
      </c>
      <c r="D14791" s="417">
        <v>11713.51</v>
      </c>
    </row>
    <row r="14792" spans="2:4" x14ac:dyDescent="0.25">
      <c r="B14792" s="416" t="s">
        <v>17814</v>
      </c>
      <c r="C14792" s="416" t="s">
        <v>17810</v>
      </c>
      <c r="D14792" s="417">
        <v>11713.51</v>
      </c>
    </row>
    <row r="14793" spans="2:4" x14ac:dyDescent="0.25">
      <c r="B14793" s="416" t="s">
        <v>17815</v>
      </c>
      <c r="C14793" s="416" t="s">
        <v>17810</v>
      </c>
      <c r="D14793" s="417">
        <v>11713.51</v>
      </c>
    </row>
    <row r="14794" spans="2:4" x14ac:dyDescent="0.25">
      <c r="B14794" s="416" t="s">
        <v>17816</v>
      </c>
      <c r="C14794" s="416" t="s">
        <v>17817</v>
      </c>
      <c r="D14794" s="416">
        <v>978.65</v>
      </c>
    </row>
    <row r="14795" spans="2:4" x14ac:dyDescent="0.25">
      <c r="B14795" s="416" t="s">
        <v>17818</v>
      </c>
      <c r="C14795" s="416" t="s">
        <v>17819</v>
      </c>
      <c r="D14795" s="417">
        <v>1366.48</v>
      </c>
    </row>
    <row r="14796" spans="2:4" x14ac:dyDescent="0.25">
      <c r="B14796" s="416" t="s">
        <v>17820</v>
      </c>
      <c r="C14796" s="416" t="s">
        <v>17819</v>
      </c>
      <c r="D14796" s="417">
        <v>1366.48</v>
      </c>
    </row>
    <row r="14797" spans="2:4" x14ac:dyDescent="0.25">
      <c r="B14797" s="416" t="s">
        <v>17821</v>
      </c>
      <c r="C14797" s="416" t="s">
        <v>17822</v>
      </c>
      <c r="D14797" s="416">
        <v>74.75</v>
      </c>
    </row>
    <row r="14798" spans="2:4" x14ac:dyDescent="0.25">
      <c r="B14798" s="416" t="s">
        <v>17823</v>
      </c>
      <c r="C14798" s="416" t="s">
        <v>17824</v>
      </c>
      <c r="D14798" s="416">
        <v>751.41</v>
      </c>
    </row>
    <row r="14799" spans="2:4" x14ac:dyDescent="0.25">
      <c r="B14799" s="416" t="s">
        <v>17825</v>
      </c>
      <c r="C14799" s="416" t="s">
        <v>17824</v>
      </c>
      <c r="D14799" s="416">
        <v>751.41</v>
      </c>
    </row>
    <row r="14800" spans="2:4" x14ac:dyDescent="0.25">
      <c r="B14800" s="416" t="s">
        <v>17826</v>
      </c>
      <c r="C14800" s="416" t="s">
        <v>17827</v>
      </c>
      <c r="D14800" s="417">
        <v>1591.17</v>
      </c>
    </row>
    <row r="14801" spans="2:4" x14ac:dyDescent="0.25">
      <c r="B14801" s="416" t="s">
        <v>17828</v>
      </c>
      <c r="C14801" s="416" t="s">
        <v>17827</v>
      </c>
      <c r="D14801" s="417">
        <v>1591.17</v>
      </c>
    </row>
    <row r="14802" spans="2:4" x14ac:dyDescent="0.25">
      <c r="B14802" s="416" t="s">
        <v>17829</v>
      </c>
      <c r="C14802" s="416" t="s">
        <v>17827</v>
      </c>
      <c r="D14802" s="417">
        <v>1591.17</v>
      </c>
    </row>
    <row r="14803" spans="2:4" x14ac:dyDescent="0.25">
      <c r="B14803" s="416" t="s">
        <v>17830</v>
      </c>
      <c r="C14803" s="416" t="s">
        <v>17827</v>
      </c>
      <c r="D14803" s="417">
        <v>1591.17</v>
      </c>
    </row>
    <row r="14804" spans="2:4" x14ac:dyDescent="0.25">
      <c r="B14804" s="416" t="s">
        <v>17831</v>
      </c>
      <c r="C14804" s="416" t="s">
        <v>17832</v>
      </c>
      <c r="D14804" s="417">
        <v>1178.56</v>
      </c>
    </row>
    <row r="14805" spans="2:4" x14ac:dyDescent="0.25">
      <c r="B14805" s="416" t="s">
        <v>17833</v>
      </c>
      <c r="C14805" s="416" t="s">
        <v>17832</v>
      </c>
      <c r="D14805" s="417">
        <v>1178.56</v>
      </c>
    </row>
    <row r="14806" spans="2:4" x14ac:dyDescent="0.25">
      <c r="B14806" s="416" t="s">
        <v>17834</v>
      </c>
      <c r="C14806" s="416" t="s">
        <v>17835</v>
      </c>
      <c r="D14806" s="417">
        <v>18655.73</v>
      </c>
    </row>
    <row r="14807" spans="2:4" x14ac:dyDescent="0.25">
      <c r="B14807" s="416" t="s">
        <v>17836</v>
      </c>
      <c r="C14807" s="416" t="s">
        <v>17837</v>
      </c>
      <c r="D14807" s="417">
        <v>9790.52</v>
      </c>
    </row>
    <row r="14808" spans="2:4" x14ac:dyDescent="0.25">
      <c r="B14808" s="416" t="s">
        <v>17838</v>
      </c>
      <c r="C14808" s="416" t="s">
        <v>17839</v>
      </c>
      <c r="D14808" s="416">
        <v>613</v>
      </c>
    </row>
    <row r="14809" spans="2:4" x14ac:dyDescent="0.25">
      <c r="B14809" s="416" t="s">
        <v>17840</v>
      </c>
      <c r="C14809" s="416" t="s">
        <v>17841</v>
      </c>
      <c r="D14809" s="417">
        <v>949999.99</v>
      </c>
    </row>
    <row r="14810" spans="2:4" x14ac:dyDescent="0.25">
      <c r="B14810" s="416" t="s">
        <v>17842</v>
      </c>
      <c r="C14810" s="416" t="s">
        <v>17843</v>
      </c>
      <c r="D14810" s="417">
        <v>292000</v>
      </c>
    </row>
    <row r="14811" spans="2:4" x14ac:dyDescent="0.25">
      <c r="B14811" s="416" t="s">
        <v>17844</v>
      </c>
      <c r="C14811" s="416" t="s">
        <v>17845</v>
      </c>
      <c r="D14811" s="416">
        <v>519.79999999999995</v>
      </c>
    </row>
    <row r="14812" spans="2:4" x14ac:dyDescent="0.25">
      <c r="B14812" s="416" t="s">
        <v>17846</v>
      </c>
      <c r="C14812" s="416" t="s">
        <v>17847</v>
      </c>
      <c r="D14812" s="416">
        <v>108.1</v>
      </c>
    </row>
    <row r="14813" spans="2:4" x14ac:dyDescent="0.25">
      <c r="B14813" s="416" t="s">
        <v>17848</v>
      </c>
      <c r="C14813" s="416" t="s">
        <v>17849</v>
      </c>
      <c r="D14813" s="417">
        <v>1023.5</v>
      </c>
    </row>
    <row r="14814" spans="2:4" x14ac:dyDescent="0.25">
      <c r="B14814" s="416" t="s">
        <v>17850</v>
      </c>
      <c r="C14814" s="416" t="s">
        <v>17851</v>
      </c>
      <c r="D14814" s="417">
        <v>2494</v>
      </c>
    </row>
    <row r="14815" spans="2:4" x14ac:dyDescent="0.25">
      <c r="B14815" s="416" t="s">
        <v>17852</v>
      </c>
      <c r="C14815" s="416" t="s">
        <v>17853</v>
      </c>
      <c r="D14815" s="417">
        <v>3372.54</v>
      </c>
    </row>
    <row r="14816" spans="2:4" x14ac:dyDescent="0.25">
      <c r="B14816" s="416" t="s">
        <v>17854</v>
      </c>
      <c r="C14816" s="416" t="s">
        <v>17853</v>
      </c>
      <c r="D14816" s="417">
        <v>3372.54</v>
      </c>
    </row>
    <row r="14817" spans="2:4" x14ac:dyDescent="0.25">
      <c r="B14817" s="416" t="s">
        <v>17855</v>
      </c>
      <c r="C14817" s="416" t="s">
        <v>17856</v>
      </c>
      <c r="D14817" s="417">
        <v>14165.37</v>
      </c>
    </row>
    <row r="14818" spans="2:4" x14ac:dyDescent="0.25">
      <c r="B14818" s="416" t="s">
        <v>17857</v>
      </c>
      <c r="C14818" s="416" t="s">
        <v>17858</v>
      </c>
      <c r="D14818" s="417">
        <v>13231.74</v>
      </c>
    </row>
    <row r="14819" spans="2:4" x14ac:dyDescent="0.25">
      <c r="B14819" s="416" t="s">
        <v>17859</v>
      </c>
      <c r="C14819" s="416" t="s">
        <v>17858</v>
      </c>
      <c r="D14819" s="417">
        <v>13231.74</v>
      </c>
    </row>
    <row r="14820" spans="2:4" x14ac:dyDescent="0.25">
      <c r="B14820" s="416" t="s">
        <v>17860</v>
      </c>
      <c r="C14820" s="416" t="s">
        <v>17858</v>
      </c>
      <c r="D14820" s="417">
        <v>13231.74</v>
      </c>
    </row>
    <row r="14821" spans="2:4" x14ac:dyDescent="0.25">
      <c r="B14821" s="416" t="s">
        <v>17861</v>
      </c>
      <c r="C14821" s="416" t="s">
        <v>17858</v>
      </c>
      <c r="D14821" s="417">
        <v>13231.74</v>
      </c>
    </row>
    <row r="14822" spans="2:4" x14ac:dyDescent="0.25">
      <c r="B14822" s="416" t="s">
        <v>17862</v>
      </c>
      <c r="C14822" s="416" t="s">
        <v>17858</v>
      </c>
      <c r="D14822" s="417">
        <v>13231.74</v>
      </c>
    </row>
    <row r="14823" spans="2:4" x14ac:dyDescent="0.25">
      <c r="B14823" s="416" t="s">
        <v>17863</v>
      </c>
      <c r="C14823" s="416" t="s">
        <v>17858</v>
      </c>
      <c r="D14823" s="417">
        <v>13231.74</v>
      </c>
    </row>
    <row r="14824" spans="2:4" x14ac:dyDescent="0.25">
      <c r="B14824" s="416" t="s">
        <v>17864</v>
      </c>
      <c r="C14824" s="416" t="s">
        <v>17858</v>
      </c>
      <c r="D14824" s="417">
        <v>13231.74</v>
      </c>
    </row>
    <row r="14825" spans="2:4" x14ac:dyDescent="0.25">
      <c r="B14825" s="416" t="s">
        <v>17865</v>
      </c>
      <c r="C14825" s="416" t="s">
        <v>17858</v>
      </c>
      <c r="D14825" s="417">
        <v>13231.74</v>
      </c>
    </row>
    <row r="14826" spans="2:4" x14ac:dyDescent="0.25">
      <c r="B14826" s="416" t="s">
        <v>17866</v>
      </c>
      <c r="C14826" s="416" t="s">
        <v>17858</v>
      </c>
      <c r="D14826" s="417">
        <v>13231.74</v>
      </c>
    </row>
    <row r="14827" spans="2:4" x14ac:dyDescent="0.25">
      <c r="B14827" s="416" t="s">
        <v>17867</v>
      </c>
      <c r="C14827" s="416" t="s">
        <v>17868</v>
      </c>
      <c r="D14827" s="417">
        <v>13231.74</v>
      </c>
    </row>
    <row r="14828" spans="2:4" x14ac:dyDescent="0.25">
      <c r="B14828" s="416" t="s">
        <v>17869</v>
      </c>
      <c r="C14828" s="416" t="s">
        <v>17870</v>
      </c>
      <c r="D14828" s="417">
        <v>32553.3</v>
      </c>
    </row>
    <row r="14829" spans="2:4" x14ac:dyDescent="0.25">
      <c r="B14829" s="416" t="s">
        <v>17871</v>
      </c>
      <c r="C14829" s="416" t="s">
        <v>17870</v>
      </c>
      <c r="D14829" s="417">
        <v>25963.15</v>
      </c>
    </row>
    <row r="14830" spans="2:4" x14ac:dyDescent="0.25">
      <c r="B14830" s="416" t="s">
        <v>17872</v>
      </c>
      <c r="C14830" s="416" t="s">
        <v>17870</v>
      </c>
      <c r="D14830" s="417">
        <v>25963.15</v>
      </c>
    </row>
    <row r="14831" spans="2:4" x14ac:dyDescent="0.25">
      <c r="B14831" s="416" t="s">
        <v>17873</v>
      </c>
      <c r="C14831" s="416" t="s">
        <v>17874</v>
      </c>
      <c r="D14831" s="417">
        <v>24868.07</v>
      </c>
    </row>
    <row r="14832" spans="2:4" x14ac:dyDescent="0.25">
      <c r="B14832" s="416" t="s">
        <v>17875</v>
      </c>
      <c r="C14832" s="416" t="s">
        <v>17876</v>
      </c>
      <c r="D14832" s="417">
        <v>35514.559999999998</v>
      </c>
    </row>
    <row r="14833" spans="2:4" x14ac:dyDescent="0.25">
      <c r="B14833" s="416" t="s">
        <v>17877</v>
      </c>
      <c r="C14833" s="416" t="s">
        <v>17878</v>
      </c>
      <c r="D14833" s="417">
        <v>10499.5</v>
      </c>
    </row>
    <row r="14834" spans="2:4" x14ac:dyDescent="0.25">
      <c r="B14834" s="416" t="s">
        <v>17879</v>
      </c>
      <c r="C14834" s="416" t="s">
        <v>17880</v>
      </c>
      <c r="D14834" s="417">
        <v>18727.04</v>
      </c>
    </row>
    <row r="14835" spans="2:4" x14ac:dyDescent="0.25">
      <c r="B14835" s="416" t="s">
        <v>17881</v>
      </c>
      <c r="C14835" s="416" t="s">
        <v>17882</v>
      </c>
      <c r="D14835" s="417">
        <v>16762.150000000001</v>
      </c>
    </row>
    <row r="14836" spans="2:4" x14ac:dyDescent="0.25">
      <c r="B14836" s="416" t="s">
        <v>17883</v>
      </c>
      <c r="C14836" s="416" t="s">
        <v>17884</v>
      </c>
      <c r="D14836" s="417">
        <v>1075.25</v>
      </c>
    </row>
    <row r="14837" spans="2:4" x14ac:dyDescent="0.25">
      <c r="B14837" s="416" t="s">
        <v>17885</v>
      </c>
      <c r="C14837" s="416" t="s">
        <v>17886</v>
      </c>
      <c r="D14837" s="417">
        <v>42114.15</v>
      </c>
    </row>
    <row r="14838" spans="2:4" x14ac:dyDescent="0.25">
      <c r="B14838" s="416" t="s">
        <v>17887</v>
      </c>
      <c r="C14838" s="416" t="s">
        <v>17888</v>
      </c>
      <c r="D14838" s="417">
        <v>5825.95</v>
      </c>
    </row>
    <row r="14839" spans="2:4" x14ac:dyDescent="0.25">
      <c r="B14839" s="416" t="s">
        <v>17889</v>
      </c>
      <c r="C14839" s="416" t="s">
        <v>17888</v>
      </c>
      <c r="D14839" s="417">
        <v>5825.95</v>
      </c>
    </row>
    <row r="14840" spans="2:4" x14ac:dyDescent="0.25">
      <c r="B14840" s="416" t="s">
        <v>17890</v>
      </c>
      <c r="C14840" s="416" t="s">
        <v>17888</v>
      </c>
      <c r="D14840" s="417">
        <v>5825.95</v>
      </c>
    </row>
    <row r="14841" spans="2:4" x14ac:dyDescent="0.25">
      <c r="B14841" s="416" t="s">
        <v>17891</v>
      </c>
      <c r="C14841" s="416" t="s">
        <v>17892</v>
      </c>
      <c r="D14841" s="417">
        <v>21135.71</v>
      </c>
    </row>
    <row r="14842" spans="2:4" x14ac:dyDescent="0.25">
      <c r="B14842" s="416" t="s">
        <v>17893</v>
      </c>
      <c r="C14842" s="416" t="s">
        <v>17894</v>
      </c>
      <c r="D14842" s="417">
        <v>46561.03</v>
      </c>
    </row>
    <row r="14843" spans="2:4" x14ac:dyDescent="0.25">
      <c r="B14843" s="416" t="s">
        <v>17895</v>
      </c>
      <c r="C14843" s="416" t="s">
        <v>17896</v>
      </c>
      <c r="D14843" s="417">
        <v>30019.599999999999</v>
      </c>
    </row>
    <row r="14844" spans="2:4" x14ac:dyDescent="0.25">
      <c r="B14844" s="416" t="s">
        <v>17897</v>
      </c>
      <c r="C14844" s="416" t="s">
        <v>17898</v>
      </c>
      <c r="D14844" s="417">
        <v>24484.12</v>
      </c>
    </row>
    <row r="14845" spans="2:4" x14ac:dyDescent="0.25">
      <c r="B14845" s="416" t="s">
        <v>17899</v>
      </c>
      <c r="C14845" s="416" t="s">
        <v>17898</v>
      </c>
      <c r="D14845" s="417">
        <v>24484.12</v>
      </c>
    </row>
    <row r="14846" spans="2:4" x14ac:dyDescent="0.25">
      <c r="B14846" s="416" t="s">
        <v>17900</v>
      </c>
      <c r="C14846" s="416" t="s">
        <v>17901</v>
      </c>
      <c r="D14846" s="417">
        <v>2410.4</v>
      </c>
    </row>
    <row r="14847" spans="2:4" x14ac:dyDescent="0.25">
      <c r="B14847" s="416" t="s">
        <v>17902</v>
      </c>
      <c r="C14847" s="416" t="s">
        <v>17903</v>
      </c>
      <c r="D14847" s="417">
        <v>12930.9</v>
      </c>
    </row>
    <row r="14848" spans="2:4" x14ac:dyDescent="0.25">
      <c r="B14848" s="416" t="s">
        <v>17904</v>
      </c>
      <c r="C14848" s="416" t="s">
        <v>17903</v>
      </c>
      <c r="D14848" s="417">
        <v>12930.9</v>
      </c>
    </row>
    <row r="14849" spans="2:4" x14ac:dyDescent="0.25">
      <c r="B14849" s="416" t="s">
        <v>17905</v>
      </c>
      <c r="C14849" s="416" t="s">
        <v>17903</v>
      </c>
      <c r="D14849" s="417">
        <v>12930.9</v>
      </c>
    </row>
    <row r="14850" spans="2:4" x14ac:dyDescent="0.25">
      <c r="B14850" s="416" t="s">
        <v>17906</v>
      </c>
      <c r="C14850" s="416" t="s">
        <v>17903</v>
      </c>
      <c r="D14850" s="417">
        <v>12930.9</v>
      </c>
    </row>
    <row r="14851" spans="2:4" x14ac:dyDescent="0.25">
      <c r="B14851" s="416" t="s">
        <v>17907</v>
      </c>
      <c r="C14851" s="416" t="s">
        <v>17903</v>
      </c>
      <c r="D14851" s="417">
        <v>12930.9</v>
      </c>
    </row>
    <row r="14852" spans="2:4" x14ac:dyDescent="0.25">
      <c r="B14852" s="416" t="s">
        <v>17908</v>
      </c>
      <c r="C14852" s="416" t="s">
        <v>17909</v>
      </c>
      <c r="D14852" s="417">
        <v>8707.52</v>
      </c>
    </row>
    <row r="14853" spans="2:4" x14ac:dyDescent="0.25">
      <c r="B14853" s="416" t="s">
        <v>17910</v>
      </c>
      <c r="C14853" s="416" t="s">
        <v>17909</v>
      </c>
      <c r="D14853" s="417">
        <v>8707.52</v>
      </c>
    </row>
    <row r="14854" spans="2:4" x14ac:dyDescent="0.25">
      <c r="B14854" s="416" t="s">
        <v>17911</v>
      </c>
      <c r="C14854" s="416" t="s">
        <v>17912</v>
      </c>
      <c r="D14854" s="417">
        <v>16939.02</v>
      </c>
    </row>
    <row r="14855" spans="2:4" x14ac:dyDescent="0.25">
      <c r="B14855" s="416" t="s">
        <v>17913</v>
      </c>
      <c r="C14855" s="416" t="s">
        <v>17912</v>
      </c>
      <c r="D14855" s="417">
        <v>16939.02</v>
      </c>
    </row>
    <row r="14856" spans="2:4" x14ac:dyDescent="0.25">
      <c r="B14856" s="416" t="s">
        <v>17914</v>
      </c>
      <c r="C14856" s="416" t="s">
        <v>17915</v>
      </c>
      <c r="D14856" s="417">
        <v>8174.14</v>
      </c>
    </row>
    <row r="14857" spans="2:4" x14ac:dyDescent="0.25">
      <c r="B14857" s="416" t="s">
        <v>17916</v>
      </c>
      <c r="C14857" s="416" t="s">
        <v>17915</v>
      </c>
      <c r="D14857" s="417">
        <v>8174.14</v>
      </c>
    </row>
    <row r="14858" spans="2:4" x14ac:dyDescent="0.25">
      <c r="B14858" s="416" t="s">
        <v>17917</v>
      </c>
      <c r="C14858" s="416" t="s">
        <v>17915</v>
      </c>
      <c r="D14858" s="417">
        <v>8174.14</v>
      </c>
    </row>
    <row r="14859" spans="2:4" x14ac:dyDescent="0.25">
      <c r="B14859" s="416" t="s">
        <v>17918</v>
      </c>
      <c r="C14859" s="416" t="s">
        <v>17919</v>
      </c>
      <c r="D14859" s="417">
        <v>10053.34</v>
      </c>
    </row>
    <row r="14860" spans="2:4" x14ac:dyDescent="0.25">
      <c r="B14860" s="416" t="s">
        <v>17920</v>
      </c>
      <c r="C14860" s="416" t="s">
        <v>17919</v>
      </c>
      <c r="D14860" s="417">
        <v>10053.34</v>
      </c>
    </row>
    <row r="14861" spans="2:4" x14ac:dyDescent="0.25">
      <c r="B14861" s="416" t="s">
        <v>17921</v>
      </c>
      <c r="C14861" s="416" t="s">
        <v>17922</v>
      </c>
      <c r="D14861" s="417">
        <v>15238.54</v>
      </c>
    </row>
    <row r="14862" spans="2:4" x14ac:dyDescent="0.25">
      <c r="B14862" s="416" t="s">
        <v>17923</v>
      </c>
      <c r="C14862" s="416" t="s">
        <v>17922</v>
      </c>
      <c r="D14862" s="417">
        <v>15238.54</v>
      </c>
    </row>
    <row r="14863" spans="2:4" x14ac:dyDescent="0.25">
      <c r="B14863" s="416" t="s">
        <v>17924</v>
      </c>
      <c r="C14863" s="416" t="s">
        <v>17922</v>
      </c>
      <c r="D14863" s="417">
        <v>15238.54</v>
      </c>
    </row>
    <row r="14864" spans="2:4" x14ac:dyDescent="0.25">
      <c r="B14864" s="416" t="s">
        <v>17925</v>
      </c>
      <c r="C14864" s="416" t="s">
        <v>17922</v>
      </c>
      <c r="D14864" s="417">
        <v>15238.54</v>
      </c>
    </row>
    <row r="14865" spans="2:4" x14ac:dyDescent="0.25">
      <c r="B14865" s="416" t="s">
        <v>17926</v>
      </c>
      <c r="C14865" s="416" t="s">
        <v>17922</v>
      </c>
      <c r="D14865" s="417">
        <v>15238.54</v>
      </c>
    </row>
    <row r="14866" spans="2:4" x14ac:dyDescent="0.25">
      <c r="B14866" s="416" t="s">
        <v>17927</v>
      </c>
      <c r="C14866" s="416" t="s">
        <v>17922</v>
      </c>
      <c r="D14866" s="417">
        <v>15238.54</v>
      </c>
    </row>
    <row r="14867" spans="2:4" x14ac:dyDescent="0.25">
      <c r="B14867" s="416" t="s">
        <v>17928</v>
      </c>
      <c r="C14867" s="416" t="s">
        <v>17922</v>
      </c>
      <c r="D14867" s="417">
        <v>15238.54</v>
      </c>
    </row>
    <row r="14868" spans="2:4" x14ac:dyDescent="0.25">
      <c r="B14868" s="416" t="s">
        <v>17929</v>
      </c>
      <c r="C14868" s="416" t="s">
        <v>17930</v>
      </c>
      <c r="D14868" s="417">
        <v>5733.61</v>
      </c>
    </row>
    <row r="14869" spans="2:4" x14ac:dyDescent="0.25">
      <c r="B14869" s="416" t="s">
        <v>17931</v>
      </c>
      <c r="C14869" s="416" t="s">
        <v>17930</v>
      </c>
      <c r="D14869" s="417">
        <v>5733.61</v>
      </c>
    </row>
    <row r="14870" spans="2:4" x14ac:dyDescent="0.25">
      <c r="B14870" s="416" t="s">
        <v>17932</v>
      </c>
      <c r="C14870" s="416" t="s">
        <v>17930</v>
      </c>
      <c r="D14870" s="417">
        <v>5733.61</v>
      </c>
    </row>
    <row r="14871" spans="2:4" x14ac:dyDescent="0.25">
      <c r="B14871" s="416" t="s">
        <v>17933</v>
      </c>
      <c r="C14871" s="416" t="s">
        <v>17930</v>
      </c>
      <c r="D14871" s="417">
        <v>5733.61</v>
      </c>
    </row>
    <row r="14872" spans="2:4" x14ac:dyDescent="0.25">
      <c r="B14872" s="416" t="s">
        <v>17934</v>
      </c>
      <c r="C14872" s="416" t="s">
        <v>17930</v>
      </c>
      <c r="D14872" s="417">
        <v>5733.61</v>
      </c>
    </row>
    <row r="14873" spans="2:4" x14ac:dyDescent="0.25">
      <c r="B14873" s="416" t="s">
        <v>17935</v>
      </c>
      <c r="C14873" s="416" t="s">
        <v>17930</v>
      </c>
      <c r="D14873" s="417">
        <v>5733.61</v>
      </c>
    </row>
    <row r="14874" spans="2:4" x14ac:dyDescent="0.25">
      <c r="B14874" s="416" t="s">
        <v>17936</v>
      </c>
      <c r="C14874" s="416" t="s">
        <v>17930</v>
      </c>
      <c r="D14874" s="417">
        <v>5733.61</v>
      </c>
    </row>
    <row r="14875" spans="2:4" x14ac:dyDescent="0.25">
      <c r="B14875" s="416" t="s">
        <v>17937</v>
      </c>
      <c r="C14875" s="416" t="s">
        <v>17930</v>
      </c>
      <c r="D14875" s="417">
        <v>5733.61</v>
      </c>
    </row>
    <row r="14876" spans="2:4" x14ac:dyDescent="0.25">
      <c r="B14876" s="416" t="s">
        <v>17938</v>
      </c>
      <c r="C14876" s="416" t="s">
        <v>17930</v>
      </c>
      <c r="D14876" s="417">
        <v>5733.61</v>
      </c>
    </row>
    <row r="14877" spans="2:4" x14ac:dyDescent="0.25">
      <c r="B14877" s="416" t="s">
        <v>17939</v>
      </c>
      <c r="C14877" s="416" t="s">
        <v>17930</v>
      </c>
      <c r="D14877" s="417">
        <v>5733.61</v>
      </c>
    </row>
    <row r="14878" spans="2:4" x14ac:dyDescent="0.25">
      <c r="B14878" s="416" t="s">
        <v>17940</v>
      </c>
      <c r="C14878" s="416" t="s">
        <v>17930</v>
      </c>
      <c r="D14878" s="417">
        <v>5733.61</v>
      </c>
    </row>
    <row r="14879" spans="2:4" x14ac:dyDescent="0.25">
      <c r="B14879" s="416" t="s">
        <v>17941</v>
      </c>
      <c r="C14879" s="416" t="s">
        <v>17930</v>
      </c>
      <c r="D14879" s="417">
        <v>5733.61</v>
      </c>
    </row>
    <row r="14880" spans="2:4" x14ac:dyDescent="0.25">
      <c r="B14880" s="416" t="s">
        <v>17942</v>
      </c>
      <c r="C14880" s="416" t="s">
        <v>17943</v>
      </c>
      <c r="D14880" s="417">
        <v>42915.360000000001</v>
      </c>
    </row>
    <row r="14881" spans="2:4" x14ac:dyDescent="0.25">
      <c r="B14881" s="416" t="s">
        <v>17944</v>
      </c>
      <c r="C14881" s="416" t="s">
        <v>17945</v>
      </c>
      <c r="D14881" s="417">
        <v>118076.4</v>
      </c>
    </row>
    <row r="14882" spans="2:4" x14ac:dyDescent="0.25">
      <c r="B14882" s="416" t="s">
        <v>17946</v>
      </c>
      <c r="C14882" s="416" t="s">
        <v>17947</v>
      </c>
      <c r="D14882" s="417">
        <v>90828</v>
      </c>
    </row>
    <row r="14883" spans="2:4" x14ac:dyDescent="0.25">
      <c r="B14883" s="416" t="s">
        <v>17948</v>
      </c>
      <c r="C14883" s="416" t="s">
        <v>17947</v>
      </c>
      <c r="D14883" s="417">
        <v>90828</v>
      </c>
    </row>
    <row r="14884" spans="2:4" x14ac:dyDescent="0.25">
      <c r="B14884" s="416" t="s">
        <v>17949</v>
      </c>
      <c r="C14884" s="416" t="s">
        <v>17950</v>
      </c>
      <c r="D14884" s="417">
        <v>1035</v>
      </c>
    </row>
    <row r="14885" spans="2:4" x14ac:dyDescent="0.25">
      <c r="B14885" s="416" t="s">
        <v>17951</v>
      </c>
      <c r="C14885" s="416" t="s">
        <v>17952</v>
      </c>
      <c r="D14885" s="417">
        <v>5390.05</v>
      </c>
    </row>
    <row r="14886" spans="2:4" x14ac:dyDescent="0.25">
      <c r="B14886" s="416" t="s">
        <v>17953</v>
      </c>
      <c r="C14886" s="416" t="s">
        <v>17954</v>
      </c>
      <c r="D14886" s="417">
        <v>5309.55</v>
      </c>
    </row>
    <row r="14887" spans="2:4" x14ac:dyDescent="0.25">
      <c r="B14887" s="416" t="s">
        <v>17955</v>
      </c>
      <c r="C14887" s="416" t="s">
        <v>17954</v>
      </c>
      <c r="D14887" s="417">
        <v>5390.05</v>
      </c>
    </row>
    <row r="14888" spans="2:4" x14ac:dyDescent="0.25">
      <c r="B14888" s="416" t="s">
        <v>17956</v>
      </c>
      <c r="C14888" s="416" t="s">
        <v>17954</v>
      </c>
      <c r="D14888" s="417">
        <v>5390.05</v>
      </c>
    </row>
    <row r="14889" spans="2:4" x14ac:dyDescent="0.25">
      <c r="B14889" s="416" t="s">
        <v>17957</v>
      </c>
      <c r="C14889" s="416" t="s">
        <v>17954</v>
      </c>
      <c r="D14889" s="417">
        <v>5785.01</v>
      </c>
    </row>
    <row r="14890" spans="2:4" x14ac:dyDescent="0.25">
      <c r="B14890" s="416" t="s">
        <v>17958</v>
      </c>
      <c r="C14890" s="416" t="s">
        <v>17954</v>
      </c>
      <c r="D14890" s="417">
        <v>5390.05</v>
      </c>
    </row>
    <row r="14891" spans="2:4" x14ac:dyDescent="0.25">
      <c r="B14891" s="416" t="s">
        <v>17959</v>
      </c>
      <c r="C14891" s="416" t="s">
        <v>17954</v>
      </c>
      <c r="D14891" s="417">
        <v>5487.8</v>
      </c>
    </row>
    <row r="14892" spans="2:4" x14ac:dyDescent="0.25">
      <c r="B14892" s="416" t="s">
        <v>17960</v>
      </c>
      <c r="C14892" s="416" t="s">
        <v>17961</v>
      </c>
      <c r="D14892" s="417">
        <v>5390.05</v>
      </c>
    </row>
    <row r="14893" spans="2:4" x14ac:dyDescent="0.25">
      <c r="B14893" s="416" t="s">
        <v>17962</v>
      </c>
      <c r="C14893" s="416" t="s">
        <v>17963</v>
      </c>
      <c r="D14893" s="417">
        <v>30798</v>
      </c>
    </row>
    <row r="14894" spans="2:4" x14ac:dyDescent="0.25">
      <c r="B14894" s="416" t="s">
        <v>17964</v>
      </c>
      <c r="C14894" s="416" t="s">
        <v>17965</v>
      </c>
      <c r="D14894" s="417">
        <v>14826.88</v>
      </c>
    </row>
    <row r="14895" spans="2:4" x14ac:dyDescent="0.25">
      <c r="B14895" s="416" t="s">
        <v>17966</v>
      </c>
      <c r="C14895" s="416" t="s">
        <v>17967</v>
      </c>
      <c r="D14895" s="417">
        <v>204746.31</v>
      </c>
    </row>
    <row r="14896" spans="2:4" x14ac:dyDescent="0.25">
      <c r="B14896" s="416" t="s">
        <v>17968</v>
      </c>
      <c r="C14896" s="416" t="s">
        <v>17967</v>
      </c>
      <c r="D14896" s="417">
        <v>204746.31</v>
      </c>
    </row>
    <row r="14897" spans="2:4" x14ac:dyDescent="0.25">
      <c r="B14897" s="416" t="s">
        <v>17969</v>
      </c>
      <c r="C14897" s="416" t="s">
        <v>17967</v>
      </c>
      <c r="D14897" s="417">
        <v>204746.31</v>
      </c>
    </row>
    <row r="14898" spans="2:4" x14ac:dyDescent="0.25">
      <c r="B14898" s="416" t="s">
        <v>17970</v>
      </c>
      <c r="C14898" s="416" t="s">
        <v>17967</v>
      </c>
      <c r="D14898" s="417">
        <v>220408.1</v>
      </c>
    </row>
    <row r="14899" spans="2:4" x14ac:dyDescent="0.25">
      <c r="B14899" s="416" t="s">
        <v>17971</v>
      </c>
      <c r="C14899" s="416" t="s">
        <v>17972</v>
      </c>
      <c r="D14899" s="417">
        <v>288695.71000000002</v>
      </c>
    </row>
    <row r="14900" spans="2:4" x14ac:dyDescent="0.25">
      <c r="B14900" s="416" t="s">
        <v>17973</v>
      </c>
      <c r="C14900" s="416" t="s">
        <v>17974</v>
      </c>
      <c r="D14900" s="417">
        <v>1995</v>
      </c>
    </row>
    <row r="14901" spans="2:4" x14ac:dyDescent="0.25">
      <c r="B14901" s="416" t="s">
        <v>17975</v>
      </c>
      <c r="C14901" s="416" t="s">
        <v>17976</v>
      </c>
      <c r="D14901" s="417">
        <v>1650</v>
      </c>
    </row>
    <row r="14902" spans="2:4" x14ac:dyDescent="0.25">
      <c r="B14902" s="416" t="s">
        <v>17977</v>
      </c>
      <c r="C14902" s="416" t="s">
        <v>17978</v>
      </c>
      <c r="D14902" s="417">
        <v>2499</v>
      </c>
    </row>
    <row r="14903" spans="2:4" x14ac:dyDescent="0.25">
      <c r="B14903" s="416" t="s">
        <v>17979</v>
      </c>
      <c r="C14903" s="416" t="s">
        <v>17978</v>
      </c>
      <c r="D14903" s="417">
        <v>2499</v>
      </c>
    </row>
    <row r="14904" spans="2:4" x14ac:dyDescent="0.25">
      <c r="B14904" s="416" t="s">
        <v>17980</v>
      </c>
      <c r="C14904" s="416" t="s">
        <v>17981</v>
      </c>
      <c r="D14904" s="417">
        <v>2797.83</v>
      </c>
    </row>
    <row r="14905" spans="2:4" x14ac:dyDescent="0.25">
      <c r="B14905" s="416" t="s">
        <v>17982</v>
      </c>
      <c r="C14905" s="416" t="s">
        <v>17983</v>
      </c>
      <c r="D14905" s="417">
        <v>1999</v>
      </c>
    </row>
    <row r="14906" spans="2:4" x14ac:dyDescent="0.25">
      <c r="B14906" s="416" t="s">
        <v>17984</v>
      </c>
      <c r="C14906" s="416" t="s">
        <v>17985</v>
      </c>
      <c r="D14906" s="416">
        <v>812</v>
      </c>
    </row>
    <row r="14907" spans="2:4" x14ac:dyDescent="0.25">
      <c r="B14907" s="416" t="s">
        <v>17986</v>
      </c>
      <c r="C14907" s="416" t="s">
        <v>17987</v>
      </c>
      <c r="D14907" s="417">
        <v>1999</v>
      </c>
    </row>
    <row r="14908" spans="2:4" x14ac:dyDescent="0.25">
      <c r="B14908" s="416" t="s">
        <v>17988</v>
      </c>
      <c r="C14908" s="416" t="s">
        <v>17989</v>
      </c>
      <c r="D14908" s="417">
        <v>8999.2800000000007</v>
      </c>
    </row>
    <row r="14909" spans="2:4" x14ac:dyDescent="0.25">
      <c r="B14909" s="416" t="s">
        <v>17990</v>
      </c>
      <c r="C14909" s="416" t="s">
        <v>17991</v>
      </c>
      <c r="D14909" s="417">
        <v>3541.06</v>
      </c>
    </row>
    <row r="14910" spans="2:4" x14ac:dyDescent="0.25">
      <c r="B14910" s="416" t="s">
        <v>17992</v>
      </c>
      <c r="C14910" s="416" t="s">
        <v>17993</v>
      </c>
      <c r="D14910" s="417">
        <v>3572.97</v>
      </c>
    </row>
    <row r="14911" spans="2:4" x14ac:dyDescent="0.25">
      <c r="B14911" s="416" t="s">
        <v>17994</v>
      </c>
      <c r="C14911" s="416" t="s">
        <v>17995</v>
      </c>
      <c r="D14911" s="417">
        <v>6799</v>
      </c>
    </row>
    <row r="14912" spans="2:4" x14ac:dyDescent="0.25">
      <c r="B14912" s="416" t="s">
        <v>17996</v>
      </c>
      <c r="C14912" s="416" t="s">
        <v>17997</v>
      </c>
      <c r="D14912" s="417">
        <v>9043.24</v>
      </c>
    </row>
    <row r="14913" spans="2:4" x14ac:dyDescent="0.25">
      <c r="B14913" s="416" t="s">
        <v>17998</v>
      </c>
      <c r="C14913" s="416" t="s">
        <v>17999</v>
      </c>
      <c r="D14913" s="416">
        <v>586.5</v>
      </c>
    </row>
    <row r="14914" spans="2:4" x14ac:dyDescent="0.25">
      <c r="B14914" s="416" t="s">
        <v>18000</v>
      </c>
      <c r="C14914" s="416" t="s">
        <v>18001</v>
      </c>
      <c r="D14914" s="416">
        <v>322</v>
      </c>
    </row>
    <row r="14915" spans="2:4" x14ac:dyDescent="0.25">
      <c r="B14915" s="416" t="s">
        <v>18002</v>
      </c>
      <c r="C14915" s="416" t="s">
        <v>18003</v>
      </c>
      <c r="D14915" s="416">
        <v>632.5</v>
      </c>
    </row>
    <row r="14916" spans="2:4" x14ac:dyDescent="0.25">
      <c r="B14916" s="416" t="s">
        <v>18004</v>
      </c>
      <c r="C14916" s="416" t="s">
        <v>18005</v>
      </c>
      <c r="D14916" s="416">
        <v>586.5</v>
      </c>
    </row>
    <row r="14917" spans="2:4" x14ac:dyDescent="0.25">
      <c r="B14917" s="416" t="s">
        <v>18006</v>
      </c>
      <c r="C14917" s="416" t="s">
        <v>18005</v>
      </c>
      <c r="D14917" s="416">
        <v>586.5</v>
      </c>
    </row>
    <row r="14918" spans="2:4" x14ac:dyDescent="0.25">
      <c r="B14918" s="416" t="s">
        <v>18007</v>
      </c>
      <c r="C14918" s="416" t="s">
        <v>18005</v>
      </c>
      <c r="D14918" s="416">
        <v>586.5</v>
      </c>
    </row>
    <row r="14919" spans="2:4" x14ac:dyDescent="0.25">
      <c r="B14919" s="416" t="s">
        <v>18008</v>
      </c>
      <c r="C14919" s="416" t="s">
        <v>18005</v>
      </c>
      <c r="D14919" s="416">
        <v>586.5</v>
      </c>
    </row>
    <row r="14920" spans="2:4" x14ac:dyDescent="0.25">
      <c r="B14920" s="416" t="s">
        <v>18009</v>
      </c>
      <c r="C14920" s="416" t="s">
        <v>18005</v>
      </c>
      <c r="D14920" s="416">
        <v>586.5</v>
      </c>
    </row>
    <row r="14921" spans="2:4" x14ac:dyDescent="0.25">
      <c r="B14921" s="416" t="s">
        <v>18010</v>
      </c>
      <c r="C14921" s="416" t="s">
        <v>18005</v>
      </c>
      <c r="D14921" s="416">
        <v>586.5</v>
      </c>
    </row>
    <row r="14922" spans="2:4" x14ac:dyDescent="0.25">
      <c r="B14922" s="416" t="s">
        <v>18011</v>
      </c>
      <c r="C14922" s="416" t="s">
        <v>18005</v>
      </c>
      <c r="D14922" s="416">
        <v>586.5</v>
      </c>
    </row>
    <row r="14923" spans="2:4" x14ac:dyDescent="0.25">
      <c r="B14923" s="416" t="s">
        <v>18012</v>
      </c>
      <c r="C14923" s="416" t="s">
        <v>18005</v>
      </c>
      <c r="D14923" s="416">
        <v>586.5</v>
      </c>
    </row>
    <row r="14924" spans="2:4" x14ac:dyDescent="0.25">
      <c r="B14924" s="416" t="s">
        <v>18013</v>
      </c>
      <c r="C14924" s="416" t="s">
        <v>18005</v>
      </c>
      <c r="D14924" s="416">
        <v>586.5</v>
      </c>
    </row>
    <row r="14925" spans="2:4" x14ac:dyDescent="0.25">
      <c r="B14925" s="416" t="s">
        <v>18014</v>
      </c>
      <c r="C14925" s="416" t="s">
        <v>18005</v>
      </c>
      <c r="D14925" s="416">
        <v>586.5</v>
      </c>
    </row>
    <row r="14926" spans="2:4" x14ac:dyDescent="0.25">
      <c r="B14926" s="416" t="s">
        <v>18015</v>
      </c>
      <c r="C14926" s="416" t="s">
        <v>18005</v>
      </c>
      <c r="D14926" s="416">
        <v>586.5</v>
      </c>
    </row>
    <row r="14927" spans="2:4" x14ac:dyDescent="0.25">
      <c r="B14927" s="416" t="s">
        <v>18016</v>
      </c>
      <c r="C14927" s="416" t="s">
        <v>18005</v>
      </c>
      <c r="D14927" s="416">
        <v>586.5</v>
      </c>
    </row>
    <row r="14928" spans="2:4" x14ac:dyDescent="0.25">
      <c r="B14928" s="416" t="s">
        <v>18017</v>
      </c>
      <c r="C14928" s="416" t="s">
        <v>18005</v>
      </c>
      <c r="D14928" s="416">
        <v>586.5</v>
      </c>
    </row>
    <row r="14929" spans="2:4" x14ac:dyDescent="0.25">
      <c r="B14929" s="416" t="s">
        <v>18018</v>
      </c>
      <c r="C14929" s="416" t="s">
        <v>18005</v>
      </c>
      <c r="D14929" s="416">
        <v>586.5</v>
      </c>
    </row>
    <row r="14930" spans="2:4" x14ac:dyDescent="0.25">
      <c r="B14930" s="416" t="s">
        <v>18019</v>
      </c>
      <c r="C14930" s="416" t="s">
        <v>18005</v>
      </c>
      <c r="D14930" s="416">
        <v>586.5</v>
      </c>
    </row>
    <row r="14931" spans="2:4" x14ac:dyDescent="0.25">
      <c r="B14931" s="416" t="s">
        <v>18020</v>
      </c>
      <c r="C14931" s="416" t="s">
        <v>18005</v>
      </c>
      <c r="D14931" s="416">
        <v>586.5</v>
      </c>
    </row>
    <row r="14932" spans="2:4" x14ac:dyDescent="0.25">
      <c r="B14932" s="416" t="s">
        <v>18021</v>
      </c>
      <c r="C14932" s="416" t="s">
        <v>18005</v>
      </c>
      <c r="D14932" s="416">
        <v>586.5</v>
      </c>
    </row>
    <row r="14933" spans="2:4" x14ac:dyDescent="0.25">
      <c r="B14933" s="416" t="s">
        <v>18022</v>
      </c>
      <c r="C14933" s="416" t="s">
        <v>18005</v>
      </c>
      <c r="D14933" s="416">
        <v>586.5</v>
      </c>
    </row>
    <row r="14934" spans="2:4" x14ac:dyDescent="0.25">
      <c r="B14934" s="416" t="s">
        <v>18023</v>
      </c>
      <c r="C14934" s="416" t="s">
        <v>18005</v>
      </c>
      <c r="D14934" s="416">
        <v>586.5</v>
      </c>
    </row>
    <row r="14935" spans="2:4" x14ac:dyDescent="0.25">
      <c r="B14935" s="416" t="s">
        <v>18024</v>
      </c>
      <c r="C14935" s="416" t="s">
        <v>18005</v>
      </c>
      <c r="D14935" s="416">
        <v>586.5</v>
      </c>
    </row>
    <row r="14936" spans="2:4" x14ac:dyDescent="0.25">
      <c r="B14936" s="416" t="s">
        <v>18025</v>
      </c>
      <c r="C14936" s="416" t="s">
        <v>18005</v>
      </c>
      <c r="D14936" s="416">
        <v>586.5</v>
      </c>
    </row>
    <row r="14937" spans="2:4" x14ac:dyDescent="0.25">
      <c r="B14937" s="416" t="s">
        <v>18026</v>
      </c>
      <c r="C14937" s="416" t="s">
        <v>18005</v>
      </c>
      <c r="D14937" s="416">
        <v>586.5</v>
      </c>
    </row>
    <row r="14938" spans="2:4" x14ac:dyDescent="0.25">
      <c r="B14938" s="416" t="s">
        <v>18027</v>
      </c>
      <c r="C14938" s="416" t="s">
        <v>18028</v>
      </c>
      <c r="D14938" s="416">
        <v>586.5</v>
      </c>
    </row>
    <row r="14939" spans="2:4" x14ac:dyDescent="0.25">
      <c r="B14939" s="416" t="s">
        <v>18029</v>
      </c>
      <c r="C14939" s="416" t="s">
        <v>18028</v>
      </c>
      <c r="D14939" s="416">
        <v>586.5</v>
      </c>
    </row>
    <row r="14940" spans="2:4" x14ac:dyDescent="0.25">
      <c r="B14940" s="416" t="s">
        <v>18030</v>
      </c>
      <c r="C14940" s="416" t="s">
        <v>18028</v>
      </c>
      <c r="D14940" s="416">
        <v>586.5</v>
      </c>
    </row>
    <row r="14941" spans="2:4" x14ac:dyDescent="0.25">
      <c r="B14941" s="416" t="s">
        <v>18031</v>
      </c>
      <c r="C14941" s="416" t="s">
        <v>18028</v>
      </c>
      <c r="D14941" s="416">
        <v>586.5</v>
      </c>
    </row>
    <row r="14942" spans="2:4" x14ac:dyDescent="0.25">
      <c r="B14942" s="416" t="s">
        <v>18032</v>
      </c>
      <c r="C14942" s="416" t="s">
        <v>18028</v>
      </c>
      <c r="D14942" s="416">
        <v>586.5</v>
      </c>
    </row>
    <row r="14943" spans="2:4" x14ac:dyDescent="0.25">
      <c r="B14943" s="416" t="s">
        <v>18033</v>
      </c>
      <c r="C14943" s="416" t="s">
        <v>18028</v>
      </c>
      <c r="D14943" s="416">
        <v>586.5</v>
      </c>
    </row>
    <row r="14944" spans="2:4" x14ac:dyDescent="0.25">
      <c r="B14944" s="416" t="s">
        <v>18034</v>
      </c>
      <c r="C14944" s="416" t="s">
        <v>18028</v>
      </c>
      <c r="D14944" s="416">
        <v>586.5</v>
      </c>
    </row>
    <row r="14945" spans="2:4" x14ac:dyDescent="0.25">
      <c r="B14945" s="416" t="s">
        <v>18035</v>
      </c>
      <c r="C14945" s="416" t="s">
        <v>18028</v>
      </c>
      <c r="D14945" s="416">
        <v>586.5</v>
      </c>
    </row>
    <row r="14946" spans="2:4" x14ac:dyDescent="0.25">
      <c r="B14946" s="416" t="s">
        <v>18036</v>
      </c>
      <c r="C14946" s="416" t="s">
        <v>18028</v>
      </c>
      <c r="D14946" s="416">
        <v>586.5</v>
      </c>
    </row>
    <row r="14947" spans="2:4" x14ac:dyDescent="0.25">
      <c r="B14947" s="416" t="s">
        <v>18037</v>
      </c>
      <c r="C14947" s="416" t="s">
        <v>18028</v>
      </c>
      <c r="D14947" s="416">
        <v>586.5</v>
      </c>
    </row>
    <row r="14948" spans="2:4" x14ac:dyDescent="0.25">
      <c r="B14948" s="416" t="s">
        <v>18038</v>
      </c>
      <c r="C14948" s="416" t="s">
        <v>18028</v>
      </c>
      <c r="D14948" s="416">
        <v>586.5</v>
      </c>
    </row>
    <row r="14949" spans="2:4" x14ac:dyDescent="0.25">
      <c r="B14949" s="416" t="s">
        <v>18039</v>
      </c>
      <c r="C14949" s="416" t="s">
        <v>18028</v>
      </c>
      <c r="D14949" s="416">
        <v>632.5</v>
      </c>
    </row>
    <row r="14950" spans="2:4" x14ac:dyDescent="0.25">
      <c r="B14950" s="416" t="s">
        <v>18040</v>
      </c>
      <c r="C14950" s="416" t="s">
        <v>18028</v>
      </c>
      <c r="D14950" s="416">
        <v>586.5</v>
      </c>
    </row>
    <row r="14951" spans="2:4" x14ac:dyDescent="0.25">
      <c r="B14951" s="416" t="s">
        <v>18041</v>
      </c>
      <c r="C14951" s="416" t="s">
        <v>18028</v>
      </c>
      <c r="D14951" s="416">
        <v>586.5</v>
      </c>
    </row>
    <row r="14952" spans="2:4" x14ac:dyDescent="0.25">
      <c r="B14952" s="416" t="s">
        <v>18042</v>
      </c>
      <c r="C14952" s="416" t="s">
        <v>18043</v>
      </c>
      <c r="D14952" s="416">
        <v>632.5</v>
      </c>
    </row>
    <row r="14953" spans="2:4" x14ac:dyDescent="0.25">
      <c r="B14953" s="416" t="s">
        <v>18044</v>
      </c>
      <c r="C14953" s="416" t="s">
        <v>18043</v>
      </c>
      <c r="D14953" s="416">
        <v>632.5</v>
      </c>
    </row>
    <row r="14954" spans="2:4" x14ac:dyDescent="0.25">
      <c r="B14954" s="416" t="s">
        <v>18045</v>
      </c>
      <c r="C14954" s="416" t="s">
        <v>18043</v>
      </c>
      <c r="D14954" s="416">
        <v>632.5</v>
      </c>
    </row>
    <row r="14955" spans="2:4" x14ac:dyDescent="0.25">
      <c r="B14955" s="416" t="s">
        <v>18046</v>
      </c>
      <c r="C14955" s="416" t="s">
        <v>18047</v>
      </c>
      <c r="D14955" s="416">
        <v>632.5</v>
      </c>
    </row>
    <row r="14956" spans="2:4" x14ac:dyDescent="0.25">
      <c r="B14956" s="416" t="s">
        <v>18048</v>
      </c>
      <c r="C14956" s="416" t="s">
        <v>18047</v>
      </c>
      <c r="D14956" s="416">
        <v>586.5</v>
      </c>
    </row>
    <row r="14957" spans="2:4" x14ac:dyDescent="0.25">
      <c r="B14957" s="416" t="s">
        <v>18049</v>
      </c>
      <c r="C14957" s="416" t="s">
        <v>18050</v>
      </c>
      <c r="D14957" s="416">
        <v>777.28</v>
      </c>
    </row>
    <row r="14958" spans="2:4" x14ac:dyDescent="0.25">
      <c r="B14958" s="416" t="s">
        <v>18051</v>
      </c>
      <c r="C14958" s="416" t="s">
        <v>18050</v>
      </c>
      <c r="D14958" s="416">
        <v>777.28</v>
      </c>
    </row>
    <row r="14959" spans="2:4" x14ac:dyDescent="0.25">
      <c r="B14959" s="416" t="s">
        <v>18052</v>
      </c>
      <c r="C14959" s="416" t="s">
        <v>18050</v>
      </c>
      <c r="D14959" s="416">
        <v>777.28</v>
      </c>
    </row>
    <row r="14960" spans="2:4" x14ac:dyDescent="0.25">
      <c r="B14960" s="416" t="s">
        <v>18053</v>
      </c>
      <c r="C14960" s="416" t="s">
        <v>18050</v>
      </c>
      <c r="D14960" s="416">
        <v>777.28</v>
      </c>
    </row>
    <row r="14961" spans="2:4" x14ac:dyDescent="0.25">
      <c r="B14961" s="416" t="s">
        <v>18054</v>
      </c>
      <c r="C14961" s="416" t="s">
        <v>18050</v>
      </c>
      <c r="D14961" s="416">
        <v>777.28</v>
      </c>
    </row>
    <row r="14962" spans="2:4" x14ac:dyDescent="0.25">
      <c r="B14962" s="416" t="s">
        <v>18055</v>
      </c>
      <c r="C14962" s="416" t="s">
        <v>18050</v>
      </c>
      <c r="D14962" s="416">
        <v>777.28</v>
      </c>
    </row>
    <row r="14963" spans="2:4" x14ac:dyDescent="0.25">
      <c r="B14963" s="416" t="s">
        <v>18056</v>
      </c>
      <c r="C14963" s="416" t="s">
        <v>18050</v>
      </c>
      <c r="D14963" s="416">
        <v>777.28</v>
      </c>
    </row>
    <row r="14964" spans="2:4" x14ac:dyDescent="0.25">
      <c r="B14964" s="416" t="s">
        <v>18057</v>
      </c>
      <c r="C14964" s="416" t="s">
        <v>18050</v>
      </c>
      <c r="D14964" s="416">
        <v>777.28</v>
      </c>
    </row>
    <row r="14965" spans="2:4" x14ac:dyDescent="0.25">
      <c r="B14965" s="416" t="s">
        <v>18058</v>
      </c>
      <c r="C14965" s="416" t="s">
        <v>18050</v>
      </c>
      <c r="D14965" s="416">
        <v>777.28</v>
      </c>
    </row>
    <row r="14966" spans="2:4" x14ac:dyDescent="0.25">
      <c r="B14966" s="416" t="s">
        <v>18059</v>
      </c>
      <c r="C14966" s="416" t="s">
        <v>18050</v>
      </c>
      <c r="D14966" s="416">
        <v>777.28</v>
      </c>
    </row>
    <row r="14967" spans="2:4" x14ac:dyDescent="0.25">
      <c r="B14967" s="416" t="s">
        <v>18060</v>
      </c>
      <c r="C14967" s="416" t="s">
        <v>18050</v>
      </c>
      <c r="D14967" s="416">
        <v>777.28</v>
      </c>
    </row>
    <row r="14968" spans="2:4" x14ac:dyDescent="0.25">
      <c r="B14968" s="416" t="s">
        <v>18061</v>
      </c>
      <c r="C14968" s="416" t="s">
        <v>18050</v>
      </c>
      <c r="D14968" s="416">
        <v>777.28</v>
      </c>
    </row>
    <row r="14969" spans="2:4" x14ac:dyDescent="0.25">
      <c r="B14969" s="416" t="s">
        <v>18062</v>
      </c>
      <c r="C14969" s="416" t="s">
        <v>18050</v>
      </c>
      <c r="D14969" s="416">
        <v>777.28</v>
      </c>
    </row>
    <row r="14970" spans="2:4" x14ac:dyDescent="0.25">
      <c r="B14970" s="416" t="s">
        <v>18063</v>
      </c>
      <c r="C14970" s="416" t="s">
        <v>18064</v>
      </c>
      <c r="D14970" s="417">
        <v>7251.58</v>
      </c>
    </row>
    <row r="14971" spans="2:4" x14ac:dyDescent="0.25">
      <c r="B14971" s="416" t="s">
        <v>18065</v>
      </c>
      <c r="C14971" s="416" t="s">
        <v>18066</v>
      </c>
      <c r="D14971" s="417">
        <v>3151</v>
      </c>
    </row>
    <row r="14972" spans="2:4" x14ac:dyDescent="0.25">
      <c r="B14972" s="416" t="s">
        <v>18067</v>
      </c>
      <c r="C14972" s="416" t="s">
        <v>18068</v>
      </c>
      <c r="D14972" s="416">
        <v>0.12</v>
      </c>
    </row>
    <row r="14973" spans="2:4" x14ac:dyDescent="0.25">
      <c r="B14973" s="416" t="s">
        <v>18069</v>
      </c>
      <c r="C14973" s="416" t="s">
        <v>18070</v>
      </c>
      <c r="D14973" s="417">
        <v>1626.1</v>
      </c>
    </row>
    <row r="14974" spans="2:4" x14ac:dyDescent="0.25">
      <c r="B14974" s="416" t="s">
        <v>18071</v>
      </c>
      <c r="C14974" s="416" t="s">
        <v>18072</v>
      </c>
      <c r="D14974" s="417">
        <v>24921.78</v>
      </c>
    </row>
    <row r="14975" spans="2:4" x14ac:dyDescent="0.25">
      <c r="B14975" s="416" t="s">
        <v>18073</v>
      </c>
      <c r="C14975" s="416" t="s">
        <v>18074</v>
      </c>
      <c r="D14975" s="417">
        <v>6178.03</v>
      </c>
    </row>
    <row r="14976" spans="2:4" x14ac:dyDescent="0.25">
      <c r="B14976" s="416" t="s">
        <v>18075</v>
      </c>
      <c r="C14976" s="416" t="s">
        <v>18076</v>
      </c>
      <c r="D14976" s="417">
        <v>81859.649999999994</v>
      </c>
    </row>
    <row r="14977" spans="2:4" x14ac:dyDescent="0.25">
      <c r="B14977" s="416" t="s">
        <v>18077</v>
      </c>
      <c r="C14977" s="416" t="s">
        <v>18078</v>
      </c>
      <c r="D14977" s="417">
        <v>2155.2800000000002</v>
      </c>
    </row>
    <row r="14978" spans="2:4" x14ac:dyDescent="0.25">
      <c r="B14978" s="416" t="s">
        <v>18079</v>
      </c>
      <c r="C14978" s="416" t="s">
        <v>18080</v>
      </c>
      <c r="D14978" s="417">
        <v>3693.15</v>
      </c>
    </row>
    <row r="14979" spans="2:4" x14ac:dyDescent="0.25">
      <c r="B14979" s="416" t="s">
        <v>18081</v>
      </c>
      <c r="C14979" s="416" t="s">
        <v>18082</v>
      </c>
      <c r="D14979" s="417">
        <v>4000.84</v>
      </c>
    </row>
    <row r="14980" spans="2:4" x14ac:dyDescent="0.25">
      <c r="B14980" s="416" t="s">
        <v>18083</v>
      </c>
      <c r="C14980" s="416" t="s">
        <v>18082</v>
      </c>
      <c r="D14980" s="417">
        <v>4000.84</v>
      </c>
    </row>
    <row r="14981" spans="2:4" x14ac:dyDescent="0.25">
      <c r="B14981" s="416" t="s">
        <v>18084</v>
      </c>
      <c r="C14981" s="416" t="s">
        <v>18085</v>
      </c>
      <c r="D14981" s="417">
        <v>6481.5</v>
      </c>
    </row>
    <row r="14982" spans="2:4" x14ac:dyDescent="0.25">
      <c r="B14982" s="416" t="s">
        <v>18086</v>
      </c>
      <c r="C14982" s="416" t="s">
        <v>18085</v>
      </c>
      <c r="D14982" s="417">
        <v>6481.5</v>
      </c>
    </row>
    <row r="14983" spans="2:4" x14ac:dyDescent="0.25">
      <c r="B14983" s="416" t="s">
        <v>18087</v>
      </c>
      <c r="C14983" s="416" t="s">
        <v>18088</v>
      </c>
      <c r="D14983" s="417">
        <v>2900</v>
      </c>
    </row>
    <row r="14984" spans="2:4" x14ac:dyDescent="0.25">
      <c r="B14984" s="416" t="s">
        <v>18089</v>
      </c>
      <c r="C14984" s="416" t="s">
        <v>18088</v>
      </c>
      <c r="D14984" s="417">
        <v>2900</v>
      </c>
    </row>
    <row r="14985" spans="2:4" x14ac:dyDescent="0.25">
      <c r="B14985" s="416" t="s">
        <v>18090</v>
      </c>
      <c r="C14985" s="416" t="s">
        <v>18088</v>
      </c>
      <c r="D14985" s="417">
        <v>2900</v>
      </c>
    </row>
    <row r="14986" spans="2:4" x14ac:dyDescent="0.25">
      <c r="B14986" s="416" t="s">
        <v>18091</v>
      </c>
      <c r="C14986" s="416" t="s">
        <v>18092</v>
      </c>
      <c r="D14986" s="417">
        <v>1426.8</v>
      </c>
    </row>
    <row r="14987" spans="2:4" x14ac:dyDescent="0.25">
      <c r="B14987" s="416" t="s">
        <v>18093</v>
      </c>
      <c r="C14987" s="416" t="s">
        <v>18092</v>
      </c>
      <c r="D14987" s="417">
        <v>1426.8</v>
      </c>
    </row>
    <row r="14988" spans="2:4" x14ac:dyDescent="0.25">
      <c r="B14988" s="416" t="s">
        <v>18094</v>
      </c>
      <c r="C14988" s="416" t="s">
        <v>18092</v>
      </c>
      <c r="D14988" s="417">
        <v>1426.8</v>
      </c>
    </row>
    <row r="14989" spans="2:4" x14ac:dyDescent="0.25">
      <c r="B14989" s="416" t="s">
        <v>18095</v>
      </c>
      <c r="C14989" s="416" t="s">
        <v>18096</v>
      </c>
      <c r="D14989" s="417">
        <v>2750.8</v>
      </c>
    </row>
    <row r="14990" spans="2:4" ht="30" x14ac:dyDescent="0.25">
      <c r="B14990" s="416" t="s">
        <v>18097</v>
      </c>
      <c r="C14990" s="416" t="s">
        <v>18098</v>
      </c>
      <c r="D14990" s="416">
        <v>554.29999999999995</v>
      </c>
    </row>
    <row r="14991" spans="2:4" x14ac:dyDescent="0.25">
      <c r="B14991" s="416" t="s">
        <v>18099</v>
      </c>
      <c r="C14991" s="416" t="s">
        <v>18100</v>
      </c>
      <c r="D14991" s="417">
        <v>11452.17</v>
      </c>
    </row>
    <row r="14992" spans="2:4" x14ac:dyDescent="0.25">
      <c r="B14992" s="416" t="s">
        <v>18101</v>
      </c>
      <c r="C14992" s="416" t="s">
        <v>18102</v>
      </c>
      <c r="D14992" s="417">
        <v>5796.31</v>
      </c>
    </row>
    <row r="14993" spans="2:4" x14ac:dyDescent="0.25">
      <c r="B14993" s="416" t="s">
        <v>18103</v>
      </c>
      <c r="C14993" s="416" t="s">
        <v>18104</v>
      </c>
      <c r="D14993" s="417">
        <v>5796.31</v>
      </c>
    </row>
    <row r="14994" spans="2:4" x14ac:dyDescent="0.25">
      <c r="B14994" s="416" t="s">
        <v>18105</v>
      </c>
      <c r="C14994" s="416" t="s">
        <v>18106</v>
      </c>
      <c r="D14994" s="417">
        <v>11814.6</v>
      </c>
    </row>
    <row r="14995" spans="2:4" x14ac:dyDescent="0.25">
      <c r="B14995" s="416" t="s">
        <v>18107</v>
      </c>
      <c r="C14995" s="416" t="s">
        <v>18108</v>
      </c>
      <c r="D14995" s="417">
        <v>1463</v>
      </c>
    </row>
    <row r="14996" spans="2:4" x14ac:dyDescent="0.25">
      <c r="B14996" s="416" t="s">
        <v>18109</v>
      </c>
      <c r="C14996" s="416" t="s">
        <v>18110</v>
      </c>
      <c r="D14996" s="417">
        <v>2817.5</v>
      </c>
    </row>
    <row r="14997" spans="2:4" x14ac:dyDescent="0.25">
      <c r="B14997" s="416" t="s">
        <v>18111</v>
      </c>
      <c r="C14997" s="416" t="s">
        <v>18112</v>
      </c>
      <c r="D14997" s="417">
        <v>1932</v>
      </c>
    </row>
    <row r="14998" spans="2:4" x14ac:dyDescent="0.25">
      <c r="B14998" s="416" t="s">
        <v>18113</v>
      </c>
      <c r="C14998" s="416" t="s">
        <v>18114</v>
      </c>
      <c r="D14998" s="417">
        <v>3033.45</v>
      </c>
    </row>
    <row r="14999" spans="2:4" x14ac:dyDescent="0.25">
      <c r="B14999" s="416" t="s">
        <v>18115</v>
      </c>
      <c r="C14999" s="416" t="s">
        <v>18114</v>
      </c>
      <c r="D14999" s="417">
        <v>3033.45</v>
      </c>
    </row>
    <row r="15000" spans="2:4" x14ac:dyDescent="0.25">
      <c r="B15000" s="416" t="s">
        <v>18116</v>
      </c>
      <c r="C15000" s="416" t="s">
        <v>18117</v>
      </c>
      <c r="D15000" s="417">
        <v>26611.56</v>
      </c>
    </row>
    <row r="15001" spans="2:4" x14ac:dyDescent="0.25">
      <c r="B15001" s="416" t="s">
        <v>18118</v>
      </c>
      <c r="C15001" s="416" t="s">
        <v>18119</v>
      </c>
      <c r="D15001" s="417">
        <v>4519.5</v>
      </c>
    </row>
    <row r="15002" spans="2:4" x14ac:dyDescent="0.25">
      <c r="B15002" s="416" t="s">
        <v>18120</v>
      </c>
      <c r="C15002" s="416" t="s">
        <v>18121</v>
      </c>
      <c r="D15002" s="417">
        <v>8746.4</v>
      </c>
    </row>
    <row r="15003" spans="2:4" x14ac:dyDescent="0.25">
      <c r="B15003" s="416" t="s">
        <v>18122</v>
      </c>
      <c r="C15003" s="416" t="s">
        <v>18121</v>
      </c>
      <c r="D15003" s="417">
        <v>8746.4</v>
      </c>
    </row>
    <row r="15004" spans="2:4" x14ac:dyDescent="0.25">
      <c r="B15004" s="416" t="s">
        <v>18123</v>
      </c>
      <c r="C15004" s="416" t="s">
        <v>18121</v>
      </c>
      <c r="D15004" s="417">
        <v>8746.4</v>
      </c>
    </row>
    <row r="15005" spans="2:4" x14ac:dyDescent="0.25">
      <c r="B15005" s="416" t="s">
        <v>18124</v>
      </c>
      <c r="C15005" s="416" t="s">
        <v>18121</v>
      </c>
      <c r="D15005" s="417">
        <v>8746.4</v>
      </c>
    </row>
    <row r="15006" spans="2:4" x14ac:dyDescent="0.25">
      <c r="B15006" s="416" t="s">
        <v>18125</v>
      </c>
      <c r="C15006" s="416" t="s">
        <v>18121</v>
      </c>
      <c r="D15006" s="417">
        <v>8746.4</v>
      </c>
    </row>
    <row r="15007" spans="2:4" x14ac:dyDescent="0.25">
      <c r="B15007" s="416" t="s">
        <v>18126</v>
      </c>
      <c r="C15007" s="416" t="s">
        <v>18121</v>
      </c>
      <c r="D15007" s="417">
        <v>8746.4</v>
      </c>
    </row>
    <row r="15008" spans="2:4" x14ac:dyDescent="0.25">
      <c r="B15008" s="416" t="s">
        <v>18127</v>
      </c>
      <c r="C15008" s="416" t="s">
        <v>18121</v>
      </c>
      <c r="D15008" s="417">
        <v>8746.4</v>
      </c>
    </row>
    <row r="15009" spans="2:4" x14ac:dyDescent="0.25">
      <c r="B15009" s="416" t="s">
        <v>18128</v>
      </c>
      <c r="C15009" s="416" t="s">
        <v>18121</v>
      </c>
      <c r="D15009" s="417">
        <v>8746.4</v>
      </c>
    </row>
    <row r="15010" spans="2:4" x14ac:dyDescent="0.25">
      <c r="B15010" s="416" t="s">
        <v>18129</v>
      </c>
      <c r="C15010" s="416" t="s">
        <v>18130</v>
      </c>
      <c r="D15010" s="417">
        <v>1201.75</v>
      </c>
    </row>
    <row r="15011" spans="2:4" x14ac:dyDescent="0.25">
      <c r="B15011" s="416" t="s">
        <v>18131</v>
      </c>
      <c r="C15011" s="416" t="s">
        <v>18132</v>
      </c>
      <c r="D15011" s="417">
        <v>124847.45</v>
      </c>
    </row>
    <row r="15012" spans="2:4" x14ac:dyDescent="0.25">
      <c r="B15012" s="416" t="s">
        <v>18133</v>
      </c>
      <c r="C15012" s="416" t="s">
        <v>18132</v>
      </c>
      <c r="D15012" s="417">
        <v>124847.45</v>
      </c>
    </row>
    <row r="15013" spans="2:4" ht="30" x14ac:dyDescent="0.25">
      <c r="B15013" s="416" t="s">
        <v>18134</v>
      </c>
      <c r="C15013" s="416" t="s">
        <v>18135</v>
      </c>
      <c r="D15013" s="417">
        <v>3415.62</v>
      </c>
    </row>
    <row r="15014" spans="2:4" ht="30" x14ac:dyDescent="0.25">
      <c r="B15014" s="416" t="s">
        <v>18136</v>
      </c>
      <c r="C15014" s="416" t="s">
        <v>18135</v>
      </c>
      <c r="D15014" s="417">
        <v>3415.62</v>
      </c>
    </row>
    <row r="15015" spans="2:4" x14ac:dyDescent="0.25">
      <c r="B15015" s="416" t="s">
        <v>18137</v>
      </c>
      <c r="C15015" s="416" t="s">
        <v>18138</v>
      </c>
      <c r="D15015" s="416">
        <v>499</v>
      </c>
    </row>
    <row r="15016" spans="2:4" x14ac:dyDescent="0.25">
      <c r="B15016" s="416" t="s">
        <v>18139</v>
      </c>
      <c r="C15016" s="416" t="s">
        <v>18140</v>
      </c>
      <c r="D15016" s="416">
        <v>499</v>
      </c>
    </row>
    <row r="15017" spans="2:4" x14ac:dyDescent="0.25">
      <c r="B15017" s="416" t="s">
        <v>18141</v>
      </c>
      <c r="C15017" s="416" t="s">
        <v>18142</v>
      </c>
      <c r="D15017" s="417">
        <v>9999</v>
      </c>
    </row>
    <row r="15018" spans="2:4" x14ac:dyDescent="0.25">
      <c r="B15018" s="416" t="s">
        <v>18143</v>
      </c>
      <c r="C15018" s="416" t="s">
        <v>18144</v>
      </c>
      <c r="D15018" s="417">
        <v>3339</v>
      </c>
    </row>
    <row r="15019" spans="2:4" x14ac:dyDescent="0.25">
      <c r="B15019" s="416" t="s">
        <v>18145</v>
      </c>
      <c r="C15019" s="416" t="s">
        <v>18146</v>
      </c>
      <c r="D15019" s="417">
        <v>25843.37</v>
      </c>
    </row>
    <row r="15020" spans="2:4" x14ac:dyDescent="0.25">
      <c r="B15020" s="416" t="s">
        <v>18147</v>
      </c>
      <c r="C15020" s="416" t="s">
        <v>18148</v>
      </c>
      <c r="D15020" s="417">
        <v>3278.53</v>
      </c>
    </row>
    <row r="15021" spans="2:4" x14ac:dyDescent="0.25">
      <c r="B15021" s="416" t="s">
        <v>18149</v>
      </c>
      <c r="C15021" s="416" t="s">
        <v>18148</v>
      </c>
      <c r="D15021" s="417">
        <v>3278.53</v>
      </c>
    </row>
    <row r="15022" spans="2:4" x14ac:dyDescent="0.25">
      <c r="B15022" s="416" t="s">
        <v>18150</v>
      </c>
      <c r="C15022" s="416" t="s">
        <v>18151</v>
      </c>
      <c r="D15022" s="417">
        <v>3943.13</v>
      </c>
    </row>
    <row r="15023" spans="2:4" x14ac:dyDescent="0.25">
      <c r="B15023" s="416" t="s">
        <v>18152</v>
      </c>
      <c r="C15023" s="416" t="s">
        <v>18151</v>
      </c>
      <c r="D15023" s="417">
        <v>3931.63</v>
      </c>
    </row>
    <row r="15024" spans="2:4" x14ac:dyDescent="0.25">
      <c r="B15024" s="416" t="s">
        <v>18153</v>
      </c>
      <c r="C15024" s="416" t="s">
        <v>18154</v>
      </c>
      <c r="D15024" s="417">
        <v>3263.7</v>
      </c>
    </row>
    <row r="15025" spans="2:4" x14ac:dyDescent="0.25">
      <c r="B15025" s="416" t="s">
        <v>18155</v>
      </c>
      <c r="C15025" s="416" t="s">
        <v>18156</v>
      </c>
      <c r="D15025" s="417">
        <v>4286.17</v>
      </c>
    </row>
    <row r="15026" spans="2:4" x14ac:dyDescent="0.25">
      <c r="B15026" s="416" t="s">
        <v>18157</v>
      </c>
      <c r="C15026" s="416" t="s">
        <v>18156</v>
      </c>
      <c r="D15026" s="417">
        <v>4323.45</v>
      </c>
    </row>
    <row r="15027" spans="2:4" x14ac:dyDescent="0.25">
      <c r="B15027" s="416" t="s">
        <v>18158</v>
      </c>
      <c r="C15027" s="416" t="s">
        <v>18159</v>
      </c>
      <c r="D15027" s="417">
        <v>3092.35</v>
      </c>
    </row>
    <row r="15028" spans="2:4" x14ac:dyDescent="0.25">
      <c r="B15028" s="416" t="s">
        <v>18160</v>
      </c>
      <c r="C15028" s="416" t="s">
        <v>18159</v>
      </c>
      <c r="D15028" s="417">
        <v>4010.34</v>
      </c>
    </row>
    <row r="15029" spans="2:4" x14ac:dyDescent="0.25">
      <c r="B15029" s="416" t="s">
        <v>18161</v>
      </c>
      <c r="C15029" s="416" t="s">
        <v>18159</v>
      </c>
      <c r="D15029" s="417">
        <v>3092.35</v>
      </c>
    </row>
    <row r="15030" spans="2:4" x14ac:dyDescent="0.25">
      <c r="B15030" s="416" t="s">
        <v>18162</v>
      </c>
      <c r="C15030" s="416" t="s">
        <v>18163</v>
      </c>
      <c r="D15030" s="417">
        <v>3263.7</v>
      </c>
    </row>
    <row r="15031" spans="2:4" x14ac:dyDescent="0.25">
      <c r="B15031" s="416" t="s">
        <v>18164</v>
      </c>
      <c r="C15031" s="416" t="s">
        <v>18163</v>
      </c>
      <c r="D15031" s="417">
        <v>3092.35</v>
      </c>
    </row>
    <row r="15032" spans="2:4" x14ac:dyDescent="0.25">
      <c r="B15032" s="416" t="s">
        <v>18165</v>
      </c>
      <c r="C15032" s="416" t="s">
        <v>18166</v>
      </c>
      <c r="D15032" s="417">
        <v>3352.37</v>
      </c>
    </row>
    <row r="15033" spans="2:4" x14ac:dyDescent="0.25">
      <c r="B15033" s="416" t="s">
        <v>18167</v>
      </c>
      <c r="C15033" s="416" t="s">
        <v>18166</v>
      </c>
      <c r="D15033" s="417">
        <v>3263.7</v>
      </c>
    </row>
    <row r="15034" spans="2:4" x14ac:dyDescent="0.25">
      <c r="B15034" s="416" t="s">
        <v>18168</v>
      </c>
      <c r="C15034" s="416" t="s">
        <v>18169</v>
      </c>
      <c r="D15034" s="417">
        <v>3891.6</v>
      </c>
    </row>
    <row r="15035" spans="2:4" x14ac:dyDescent="0.25">
      <c r="B15035" s="416" t="s">
        <v>18170</v>
      </c>
      <c r="C15035" s="416" t="s">
        <v>18171</v>
      </c>
      <c r="D15035" s="417">
        <v>3263.7</v>
      </c>
    </row>
    <row r="15036" spans="2:4" x14ac:dyDescent="0.25">
      <c r="B15036" s="416" t="s">
        <v>18172</v>
      </c>
      <c r="C15036" s="416" t="s">
        <v>18173</v>
      </c>
      <c r="D15036" s="417">
        <v>3092.35</v>
      </c>
    </row>
    <row r="15037" spans="2:4" x14ac:dyDescent="0.25">
      <c r="B15037" s="416" t="s">
        <v>18174</v>
      </c>
      <c r="C15037" s="416" t="s">
        <v>18175</v>
      </c>
      <c r="D15037" s="417">
        <v>3943.12</v>
      </c>
    </row>
    <row r="15038" spans="2:4" x14ac:dyDescent="0.25">
      <c r="B15038" s="416" t="s">
        <v>18176</v>
      </c>
      <c r="C15038" s="416" t="s">
        <v>18177</v>
      </c>
      <c r="D15038" s="417">
        <v>4010.34</v>
      </c>
    </row>
    <row r="15039" spans="2:4" x14ac:dyDescent="0.25">
      <c r="B15039" s="416" t="s">
        <v>18178</v>
      </c>
      <c r="C15039" s="416" t="s">
        <v>18179</v>
      </c>
      <c r="D15039" s="417">
        <v>3891.6</v>
      </c>
    </row>
    <row r="15040" spans="2:4" x14ac:dyDescent="0.25">
      <c r="B15040" s="416" t="s">
        <v>18180</v>
      </c>
      <c r="C15040" s="416" t="s">
        <v>18179</v>
      </c>
      <c r="D15040" s="417">
        <v>3092.35</v>
      </c>
    </row>
    <row r="15041" spans="2:4" x14ac:dyDescent="0.25">
      <c r="B15041" s="416" t="s">
        <v>18181</v>
      </c>
      <c r="C15041" s="416" t="s">
        <v>18179</v>
      </c>
      <c r="D15041" s="417">
        <v>3092.35</v>
      </c>
    </row>
    <row r="15042" spans="2:4" x14ac:dyDescent="0.25">
      <c r="B15042" s="416" t="s">
        <v>18182</v>
      </c>
      <c r="C15042" s="416" t="s">
        <v>18179</v>
      </c>
      <c r="D15042" s="417">
        <v>3352.37</v>
      </c>
    </row>
    <row r="15043" spans="2:4" x14ac:dyDescent="0.25">
      <c r="B15043" s="416" t="s">
        <v>18183</v>
      </c>
      <c r="C15043" s="416" t="s">
        <v>18179</v>
      </c>
      <c r="D15043" s="417">
        <v>3263.7</v>
      </c>
    </row>
    <row r="15044" spans="2:4" x14ac:dyDescent="0.25">
      <c r="B15044" s="416" t="s">
        <v>18184</v>
      </c>
      <c r="C15044" s="416" t="s">
        <v>18179</v>
      </c>
      <c r="D15044" s="417">
        <v>3092.35</v>
      </c>
    </row>
    <row r="15045" spans="2:4" x14ac:dyDescent="0.25">
      <c r="B15045" s="416" t="s">
        <v>18185</v>
      </c>
      <c r="C15045" s="416" t="s">
        <v>18179</v>
      </c>
      <c r="D15045" s="417">
        <v>3891.6</v>
      </c>
    </row>
    <row r="15046" spans="2:4" x14ac:dyDescent="0.25">
      <c r="B15046" s="416" t="s">
        <v>18186</v>
      </c>
      <c r="C15046" s="416" t="s">
        <v>18179</v>
      </c>
      <c r="D15046" s="417">
        <v>3352.36</v>
      </c>
    </row>
    <row r="15047" spans="2:4" x14ac:dyDescent="0.25">
      <c r="B15047" s="416" t="s">
        <v>18187</v>
      </c>
      <c r="C15047" s="416" t="s">
        <v>18179</v>
      </c>
      <c r="D15047" s="417">
        <v>3891.6</v>
      </c>
    </row>
    <row r="15048" spans="2:4" x14ac:dyDescent="0.25">
      <c r="B15048" s="416" t="s">
        <v>18188</v>
      </c>
      <c r="C15048" s="416" t="s">
        <v>18179</v>
      </c>
      <c r="D15048" s="417">
        <v>3352.37</v>
      </c>
    </row>
    <row r="15049" spans="2:4" x14ac:dyDescent="0.25">
      <c r="B15049" s="416" t="s">
        <v>18189</v>
      </c>
      <c r="C15049" s="416" t="s">
        <v>18179</v>
      </c>
      <c r="D15049" s="417">
        <v>3891.6</v>
      </c>
    </row>
    <row r="15050" spans="2:4" x14ac:dyDescent="0.25">
      <c r="B15050" s="416" t="s">
        <v>18190</v>
      </c>
      <c r="C15050" s="416" t="s">
        <v>18179</v>
      </c>
      <c r="D15050" s="417">
        <v>3891.6</v>
      </c>
    </row>
    <row r="15051" spans="2:4" x14ac:dyDescent="0.25">
      <c r="B15051" s="416" t="s">
        <v>18191</v>
      </c>
      <c r="C15051" s="416" t="s">
        <v>18179</v>
      </c>
      <c r="D15051" s="417">
        <v>3891.6</v>
      </c>
    </row>
    <row r="15052" spans="2:4" x14ac:dyDescent="0.25">
      <c r="B15052" s="416" t="s">
        <v>18192</v>
      </c>
      <c r="C15052" s="416" t="s">
        <v>18179</v>
      </c>
      <c r="D15052" s="417">
        <v>3092.35</v>
      </c>
    </row>
    <row r="15053" spans="2:4" ht="30" x14ac:dyDescent="0.25">
      <c r="B15053" s="416" t="s">
        <v>18193</v>
      </c>
      <c r="C15053" s="416" t="s">
        <v>18194</v>
      </c>
      <c r="D15053" s="417">
        <v>4017.32</v>
      </c>
    </row>
    <row r="15054" spans="2:4" ht="30" x14ac:dyDescent="0.25">
      <c r="B15054" s="416" t="s">
        <v>18195</v>
      </c>
      <c r="C15054" s="416" t="s">
        <v>18194</v>
      </c>
      <c r="D15054" s="417">
        <v>4017.32</v>
      </c>
    </row>
    <row r="15055" spans="2:4" ht="30" x14ac:dyDescent="0.25">
      <c r="B15055" s="416" t="s">
        <v>18196</v>
      </c>
      <c r="C15055" s="416" t="s">
        <v>18194</v>
      </c>
      <c r="D15055" s="417">
        <v>4017.32</v>
      </c>
    </row>
    <row r="15056" spans="2:4" ht="30" x14ac:dyDescent="0.25">
      <c r="B15056" s="416" t="s">
        <v>18197</v>
      </c>
      <c r="C15056" s="416" t="s">
        <v>18194</v>
      </c>
      <c r="D15056" s="417">
        <v>4017.32</v>
      </c>
    </row>
    <row r="15057" spans="2:4" ht="30" x14ac:dyDescent="0.25">
      <c r="B15057" s="416" t="s">
        <v>18198</v>
      </c>
      <c r="C15057" s="416" t="s">
        <v>18194</v>
      </c>
      <c r="D15057" s="417">
        <v>4017.32</v>
      </c>
    </row>
    <row r="15058" spans="2:4" ht="30" x14ac:dyDescent="0.25">
      <c r="B15058" s="416" t="s">
        <v>18199</v>
      </c>
      <c r="C15058" s="416" t="s">
        <v>18200</v>
      </c>
      <c r="D15058" s="417">
        <v>4393.57</v>
      </c>
    </row>
    <row r="15059" spans="2:4" x14ac:dyDescent="0.25">
      <c r="B15059" s="416" t="s">
        <v>18201</v>
      </c>
      <c r="C15059" s="416" t="s">
        <v>18202</v>
      </c>
      <c r="D15059" s="417">
        <v>2691.78</v>
      </c>
    </row>
    <row r="15060" spans="2:4" x14ac:dyDescent="0.25">
      <c r="B15060" s="416" t="s">
        <v>18203</v>
      </c>
      <c r="C15060" s="416" t="s">
        <v>18204</v>
      </c>
      <c r="D15060" s="417">
        <v>1539</v>
      </c>
    </row>
    <row r="15061" spans="2:4" x14ac:dyDescent="0.25">
      <c r="B15061" s="416" t="s">
        <v>18205</v>
      </c>
      <c r="C15061" s="416" t="s">
        <v>18206</v>
      </c>
      <c r="D15061" s="417">
        <v>3293.22</v>
      </c>
    </row>
    <row r="15062" spans="2:4" x14ac:dyDescent="0.25">
      <c r="B15062" s="416" t="s">
        <v>18207</v>
      </c>
      <c r="C15062" s="416" t="s">
        <v>18208</v>
      </c>
      <c r="D15062" s="417">
        <v>3339</v>
      </c>
    </row>
    <row r="15063" spans="2:4" x14ac:dyDescent="0.25">
      <c r="B15063" s="416" t="s">
        <v>18209</v>
      </c>
      <c r="C15063" s="416" t="s">
        <v>18210</v>
      </c>
      <c r="D15063" s="416">
        <v>359</v>
      </c>
    </row>
    <row r="15064" spans="2:4" x14ac:dyDescent="0.25">
      <c r="B15064" s="416" t="s">
        <v>18211</v>
      </c>
      <c r="C15064" s="416" t="s">
        <v>18212</v>
      </c>
      <c r="D15064" s="417">
        <v>4939</v>
      </c>
    </row>
    <row r="15065" spans="2:4" x14ac:dyDescent="0.25">
      <c r="B15065" s="416" t="s">
        <v>18213</v>
      </c>
      <c r="C15065" s="416" t="s">
        <v>18214</v>
      </c>
      <c r="D15065" s="417">
        <v>3109.81</v>
      </c>
    </row>
    <row r="15066" spans="2:4" x14ac:dyDescent="0.25">
      <c r="B15066" s="416" t="s">
        <v>18215</v>
      </c>
      <c r="C15066" s="416" t="s">
        <v>18216</v>
      </c>
      <c r="D15066" s="417">
        <v>4759.03</v>
      </c>
    </row>
    <row r="15067" spans="2:4" x14ac:dyDescent="0.25">
      <c r="B15067" s="416" t="s">
        <v>18217</v>
      </c>
      <c r="C15067" s="416" t="s">
        <v>18218</v>
      </c>
      <c r="D15067" s="417">
        <v>3109.81</v>
      </c>
    </row>
    <row r="15068" spans="2:4" x14ac:dyDescent="0.25">
      <c r="B15068" s="416" t="s">
        <v>18219</v>
      </c>
      <c r="C15068" s="416" t="s">
        <v>18218</v>
      </c>
      <c r="D15068" s="417">
        <v>3109.81</v>
      </c>
    </row>
    <row r="15069" spans="2:4" x14ac:dyDescent="0.25">
      <c r="B15069" s="416" t="s">
        <v>18220</v>
      </c>
      <c r="C15069" s="416" t="s">
        <v>18221</v>
      </c>
      <c r="D15069" s="417">
        <v>3109.81</v>
      </c>
    </row>
    <row r="15070" spans="2:4" x14ac:dyDescent="0.25">
      <c r="B15070" s="416" t="s">
        <v>18222</v>
      </c>
      <c r="C15070" s="416" t="s">
        <v>18221</v>
      </c>
      <c r="D15070" s="417">
        <v>3109.81</v>
      </c>
    </row>
    <row r="15071" spans="2:4" x14ac:dyDescent="0.25">
      <c r="B15071" s="416" t="s">
        <v>18223</v>
      </c>
      <c r="C15071" s="416" t="s">
        <v>18221</v>
      </c>
      <c r="D15071" s="417">
        <v>3109.81</v>
      </c>
    </row>
    <row r="15072" spans="2:4" x14ac:dyDescent="0.25">
      <c r="B15072" s="416" t="s">
        <v>18224</v>
      </c>
      <c r="C15072" s="416" t="s">
        <v>18221</v>
      </c>
      <c r="D15072" s="417">
        <v>3109.81</v>
      </c>
    </row>
    <row r="15073" spans="2:4" x14ac:dyDescent="0.25">
      <c r="B15073" s="416" t="s">
        <v>18225</v>
      </c>
      <c r="C15073" s="416" t="s">
        <v>18226</v>
      </c>
      <c r="D15073" s="417">
        <v>5952.18</v>
      </c>
    </row>
    <row r="15074" spans="2:4" x14ac:dyDescent="0.25">
      <c r="B15074" s="416" t="s">
        <v>18227</v>
      </c>
      <c r="C15074" s="416" t="s">
        <v>18226</v>
      </c>
      <c r="D15074" s="417">
        <v>6003.94</v>
      </c>
    </row>
    <row r="15075" spans="2:4" x14ac:dyDescent="0.25">
      <c r="B15075" s="416" t="s">
        <v>18228</v>
      </c>
      <c r="C15075" s="416" t="s">
        <v>18229</v>
      </c>
      <c r="D15075" s="417">
        <v>3109.81</v>
      </c>
    </row>
    <row r="15076" spans="2:4" x14ac:dyDescent="0.25">
      <c r="B15076" s="416" t="s">
        <v>18230</v>
      </c>
      <c r="C15076" s="416" t="s">
        <v>18229</v>
      </c>
      <c r="D15076" s="417">
        <v>3109.81</v>
      </c>
    </row>
    <row r="15077" spans="2:4" x14ac:dyDescent="0.25">
      <c r="B15077" s="416" t="s">
        <v>18231</v>
      </c>
      <c r="C15077" s="416" t="s">
        <v>18229</v>
      </c>
      <c r="D15077" s="417">
        <v>3109.81</v>
      </c>
    </row>
    <row r="15078" spans="2:4" x14ac:dyDescent="0.25">
      <c r="B15078" s="416" t="s">
        <v>18232</v>
      </c>
      <c r="C15078" s="416" t="s">
        <v>18229</v>
      </c>
      <c r="D15078" s="417">
        <v>3109.81</v>
      </c>
    </row>
    <row r="15079" spans="2:4" x14ac:dyDescent="0.25">
      <c r="B15079" s="416" t="s">
        <v>18233</v>
      </c>
      <c r="C15079" s="416" t="s">
        <v>18229</v>
      </c>
      <c r="D15079" s="417">
        <v>3109.81</v>
      </c>
    </row>
    <row r="15080" spans="2:4" x14ac:dyDescent="0.25">
      <c r="B15080" s="416" t="s">
        <v>18234</v>
      </c>
      <c r="C15080" s="416" t="s">
        <v>18235</v>
      </c>
      <c r="D15080" s="417">
        <v>3475.58</v>
      </c>
    </row>
    <row r="15081" spans="2:4" x14ac:dyDescent="0.25">
      <c r="B15081" s="416" t="s">
        <v>18236</v>
      </c>
      <c r="C15081" s="416" t="s">
        <v>18235</v>
      </c>
      <c r="D15081" s="417">
        <v>3475.58</v>
      </c>
    </row>
    <row r="15082" spans="2:4" x14ac:dyDescent="0.25">
      <c r="B15082" s="416" t="s">
        <v>18237</v>
      </c>
      <c r="C15082" s="416" t="s">
        <v>18235</v>
      </c>
      <c r="D15082" s="417">
        <v>3475.58</v>
      </c>
    </row>
    <row r="15083" spans="2:4" x14ac:dyDescent="0.25">
      <c r="B15083" s="416" t="s">
        <v>18238</v>
      </c>
      <c r="C15083" s="416" t="s">
        <v>18235</v>
      </c>
      <c r="D15083" s="417">
        <v>3440.77</v>
      </c>
    </row>
    <row r="15084" spans="2:4" x14ac:dyDescent="0.25">
      <c r="B15084" s="416" t="s">
        <v>18239</v>
      </c>
      <c r="C15084" s="416" t="s">
        <v>18240</v>
      </c>
      <c r="D15084" s="417">
        <v>3352.36</v>
      </c>
    </row>
    <row r="15085" spans="2:4" x14ac:dyDescent="0.25">
      <c r="B15085" s="416" t="s">
        <v>18241</v>
      </c>
      <c r="C15085" s="416" t="s">
        <v>18240</v>
      </c>
      <c r="D15085" s="417">
        <v>3352.36</v>
      </c>
    </row>
    <row r="15086" spans="2:4" x14ac:dyDescent="0.25">
      <c r="B15086" s="416" t="s">
        <v>18242</v>
      </c>
      <c r="C15086" s="416" t="s">
        <v>18240</v>
      </c>
      <c r="D15086" s="417">
        <v>3352.37</v>
      </c>
    </row>
    <row r="15087" spans="2:4" x14ac:dyDescent="0.25">
      <c r="B15087" s="416" t="s">
        <v>18243</v>
      </c>
      <c r="C15087" s="416" t="s">
        <v>18240</v>
      </c>
      <c r="D15087" s="417">
        <v>3352.37</v>
      </c>
    </row>
    <row r="15088" spans="2:4" x14ac:dyDescent="0.25">
      <c r="B15088" s="416" t="s">
        <v>18244</v>
      </c>
      <c r="C15088" s="416" t="s">
        <v>18240</v>
      </c>
      <c r="D15088" s="417">
        <v>3352.36</v>
      </c>
    </row>
    <row r="15089" spans="2:4" x14ac:dyDescent="0.25">
      <c r="B15089" s="416" t="s">
        <v>18245</v>
      </c>
      <c r="C15089" s="416" t="s">
        <v>18246</v>
      </c>
      <c r="D15089" s="417">
        <v>3352.36</v>
      </c>
    </row>
    <row r="15090" spans="2:4" x14ac:dyDescent="0.25">
      <c r="B15090" s="416" t="s">
        <v>18247</v>
      </c>
      <c r="C15090" s="416" t="s">
        <v>18248</v>
      </c>
      <c r="D15090" s="417">
        <v>11305.13</v>
      </c>
    </row>
    <row r="15091" spans="2:4" x14ac:dyDescent="0.25">
      <c r="B15091" s="416" t="s">
        <v>18249</v>
      </c>
      <c r="C15091" s="416" t="s">
        <v>18248</v>
      </c>
      <c r="D15091" s="417">
        <v>11305.13</v>
      </c>
    </row>
    <row r="15092" spans="2:4" x14ac:dyDescent="0.25">
      <c r="B15092" s="416" t="s">
        <v>18250</v>
      </c>
      <c r="C15092" s="416" t="s">
        <v>18251</v>
      </c>
      <c r="D15092" s="416">
        <v>145</v>
      </c>
    </row>
    <row r="15093" spans="2:4" x14ac:dyDescent="0.25">
      <c r="B15093" s="416" t="s">
        <v>18252</v>
      </c>
      <c r="C15093" s="416" t="s">
        <v>18251</v>
      </c>
      <c r="D15093" s="416">
        <v>355.01</v>
      </c>
    </row>
    <row r="15094" spans="2:4" x14ac:dyDescent="0.25">
      <c r="B15094" s="416" t="s">
        <v>18253</v>
      </c>
      <c r="C15094" s="416" t="s">
        <v>18254</v>
      </c>
      <c r="D15094" s="417">
        <v>4587.3500000000004</v>
      </c>
    </row>
    <row r="15095" spans="2:4" x14ac:dyDescent="0.25">
      <c r="B15095" s="416" t="s">
        <v>18255</v>
      </c>
      <c r="C15095" s="416" t="s">
        <v>18256</v>
      </c>
      <c r="D15095" s="417">
        <v>10350</v>
      </c>
    </row>
    <row r="15096" spans="2:4" x14ac:dyDescent="0.25">
      <c r="B15096" s="416" t="s">
        <v>18257</v>
      </c>
      <c r="C15096" s="416" t="s">
        <v>18258</v>
      </c>
      <c r="D15096" s="417">
        <v>2995</v>
      </c>
    </row>
    <row r="15097" spans="2:4" x14ac:dyDescent="0.25">
      <c r="B15097" s="416" t="s">
        <v>18259</v>
      </c>
      <c r="C15097" s="416" t="s">
        <v>18260</v>
      </c>
      <c r="D15097" s="417">
        <v>5058.8500000000004</v>
      </c>
    </row>
    <row r="15098" spans="2:4" x14ac:dyDescent="0.25">
      <c r="B15098" s="416" t="s">
        <v>18261</v>
      </c>
      <c r="C15098" s="416" t="s">
        <v>18262</v>
      </c>
      <c r="D15098" s="417">
        <v>4750.01</v>
      </c>
    </row>
    <row r="15099" spans="2:4" x14ac:dyDescent="0.25">
      <c r="B15099" s="416" t="s">
        <v>18263</v>
      </c>
      <c r="C15099" s="416" t="s">
        <v>18262</v>
      </c>
      <c r="D15099" s="417">
        <v>4750.01</v>
      </c>
    </row>
    <row r="15100" spans="2:4" x14ac:dyDescent="0.25">
      <c r="B15100" s="416" t="s">
        <v>18264</v>
      </c>
      <c r="C15100" s="416" t="s">
        <v>18262</v>
      </c>
      <c r="D15100" s="417">
        <v>4750.01</v>
      </c>
    </row>
    <row r="15101" spans="2:4" x14ac:dyDescent="0.25">
      <c r="B15101" s="416" t="s">
        <v>18265</v>
      </c>
      <c r="C15101" s="416" t="s">
        <v>18262</v>
      </c>
      <c r="D15101" s="417">
        <v>4750.01</v>
      </c>
    </row>
    <row r="15102" spans="2:4" x14ac:dyDescent="0.25">
      <c r="B15102" s="416">
        <v>920</v>
      </c>
      <c r="C15102" s="416" t="s">
        <v>18262</v>
      </c>
      <c r="D15102" s="417">
        <v>4750.01</v>
      </c>
    </row>
    <row r="15103" spans="2:4" x14ac:dyDescent="0.25">
      <c r="B15103" s="416" t="s">
        <v>18266</v>
      </c>
      <c r="C15103" s="416" t="s">
        <v>18262</v>
      </c>
      <c r="D15103" s="417">
        <v>4750.01</v>
      </c>
    </row>
    <row r="15104" spans="2:4" x14ac:dyDescent="0.25">
      <c r="B15104" s="416" t="s">
        <v>18267</v>
      </c>
      <c r="C15104" s="416" t="s">
        <v>18262</v>
      </c>
      <c r="D15104" s="417">
        <v>4750.01</v>
      </c>
    </row>
    <row r="15105" spans="2:4" x14ac:dyDescent="0.25">
      <c r="B15105" s="416" t="s">
        <v>18268</v>
      </c>
      <c r="C15105" s="416" t="s">
        <v>18269</v>
      </c>
      <c r="D15105" s="417">
        <v>2818.8</v>
      </c>
    </row>
    <row r="15106" spans="2:4" x14ac:dyDescent="0.25">
      <c r="B15106" s="416" t="s">
        <v>18270</v>
      </c>
      <c r="C15106" s="416" t="s">
        <v>18269</v>
      </c>
      <c r="D15106" s="417">
        <v>2818.8</v>
      </c>
    </row>
    <row r="15107" spans="2:4" x14ac:dyDescent="0.25">
      <c r="B15107" s="416" t="s">
        <v>18271</v>
      </c>
      <c r="C15107" s="416" t="s">
        <v>18269</v>
      </c>
      <c r="D15107" s="417">
        <v>2818.8</v>
      </c>
    </row>
    <row r="15108" spans="2:4" x14ac:dyDescent="0.25">
      <c r="B15108" s="416" t="s">
        <v>18272</v>
      </c>
      <c r="C15108" s="416" t="s">
        <v>18269</v>
      </c>
      <c r="D15108" s="417">
        <v>2818.8</v>
      </c>
    </row>
    <row r="15109" spans="2:4" x14ac:dyDescent="0.25">
      <c r="B15109" s="416" t="s">
        <v>18273</v>
      </c>
      <c r="C15109" s="416" t="s">
        <v>18269</v>
      </c>
      <c r="D15109" s="417">
        <v>2818.8</v>
      </c>
    </row>
    <row r="15110" spans="2:4" x14ac:dyDescent="0.25">
      <c r="B15110" s="416" t="s">
        <v>18274</v>
      </c>
      <c r="C15110" s="416" t="s">
        <v>18269</v>
      </c>
      <c r="D15110" s="417">
        <v>2818.8</v>
      </c>
    </row>
    <row r="15111" spans="2:4" x14ac:dyDescent="0.25">
      <c r="B15111" s="416" t="s">
        <v>18275</v>
      </c>
      <c r="C15111" s="416" t="s">
        <v>18269</v>
      </c>
      <c r="D15111" s="417">
        <v>2818.8</v>
      </c>
    </row>
    <row r="15112" spans="2:4" x14ac:dyDescent="0.25">
      <c r="B15112" s="416" t="s">
        <v>18276</v>
      </c>
      <c r="C15112" s="416" t="s">
        <v>18269</v>
      </c>
      <c r="D15112" s="417">
        <v>2818.8</v>
      </c>
    </row>
    <row r="15113" spans="2:4" x14ac:dyDescent="0.25">
      <c r="B15113" s="416" t="s">
        <v>18277</v>
      </c>
      <c r="C15113" s="416" t="s">
        <v>18278</v>
      </c>
      <c r="D15113" s="417">
        <v>5187.6499999999996</v>
      </c>
    </row>
    <row r="15114" spans="2:4" x14ac:dyDescent="0.25">
      <c r="B15114" s="416" t="s">
        <v>18279</v>
      </c>
      <c r="C15114" s="416" t="s">
        <v>18280</v>
      </c>
      <c r="D15114" s="417">
        <v>38837.58</v>
      </c>
    </row>
    <row r="15115" spans="2:4" x14ac:dyDescent="0.25">
      <c r="B15115" s="416" t="s">
        <v>18281</v>
      </c>
      <c r="C15115" s="416" t="s">
        <v>18282</v>
      </c>
      <c r="D15115" s="417">
        <v>4449.01</v>
      </c>
    </row>
    <row r="15116" spans="2:4" x14ac:dyDescent="0.25">
      <c r="B15116" s="416" t="s">
        <v>18283</v>
      </c>
      <c r="C15116" s="416" t="s">
        <v>18282</v>
      </c>
      <c r="D15116" s="417">
        <v>4449.01</v>
      </c>
    </row>
    <row r="15117" spans="2:4" x14ac:dyDescent="0.25">
      <c r="B15117" s="416" t="s">
        <v>18284</v>
      </c>
      <c r="C15117" s="416" t="s">
        <v>18285</v>
      </c>
      <c r="D15117" s="417">
        <v>20640.75</v>
      </c>
    </row>
    <row r="15118" spans="2:4" x14ac:dyDescent="0.25">
      <c r="B15118" s="416" t="s">
        <v>18286</v>
      </c>
      <c r="C15118" s="416" t="s">
        <v>18285</v>
      </c>
      <c r="D15118" s="417">
        <v>20640.75</v>
      </c>
    </row>
    <row r="15119" spans="2:4" x14ac:dyDescent="0.25">
      <c r="B15119" s="416" t="s">
        <v>18287</v>
      </c>
      <c r="C15119" s="416" t="s">
        <v>18285</v>
      </c>
      <c r="D15119" s="417">
        <v>20640.75</v>
      </c>
    </row>
    <row r="15120" spans="2:4" x14ac:dyDescent="0.25">
      <c r="B15120" s="416" t="s">
        <v>18288</v>
      </c>
      <c r="C15120" s="416" t="s">
        <v>18285</v>
      </c>
      <c r="D15120" s="417">
        <v>20640.75</v>
      </c>
    </row>
    <row r="15121" spans="2:4" x14ac:dyDescent="0.25">
      <c r="B15121" s="416" t="s">
        <v>18289</v>
      </c>
      <c r="C15121" s="416" t="s">
        <v>18290</v>
      </c>
      <c r="D15121" s="417">
        <v>2965.08</v>
      </c>
    </row>
    <row r="15122" spans="2:4" x14ac:dyDescent="0.25">
      <c r="B15122" s="416" t="s">
        <v>18291</v>
      </c>
      <c r="C15122" s="416" t="s">
        <v>18292</v>
      </c>
      <c r="D15122" s="417">
        <v>8688.4</v>
      </c>
    </row>
    <row r="15123" spans="2:4" x14ac:dyDescent="0.25">
      <c r="B15123" s="416" t="s">
        <v>18293</v>
      </c>
      <c r="C15123" s="416" t="s">
        <v>18294</v>
      </c>
      <c r="D15123" s="416">
        <v>0</v>
      </c>
    </row>
    <row r="15124" spans="2:4" x14ac:dyDescent="0.25">
      <c r="B15124" s="416" t="s">
        <v>18295</v>
      </c>
      <c r="C15124" s="416" t="s">
        <v>18296</v>
      </c>
      <c r="D15124" s="417">
        <v>4090.55</v>
      </c>
    </row>
    <row r="15125" spans="2:4" x14ac:dyDescent="0.25">
      <c r="B15125" s="416" t="s">
        <v>18297</v>
      </c>
      <c r="C15125" s="416" t="s">
        <v>18298</v>
      </c>
      <c r="D15125" s="417">
        <v>2763.45</v>
      </c>
    </row>
    <row r="15126" spans="2:4" x14ac:dyDescent="0.25">
      <c r="B15126" s="416" t="s">
        <v>18299</v>
      </c>
      <c r="C15126" s="416" t="s">
        <v>18300</v>
      </c>
      <c r="D15126" s="417">
        <v>1690.5</v>
      </c>
    </row>
    <row r="15127" spans="2:4" x14ac:dyDescent="0.25">
      <c r="B15127" s="416" t="s">
        <v>18301</v>
      </c>
      <c r="C15127" s="416" t="s">
        <v>18302</v>
      </c>
      <c r="D15127" s="417">
        <v>5514.64</v>
      </c>
    </row>
    <row r="15128" spans="2:4" x14ac:dyDescent="0.25">
      <c r="B15128" s="416" t="s">
        <v>18303</v>
      </c>
      <c r="C15128" s="416" t="s">
        <v>18302</v>
      </c>
      <c r="D15128" s="417">
        <v>5514.64</v>
      </c>
    </row>
    <row r="15129" spans="2:4" x14ac:dyDescent="0.25">
      <c r="B15129" s="416" t="s">
        <v>18304</v>
      </c>
      <c r="C15129" s="416" t="s">
        <v>18305</v>
      </c>
      <c r="D15129" s="417">
        <v>3864</v>
      </c>
    </row>
    <row r="15130" spans="2:4" x14ac:dyDescent="0.25">
      <c r="B15130" s="416" t="s">
        <v>18306</v>
      </c>
      <c r="C15130" s="416" t="s">
        <v>18307</v>
      </c>
      <c r="D15130" s="417">
        <v>1897.5</v>
      </c>
    </row>
    <row r="15131" spans="2:4" x14ac:dyDescent="0.25">
      <c r="B15131" s="416" t="s">
        <v>18308</v>
      </c>
      <c r="C15131" s="416" t="s">
        <v>18307</v>
      </c>
      <c r="D15131" s="417">
        <v>1897.5</v>
      </c>
    </row>
    <row r="15132" spans="2:4" x14ac:dyDescent="0.25">
      <c r="B15132" s="416" t="s">
        <v>18309</v>
      </c>
      <c r="C15132" s="416" t="s">
        <v>18307</v>
      </c>
      <c r="D15132" s="417">
        <v>1897.5</v>
      </c>
    </row>
    <row r="15133" spans="2:4" x14ac:dyDescent="0.25">
      <c r="B15133" s="416" t="s">
        <v>18310</v>
      </c>
      <c r="C15133" s="416" t="s">
        <v>18307</v>
      </c>
      <c r="D15133" s="417">
        <v>1897.5</v>
      </c>
    </row>
    <row r="15134" spans="2:4" x14ac:dyDescent="0.25">
      <c r="B15134" s="416" t="s">
        <v>18311</v>
      </c>
      <c r="C15134" s="416" t="s">
        <v>18307</v>
      </c>
      <c r="D15134" s="417">
        <v>1897.5</v>
      </c>
    </row>
    <row r="15135" spans="2:4" x14ac:dyDescent="0.25">
      <c r="B15135" s="416" t="s">
        <v>18312</v>
      </c>
      <c r="C15135" s="416" t="s">
        <v>18307</v>
      </c>
      <c r="D15135" s="417">
        <v>1897.5</v>
      </c>
    </row>
    <row r="15136" spans="2:4" x14ac:dyDescent="0.25">
      <c r="B15136" s="416" t="s">
        <v>18313</v>
      </c>
      <c r="C15136" s="416" t="s">
        <v>18314</v>
      </c>
      <c r="D15136" s="417">
        <v>1380</v>
      </c>
    </row>
    <row r="15137" spans="2:4" x14ac:dyDescent="0.25">
      <c r="B15137" s="416" t="s">
        <v>18315</v>
      </c>
      <c r="C15137" s="416" t="s">
        <v>18316</v>
      </c>
      <c r="D15137" s="417">
        <v>1840.92</v>
      </c>
    </row>
    <row r="15138" spans="2:4" x14ac:dyDescent="0.25">
      <c r="B15138" s="416" t="s">
        <v>18317</v>
      </c>
      <c r="C15138" s="416" t="s">
        <v>18318</v>
      </c>
      <c r="D15138" s="417">
        <v>4509.1400000000003</v>
      </c>
    </row>
    <row r="15139" spans="2:4" x14ac:dyDescent="0.25">
      <c r="B15139" s="416" t="s">
        <v>18319</v>
      </c>
      <c r="C15139" s="416" t="s">
        <v>18320</v>
      </c>
      <c r="D15139" s="417">
        <v>10296.280000000001</v>
      </c>
    </row>
    <row r="15140" spans="2:4" x14ac:dyDescent="0.25">
      <c r="B15140" s="416" t="s">
        <v>18321</v>
      </c>
      <c r="C15140" s="416" t="s">
        <v>18322</v>
      </c>
      <c r="D15140" s="417">
        <v>7089.92</v>
      </c>
    </row>
    <row r="15141" spans="2:4" x14ac:dyDescent="0.25">
      <c r="B15141" s="416" t="s">
        <v>18323</v>
      </c>
      <c r="C15141" s="416" t="s">
        <v>18324</v>
      </c>
      <c r="D15141" s="417">
        <v>13313.55</v>
      </c>
    </row>
    <row r="15142" spans="2:4" x14ac:dyDescent="0.25">
      <c r="B15142" s="416" t="s">
        <v>18325</v>
      </c>
      <c r="C15142" s="416" t="s">
        <v>18326</v>
      </c>
      <c r="D15142" s="417">
        <v>2332</v>
      </c>
    </row>
    <row r="15143" spans="2:4" x14ac:dyDescent="0.25">
      <c r="B15143" s="416" t="s">
        <v>18327</v>
      </c>
      <c r="C15143" s="416" t="s">
        <v>18328</v>
      </c>
      <c r="D15143" s="417">
        <v>1508</v>
      </c>
    </row>
    <row r="15144" spans="2:4" x14ac:dyDescent="0.25">
      <c r="B15144" s="416" t="s">
        <v>18329</v>
      </c>
      <c r="C15144" s="416" t="s">
        <v>18330</v>
      </c>
      <c r="D15144" s="417">
        <v>3462.6</v>
      </c>
    </row>
    <row r="15145" spans="2:4" x14ac:dyDescent="0.25">
      <c r="B15145" s="416" t="s">
        <v>18331</v>
      </c>
      <c r="C15145" s="416" t="s">
        <v>18330</v>
      </c>
      <c r="D15145" s="417">
        <v>3462.6</v>
      </c>
    </row>
    <row r="15146" spans="2:4" x14ac:dyDescent="0.25">
      <c r="B15146" s="416" t="s">
        <v>18332</v>
      </c>
      <c r="C15146" s="416" t="s">
        <v>18333</v>
      </c>
      <c r="D15146" s="417">
        <v>1512.25</v>
      </c>
    </row>
    <row r="15147" spans="2:4" x14ac:dyDescent="0.25">
      <c r="B15147" s="416" t="s">
        <v>18334</v>
      </c>
      <c r="C15147" s="416" t="s">
        <v>18335</v>
      </c>
      <c r="D15147" s="417">
        <v>2033.2</v>
      </c>
    </row>
    <row r="15148" spans="2:4" x14ac:dyDescent="0.25">
      <c r="B15148" s="416" t="s">
        <v>18336</v>
      </c>
      <c r="C15148" s="416" t="s">
        <v>18337</v>
      </c>
      <c r="D15148" s="417">
        <v>2371.3000000000002</v>
      </c>
    </row>
    <row r="15149" spans="2:4" x14ac:dyDescent="0.25">
      <c r="B15149" s="416" t="s">
        <v>18338</v>
      </c>
      <c r="C15149" s="416" t="s">
        <v>18339</v>
      </c>
      <c r="D15149" s="417">
        <v>101900</v>
      </c>
    </row>
    <row r="15150" spans="2:4" x14ac:dyDescent="0.25">
      <c r="B15150" s="416" t="s">
        <v>18340</v>
      </c>
      <c r="C15150" s="416" t="s">
        <v>18339</v>
      </c>
      <c r="D15150" s="417">
        <v>101900</v>
      </c>
    </row>
    <row r="15151" spans="2:4" x14ac:dyDescent="0.25">
      <c r="B15151" s="416" t="s">
        <v>18341</v>
      </c>
      <c r="C15151" s="416" t="s">
        <v>18342</v>
      </c>
      <c r="D15151" s="417">
        <v>22105.91</v>
      </c>
    </row>
    <row r="15152" spans="2:4" x14ac:dyDescent="0.25">
      <c r="B15152" s="416" t="s">
        <v>18343</v>
      </c>
      <c r="C15152" s="416" t="s">
        <v>18344</v>
      </c>
      <c r="D15152" s="417">
        <v>92404.4</v>
      </c>
    </row>
    <row r="15153" spans="2:4" x14ac:dyDescent="0.25">
      <c r="B15153" s="416" t="s">
        <v>18345</v>
      </c>
      <c r="C15153" s="416" t="s">
        <v>18346</v>
      </c>
      <c r="D15153" s="417">
        <v>44892.55</v>
      </c>
    </row>
    <row r="15154" spans="2:4" x14ac:dyDescent="0.25">
      <c r="B15154" s="416" t="s">
        <v>18347</v>
      </c>
      <c r="C15154" s="416" t="s">
        <v>18346</v>
      </c>
      <c r="D15154" s="417">
        <v>44892.55</v>
      </c>
    </row>
    <row r="15155" spans="2:4" x14ac:dyDescent="0.25">
      <c r="B15155" s="416" t="s">
        <v>18348</v>
      </c>
      <c r="C15155" s="416" t="s">
        <v>18349</v>
      </c>
      <c r="D15155" s="417">
        <v>52632.95</v>
      </c>
    </row>
    <row r="15156" spans="2:4" x14ac:dyDescent="0.25">
      <c r="B15156" s="416" t="s">
        <v>18350</v>
      </c>
      <c r="C15156" s="416" t="s">
        <v>18351</v>
      </c>
      <c r="D15156" s="417">
        <v>27912.31</v>
      </c>
    </row>
    <row r="15157" spans="2:4" x14ac:dyDescent="0.25">
      <c r="B15157" s="416" t="s">
        <v>18352</v>
      </c>
      <c r="C15157" s="416" t="s">
        <v>18351</v>
      </c>
      <c r="D15157" s="417">
        <v>27912.31</v>
      </c>
    </row>
    <row r="15158" spans="2:4" x14ac:dyDescent="0.25">
      <c r="B15158" s="416" t="s">
        <v>18353</v>
      </c>
      <c r="C15158" s="416" t="s">
        <v>18351</v>
      </c>
      <c r="D15158" s="417">
        <v>27912.31</v>
      </c>
    </row>
    <row r="15159" spans="2:4" x14ac:dyDescent="0.25">
      <c r="B15159" s="416" t="s">
        <v>18354</v>
      </c>
      <c r="C15159" s="416" t="s">
        <v>18351</v>
      </c>
      <c r="D15159" s="417">
        <v>27912.31</v>
      </c>
    </row>
    <row r="15160" spans="2:4" x14ac:dyDescent="0.25">
      <c r="B15160" s="416" t="s">
        <v>18355</v>
      </c>
      <c r="C15160" s="416" t="s">
        <v>18356</v>
      </c>
      <c r="D15160" s="417">
        <v>10444.450000000001</v>
      </c>
    </row>
    <row r="15161" spans="2:4" x14ac:dyDescent="0.25">
      <c r="B15161" s="416" t="s">
        <v>18357</v>
      </c>
      <c r="C15161" s="416" t="s">
        <v>18358</v>
      </c>
      <c r="D15161" s="417">
        <v>12100.19</v>
      </c>
    </row>
    <row r="15162" spans="2:4" x14ac:dyDescent="0.25">
      <c r="B15162" s="416" t="s">
        <v>18359</v>
      </c>
      <c r="C15162" s="416" t="s">
        <v>18360</v>
      </c>
      <c r="D15162" s="416">
        <v>758.26</v>
      </c>
    </row>
    <row r="15163" spans="2:4" x14ac:dyDescent="0.25">
      <c r="B15163" s="416" t="s">
        <v>18361</v>
      </c>
      <c r="C15163" s="416" t="s">
        <v>18362</v>
      </c>
      <c r="D15163" s="417">
        <v>32483.48</v>
      </c>
    </row>
    <row r="15164" spans="2:4" x14ac:dyDescent="0.25">
      <c r="B15164" s="416" t="s">
        <v>18363</v>
      </c>
      <c r="C15164" s="416" t="s">
        <v>18364</v>
      </c>
      <c r="D15164" s="417">
        <v>13363.33</v>
      </c>
    </row>
    <row r="15165" spans="2:4" x14ac:dyDescent="0.25">
      <c r="B15165" s="416" t="s">
        <v>18365</v>
      </c>
      <c r="C15165" s="416" t="s">
        <v>18366</v>
      </c>
      <c r="D15165" s="417">
        <v>5064.3900000000003</v>
      </c>
    </row>
    <row r="15166" spans="2:4" x14ac:dyDescent="0.25">
      <c r="B15166" s="416" t="s">
        <v>18367</v>
      </c>
      <c r="C15166" s="416" t="s">
        <v>18368</v>
      </c>
      <c r="D15166" s="417">
        <v>1762.85</v>
      </c>
    </row>
    <row r="15167" spans="2:4" x14ac:dyDescent="0.25">
      <c r="B15167" s="416" t="s">
        <v>18369</v>
      </c>
      <c r="C15167" s="416" t="s">
        <v>18370</v>
      </c>
      <c r="D15167" s="417">
        <v>3381.25</v>
      </c>
    </row>
    <row r="15168" spans="2:4" x14ac:dyDescent="0.25">
      <c r="B15168" s="416" t="s">
        <v>18371</v>
      </c>
      <c r="C15168" s="416" t="s">
        <v>18372</v>
      </c>
      <c r="D15168" s="417">
        <v>4997.87</v>
      </c>
    </row>
    <row r="15169" spans="2:4" x14ac:dyDescent="0.25">
      <c r="B15169" s="416" t="s">
        <v>18373</v>
      </c>
      <c r="C15169" s="416" t="s">
        <v>18374</v>
      </c>
      <c r="D15169" s="417">
        <v>2759.69</v>
      </c>
    </row>
    <row r="15170" spans="2:4" x14ac:dyDescent="0.25">
      <c r="B15170" s="416" t="s">
        <v>18375</v>
      </c>
      <c r="C15170" s="416" t="s">
        <v>18376</v>
      </c>
      <c r="D15170" s="417">
        <v>6147.07</v>
      </c>
    </row>
    <row r="15171" spans="2:4" x14ac:dyDescent="0.25">
      <c r="B15171" s="416" t="s">
        <v>18377</v>
      </c>
      <c r="C15171" s="416" t="s">
        <v>18378</v>
      </c>
      <c r="D15171" s="417">
        <v>8474.17</v>
      </c>
    </row>
    <row r="15172" spans="2:4" x14ac:dyDescent="0.25">
      <c r="B15172" s="416" t="s">
        <v>18379</v>
      </c>
      <c r="C15172" s="416" t="s">
        <v>18378</v>
      </c>
      <c r="D15172" s="417">
        <v>8474.17</v>
      </c>
    </row>
    <row r="15173" spans="2:4" x14ac:dyDescent="0.25">
      <c r="B15173" s="416" t="s">
        <v>18380</v>
      </c>
      <c r="C15173" s="416" t="s">
        <v>18381</v>
      </c>
      <c r="D15173" s="417">
        <v>5867.41</v>
      </c>
    </row>
    <row r="15174" spans="2:4" x14ac:dyDescent="0.25">
      <c r="B15174" s="416" t="s">
        <v>18382</v>
      </c>
      <c r="C15174" s="416" t="s">
        <v>18383</v>
      </c>
      <c r="D15174" s="417">
        <v>2971.06</v>
      </c>
    </row>
    <row r="15175" spans="2:4" x14ac:dyDescent="0.25">
      <c r="B15175" s="416" t="s">
        <v>18384</v>
      </c>
      <c r="C15175" s="416" t="s">
        <v>18385</v>
      </c>
      <c r="D15175" s="417">
        <v>10325.64</v>
      </c>
    </row>
    <row r="15176" spans="2:4" x14ac:dyDescent="0.25">
      <c r="B15176" s="416" t="s">
        <v>18386</v>
      </c>
      <c r="C15176" s="416" t="s">
        <v>18385</v>
      </c>
      <c r="D15176" s="417">
        <v>10325.64</v>
      </c>
    </row>
    <row r="15177" spans="2:4" x14ac:dyDescent="0.25">
      <c r="B15177" s="416" t="s">
        <v>18387</v>
      </c>
      <c r="C15177" s="416" t="s">
        <v>18388</v>
      </c>
      <c r="D15177" s="417">
        <v>5177.4799999999996</v>
      </c>
    </row>
    <row r="15178" spans="2:4" x14ac:dyDescent="0.25">
      <c r="B15178" s="416" t="s">
        <v>18389</v>
      </c>
      <c r="C15178" s="416" t="s">
        <v>18390</v>
      </c>
      <c r="D15178" s="416">
        <v>0</v>
      </c>
    </row>
    <row r="15179" spans="2:4" x14ac:dyDescent="0.25">
      <c r="B15179" s="416" t="s">
        <v>18391</v>
      </c>
      <c r="C15179" s="416" t="s">
        <v>18392</v>
      </c>
      <c r="D15179" s="417">
        <v>2019.41</v>
      </c>
    </row>
    <row r="15180" spans="2:4" x14ac:dyDescent="0.25">
      <c r="B15180" s="416" t="s">
        <v>18393</v>
      </c>
      <c r="C15180" s="416" t="s">
        <v>18394</v>
      </c>
      <c r="D15180" s="417">
        <v>75526.61</v>
      </c>
    </row>
    <row r="15181" spans="2:4" ht="30" x14ac:dyDescent="0.25">
      <c r="B15181" s="416" t="s">
        <v>18395</v>
      </c>
      <c r="C15181" s="416" t="s">
        <v>18396</v>
      </c>
      <c r="D15181" s="417">
        <v>2875</v>
      </c>
    </row>
    <row r="15182" spans="2:4" ht="30" x14ac:dyDescent="0.25">
      <c r="B15182" s="416" t="s">
        <v>18397</v>
      </c>
      <c r="C15182" s="416" t="s">
        <v>18396</v>
      </c>
      <c r="D15182" s="417">
        <v>2875</v>
      </c>
    </row>
    <row r="15183" spans="2:4" ht="30" x14ac:dyDescent="0.25">
      <c r="B15183" s="416" t="s">
        <v>18398</v>
      </c>
      <c r="C15183" s="416" t="s">
        <v>18396</v>
      </c>
      <c r="D15183" s="417">
        <v>2875</v>
      </c>
    </row>
    <row r="15184" spans="2:4" x14ac:dyDescent="0.25">
      <c r="B15184" s="416" t="s">
        <v>18399</v>
      </c>
      <c r="C15184" s="416" t="s">
        <v>18400</v>
      </c>
      <c r="D15184" s="417">
        <v>13524</v>
      </c>
    </row>
    <row r="15185" spans="2:4" x14ac:dyDescent="0.25">
      <c r="B15185" s="416" t="s">
        <v>18401</v>
      </c>
      <c r="C15185" s="416" t="s">
        <v>18400</v>
      </c>
      <c r="D15185" s="417">
        <v>13524</v>
      </c>
    </row>
    <row r="15186" spans="2:4" ht="30" x14ac:dyDescent="0.25">
      <c r="B15186" s="416" t="s">
        <v>18402</v>
      </c>
      <c r="C15186" s="416" t="s">
        <v>18403</v>
      </c>
      <c r="D15186" s="417">
        <v>12535</v>
      </c>
    </row>
    <row r="15187" spans="2:4" ht="30" x14ac:dyDescent="0.25">
      <c r="B15187" s="416" t="s">
        <v>18404</v>
      </c>
      <c r="C15187" s="416" t="s">
        <v>18403</v>
      </c>
      <c r="D15187" s="417">
        <v>12535</v>
      </c>
    </row>
    <row r="15188" spans="2:4" ht="30" x14ac:dyDescent="0.25">
      <c r="B15188" s="416" t="s">
        <v>18405</v>
      </c>
      <c r="C15188" s="416" t="s">
        <v>18403</v>
      </c>
      <c r="D15188" s="417">
        <v>12535</v>
      </c>
    </row>
    <row r="15189" spans="2:4" x14ac:dyDescent="0.25">
      <c r="B15189" s="416" t="s">
        <v>18406</v>
      </c>
      <c r="C15189" s="416" t="s">
        <v>18407</v>
      </c>
      <c r="D15189" s="417">
        <v>1999</v>
      </c>
    </row>
    <row r="15190" spans="2:4" x14ac:dyDescent="0.25">
      <c r="B15190" s="416" t="s">
        <v>18408</v>
      </c>
      <c r="C15190" s="416" t="s">
        <v>18409</v>
      </c>
      <c r="D15190" s="417">
        <v>2196.6799999999998</v>
      </c>
    </row>
    <row r="15191" spans="2:4" x14ac:dyDescent="0.25">
      <c r="B15191" s="416" t="s">
        <v>18410</v>
      </c>
      <c r="C15191" s="416" t="s">
        <v>18411</v>
      </c>
      <c r="D15191" s="417">
        <v>1415.78</v>
      </c>
    </row>
    <row r="15192" spans="2:4" x14ac:dyDescent="0.25">
      <c r="B15192" s="416" t="s">
        <v>18412</v>
      </c>
      <c r="C15192" s="416" t="s">
        <v>18413</v>
      </c>
      <c r="D15192" s="417">
        <v>2299</v>
      </c>
    </row>
    <row r="15193" spans="2:4" x14ac:dyDescent="0.25">
      <c r="B15193" s="416" t="s">
        <v>18414</v>
      </c>
      <c r="C15193" s="416" t="s">
        <v>18415</v>
      </c>
      <c r="D15193" s="417">
        <v>3364</v>
      </c>
    </row>
    <row r="15194" spans="2:4" x14ac:dyDescent="0.25">
      <c r="B15194" s="416" t="s">
        <v>18416</v>
      </c>
      <c r="C15194" s="416" t="s">
        <v>18415</v>
      </c>
      <c r="D15194" s="417">
        <v>5865</v>
      </c>
    </row>
    <row r="15195" spans="2:4" x14ac:dyDescent="0.25">
      <c r="B15195" s="416" t="s">
        <v>18417</v>
      </c>
      <c r="C15195" s="416" t="s">
        <v>18415</v>
      </c>
      <c r="D15195" s="417">
        <v>5865</v>
      </c>
    </row>
    <row r="15196" spans="2:4" x14ac:dyDescent="0.25">
      <c r="B15196" s="416" t="s">
        <v>18418</v>
      </c>
      <c r="C15196" s="416" t="s">
        <v>18419</v>
      </c>
      <c r="D15196" s="417">
        <v>28200.01</v>
      </c>
    </row>
    <row r="15197" spans="2:4" x14ac:dyDescent="0.25">
      <c r="B15197" s="416" t="s">
        <v>18420</v>
      </c>
      <c r="C15197" s="416" t="s">
        <v>18421</v>
      </c>
      <c r="D15197" s="417">
        <v>3631.95</v>
      </c>
    </row>
    <row r="15198" spans="2:4" x14ac:dyDescent="0.25">
      <c r="B15198" s="416" t="s">
        <v>18422</v>
      </c>
      <c r="C15198" s="416" t="s">
        <v>18421</v>
      </c>
      <c r="D15198" s="417">
        <v>3631.95</v>
      </c>
    </row>
    <row r="15199" spans="2:4" x14ac:dyDescent="0.25">
      <c r="B15199" s="416" t="s">
        <v>18423</v>
      </c>
      <c r="C15199" s="416" t="s">
        <v>18424</v>
      </c>
      <c r="D15199" s="417">
        <v>1290.5999999999999</v>
      </c>
    </row>
    <row r="15200" spans="2:4" x14ac:dyDescent="0.25">
      <c r="B15200" s="416" t="s">
        <v>18425</v>
      </c>
      <c r="C15200" s="416" t="s">
        <v>18424</v>
      </c>
      <c r="D15200" s="417">
        <v>1290.5999999999999</v>
      </c>
    </row>
    <row r="15201" spans="2:4" x14ac:dyDescent="0.25">
      <c r="B15201" s="416" t="s">
        <v>18426</v>
      </c>
      <c r="C15201" s="416" t="s">
        <v>18427</v>
      </c>
      <c r="D15201" s="417">
        <v>58010.9</v>
      </c>
    </row>
    <row r="15202" spans="2:4" x14ac:dyDescent="0.25">
      <c r="B15202" s="416" t="s">
        <v>18428</v>
      </c>
      <c r="C15202" s="416" t="s">
        <v>18429</v>
      </c>
      <c r="D15202" s="416">
        <v>0</v>
      </c>
    </row>
    <row r="15203" spans="2:4" x14ac:dyDescent="0.25">
      <c r="B15203" s="416" t="s">
        <v>18430</v>
      </c>
      <c r="C15203" s="416" t="s">
        <v>18431</v>
      </c>
      <c r="D15203" s="417">
        <v>221042.06</v>
      </c>
    </row>
    <row r="15204" spans="2:4" ht="30" x14ac:dyDescent="0.25">
      <c r="B15204" s="416" t="s">
        <v>18432</v>
      </c>
      <c r="C15204" s="416" t="s">
        <v>18433</v>
      </c>
      <c r="D15204" s="417">
        <v>70180</v>
      </c>
    </row>
    <row r="15205" spans="2:4" x14ac:dyDescent="0.25">
      <c r="B15205" s="416" t="s">
        <v>18434</v>
      </c>
      <c r="C15205" s="416" t="s">
        <v>18435</v>
      </c>
      <c r="D15205" s="417">
        <v>15394.34</v>
      </c>
    </row>
    <row r="15206" spans="2:4" x14ac:dyDescent="0.25">
      <c r="B15206" s="416" t="s">
        <v>18436</v>
      </c>
      <c r="C15206" s="416" t="s">
        <v>18437</v>
      </c>
      <c r="D15206" s="417">
        <v>13728.14</v>
      </c>
    </row>
    <row r="15207" spans="2:4" x14ac:dyDescent="0.25">
      <c r="B15207" s="416" t="s">
        <v>18438</v>
      </c>
      <c r="C15207" s="416" t="s">
        <v>18439</v>
      </c>
      <c r="D15207" s="417">
        <v>14917.1</v>
      </c>
    </row>
    <row r="15208" spans="2:4" x14ac:dyDescent="0.25">
      <c r="B15208" s="416" t="s">
        <v>18440</v>
      </c>
      <c r="C15208" s="416" t="s">
        <v>18441</v>
      </c>
      <c r="D15208" s="417">
        <v>5977.96</v>
      </c>
    </row>
    <row r="15209" spans="2:4" x14ac:dyDescent="0.25">
      <c r="B15209" s="416" t="s">
        <v>18442</v>
      </c>
      <c r="C15209" s="416" t="s">
        <v>18443</v>
      </c>
      <c r="D15209" s="417">
        <v>2343.6999999999998</v>
      </c>
    </row>
    <row r="15210" spans="2:4" x14ac:dyDescent="0.25">
      <c r="B15210" s="416" t="s">
        <v>18444</v>
      </c>
      <c r="C15210" s="416" t="s">
        <v>18445</v>
      </c>
      <c r="D15210" s="416">
        <v>868.58</v>
      </c>
    </row>
    <row r="15211" spans="2:4" x14ac:dyDescent="0.25">
      <c r="B15211" s="416" t="s">
        <v>18446</v>
      </c>
      <c r="C15211" s="416" t="s">
        <v>18447</v>
      </c>
      <c r="D15211" s="417">
        <v>2343.6999999999998</v>
      </c>
    </row>
    <row r="15212" spans="2:4" x14ac:dyDescent="0.25">
      <c r="B15212" s="416" t="s">
        <v>18448</v>
      </c>
      <c r="C15212" s="416" t="s">
        <v>18449</v>
      </c>
      <c r="D15212" s="417">
        <v>2343.6999999999998</v>
      </c>
    </row>
    <row r="15213" spans="2:4" x14ac:dyDescent="0.25">
      <c r="B15213" s="416" t="s">
        <v>18450</v>
      </c>
      <c r="C15213" s="416" t="s">
        <v>18449</v>
      </c>
      <c r="D15213" s="417">
        <v>2343.6999999999998</v>
      </c>
    </row>
    <row r="15214" spans="2:4" x14ac:dyDescent="0.25">
      <c r="B15214" s="416" t="s">
        <v>18451</v>
      </c>
      <c r="C15214" s="416" t="s">
        <v>18452</v>
      </c>
      <c r="D15214" s="417">
        <v>2343.6999999999998</v>
      </c>
    </row>
    <row r="15215" spans="2:4" x14ac:dyDescent="0.25">
      <c r="B15215" s="416" t="s">
        <v>18453</v>
      </c>
      <c r="C15215" s="416" t="s">
        <v>18454</v>
      </c>
      <c r="D15215" s="417">
        <v>14547.5</v>
      </c>
    </row>
    <row r="15216" spans="2:4" x14ac:dyDescent="0.25">
      <c r="B15216" s="416" t="s">
        <v>18455</v>
      </c>
      <c r="C15216" s="416" t="s">
        <v>18456</v>
      </c>
      <c r="D15216" s="416">
        <v>0.12</v>
      </c>
    </row>
    <row r="15217" spans="2:4" x14ac:dyDescent="0.25">
      <c r="B15217" s="416" t="s">
        <v>18457</v>
      </c>
      <c r="C15217" s="416" t="s">
        <v>18458</v>
      </c>
      <c r="D15217" s="417">
        <v>2298.85</v>
      </c>
    </row>
    <row r="15218" spans="2:4" x14ac:dyDescent="0.25">
      <c r="B15218" s="416" t="s">
        <v>18459</v>
      </c>
      <c r="C15218" s="416" t="s">
        <v>18460</v>
      </c>
      <c r="D15218" s="417">
        <v>1318.77</v>
      </c>
    </row>
    <row r="15219" spans="2:4" x14ac:dyDescent="0.25">
      <c r="B15219" s="416" t="s">
        <v>18461</v>
      </c>
      <c r="C15219" s="416" t="s">
        <v>18460</v>
      </c>
      <c r="D15219" s="417">
        <v>1667.5</v>
      </c>
    </row>
    <row r="15220" spans="2:4" x14ac:dyDescent="0.25">
      <c r="B15220" s="416" t="s">
        <v>18462</v>
      </c>
      <c r="C15220" s="416" t="s">
        <v>18463</v>
      </c>
      <c r="D15220" s="417">
        <v>2300</v>
      </c>
    </row>
    <row r="15221" spans="2:4" x14ac:dyDescent="0.25">
      <c r="B15221" s="416" t="s">
        <v>18464</v>
      </c>
      <c r="C15221" s="416" t="s">
        <v>18465</v>
      </c>
      <c r="D15221" s="417">
        <v>2932.5</v>
      </c>
    </row>
    <row r="15222" spans="2:4" x14ac:dyDescent="0.25">
      <c r="B15222" s="416" t="s">
        <v>18466</v>
      </c>
      <c r="C15222" s="416" t="s">
        <v>18467</v>
      </c>
      <c r="D15222" s="417">
        <v>1265</v>
      </c>
    </row>
    <row r="15223" spans="2:4" x14ac:dyDescent="0.25">
      <c r="B15223" s="416" t="s">
        <v>18468</v>
      </c>
      <c r="C15223" s="416" t="s">
        <v>18469</v>
      </c>
      <c r="D15223" s="417">
        <v>3847.14</v>
      </c>
    </row>
    <row r="15224" spans="2:4" x14ac:dyDescent="0.25">
      <c r="B15224" s="416" t="s">
        <v>18470</v>
      </c>
      <c r="C15224" s="416" t="s">
        <v>18471</v>
      </c>
      <c r="D15224" s="417">
        <v>1979.25</v>
      </c>
    </row>
    <row r="15225" spans="2:4" x14ac:dyDescent="0.25">
      <c r="B15225" s="416" t="s">
        <v>18472</v>
      </c>
      <c r="C15225" s="416" t="s">
        <v>18471</v>
      </c>
      <c r="D15225" s="417">
        <v>1979.25</v>
      </c>
    </row>
    <row r="15226" spans="2:4" x14ac:dyDescent="0.25">
      <c r="B15226" s="416" t="s">
        <v>18473</v>
      </c>
      <c r="C15226" s="416" t="s">
        <v>18471</v>
      </c>
      <c r="D15226" s="417">
        <v>1979.25</v>
      </c>
    </row>
    <row r="15227" spans="2:4" x14ac:dyDescent="0.25">
      <c r="B15227" s="416" t="s">
        <v>18474</v>
      </c>
      <c r="C15227" s="416" t="s">
        <v>18471</v>
      </c>
      <c r="D15227" s="417">
        <v>1979.25</v>
      </c>
    </row>
    <row r="15228" spans="2:4" x14ac:dyDescent="0.25">
      <c r="B15228" s="416" t="s">
        <v>18475</v>
      </c>
      <c r="C15228" s="416" t="s">
        <v>18471</v>
      </c>
      <c r="D15228" s="417">
        <v>1979.25</v>
      </c>
    </row>
    <row r="15229" spans="2:4" x14ac:dyDescent="0.25">
      <c r="B15229" s="416" t="s">
        <v>18476</v>
      </c>
      <c r="C15229" s="416" t="s">
        <v>18471</v>
      </c>
      <c r="D15229" s="417">
        <v>1979.25</v>
      </c>
    </row>
    <row r="15230" spans="2:4" x14ac:dyDescent="0.25">
      <c r="B15230" s="416" t="s">
        <v>18477</v>
      </c>
      <c r="C15230" s="416" t="s">
        <v>18471</v>
      </c>
      <c r="D15230" s="417">
        <v>1979.25</v>
      </c>
    </row>
    <row r="15231" spans="2:4" x14ac:dyDescent="0.25">
      <c r="B15231" s="416" t="s">
        <v>18478</v>
      </c>
      <c r="C15231" s="416" t="s">
        <v>18471</v>
      </c>
      <c r="D15231" s="417">
        <v>1979.25</v>
      </c>
    </row>
    <row r="15232" spans="2:4" x14ac:dyDescent="0.25">
      <c r="B15232" s="416" t="s">
        <v>18479</v>
      </c>
      <c r="C15232" s="416" t="s">
        <v>18471</v>
      </c>
      <c r="D15232" s="417">
        <v>1979.25</v>
      </c>
    </row>
    <row r="15233" spans="2:4" x14ac:dyDescent="0.25">
      <c r="B15233" s="416" t="s">
        <v>18480</v>
      </c>
      <c r="C15233" s="416" t="s">
        <v>18471</v>
      </c>
      <c r="D15233" s="417">
        <v>1979.25</v>
      </c>
    </row>
    <row r="15234" spans="2:4" x14ac:dyDescent="0.25">
      <c r="B15234" s="416" t="s">
        <v>18481</v>
      </c>
      <c r="C15234" s="416" t="s">
        <v>18482</v>
      </c>
      <c r="D15234" s="417">
        <v>4025</v>
      </c>
    </row>
    <row r="15235" spans="2:4" x14ac:dyDescent="0.25">
      <c r="B15235" s="416" t="s">
        <v>18483</v>
      </c>
      <c r="C15235" s="416" t="s">
        <v>18484</v>
      </c>
      <c r="D15235" s="417">
        <v>708170</v>
      </c>
    </row>
    <row r="15236" spans="2:4" x14ac:dyDescent="0.25">
      <c r="B15236" s="416" t="s">
        <v>18485</v>
      </c>
      <c r="C15236" s="416" t="s">
        <v>18486</v>
      </c>
      <c r="D15236" s="417">
        <v>5254.12</v>
      </c>
    </row>
    <row r="15237" spans="2:4" x14ac:dyDescent="0.25">
      <c r="B15237" s="416" t="s">
        <v>18487</v>
      </c>
      <c r="C15237" s="416" t="s">
        <v>18488</v>
      </c>
      <c r="D15237" s="417">
        <v>6819.5</v>
      </c>
    </row>
    <row r="15238" spans="2:4" x14ac:dyDescent="0.25">
      <c r="B15238" s="416" t="s">
        <v>18489</v>
      </c>
      <c r="C15238" s="416" t="s">
        <v>18490</v>
      </c>
      <c r="D15238" s="417">
        <v>17956.48</v>
      </c>
    </row>
    <row r="15239" spans="2:4" x14ac:dyDescent="0.25">
      <c r="B15239" s="416" t="s">
        <v>18491</v>
      </c>
      <c r="C15239" s="416" t="s">
        <v>18490</v>
      </c>
      <c r="D15239" s="417">
        <v>17956.48</v>
      </c>
    </row>
    <row r="15240" spans="2:4" x14ac:dyDescent="0.25">
      <c r="B15240" s="416" t="s">
        <v>18492</v>
      </c>
      <c r="C15240" s="416" t="s">
        <v>18493</v>
      </c>
      <c r="D15240" s="416">
        <v>999</v>
      </c>
    </row>
    <row r="15241" spans="2:4" x14ac:dyDescent="0.25">
      <c r="B15241" s="416" t="s">
        <v>18494</v>
      </c>
      <c r="C15241" s="416" t="s">
        <v>18493</v>
      </c>
      <c r="D15241" s="416">
        <v>999</v>
      </c>
    </row>
    <row r="15242" spans="2:4" x14ac:dyDescent="0.25">
      <c r="B15242" s="416" t="s">
        <v>18495</v>
      </c>
      <c r="C15242" s="416" t="s">
        <v>18493</v>
      </c>
      <c r="D15242" s="416">
        <v>389.01</v>
      </c>
    </row>
    <row r="15243" spans="2:4" x14ac:dyDescent="0.25">
      <c r="B15243" s="416" t="s">
        <v>18496</v>
      </c>
      <c r="C15243" s="416" t="s">
        <v>18493</v>
      </c>
      <c r="D15243" s="417">
        <v>1099</v>
      </c>
    </row>
    <row r="15244" spans="2:4" x14ac:dyDescent="0.25">
      <c r="B15244" s="416" t="s">
        <v>18497</v>
      </c>
      <c r="C15244" s="416" t="s">
        <v>18493</v>
      </c>
      <c r="D15244" s="417">
        <v>1533.49</v>
      </c>
    </row>
    <row r="15245" spans="2:4" x14ac:dyDescent="0.25">
      <c r="B15245" s="416" t="s">
        <v>18498</v>
      </c>
      <c r="C15245" s="416" t="s">
        <v>18493</v>
      </c>
      <c r="D15245" s="417">
        <v>1802.64</v>
      </c>
    </row>
    <row r="15246" spans="2:4" x14ac:dyDescent="0.25">
      <c r="B15246" s="416" t="s">
        <v>18499</v>
      </c>
      <c r="C15246" s="416" t="s">
        <v>18493</v>
      </c>
      <c r="D15246" s="417">
        <v>2164.56</v>
      </c>
    </row>
    <row r="15247" spans="2:4" x14ac:dyDescent="0.25">
      <c r="B15247" s="416" t="s">
        <v>18500</v>
      </c>
      <c r="C15247" s="416" t="s">
        <v>18501</v>
      </c>
      <c r="D15247" s="416">
        <v>870</v>
      </c>
    </row>
    <row r="15248" spans="2:4" x14ac:dyDescent="0.25">
      <c r="B15248" s="416" t="s">
        <v>18502</v>
      </c>
      <c r="C15248" s="416" t="s">
        <v>18503</v>
      </c>
      <c r="D15248" s="416">
        <v>789</v>
      </c>
    </row>
    <row r="15249" spans="2:4" x14ac:dyDescent="0.25">
      <c r="B15249" s="416" t="s">
        <v>18504</v>
      </c>
      <c r="C15249" s="416" t="s">
        <v>18505</v>
      </c>
      <c r="D15249" s="416">
        <v>769</v>
      </c>
    </row>
    <row r="15250" spans="2:4" x14ac:dyDescent="0.25">
      <c r="B15250" s="416" t="s">
        <v>18506</v>
      </c>
      <c r="C15250" s="416" t="s">
        <v>18505</v>
      </c>
      <c r="D15250" s="416">
        <v>499.01</v>
      </c>
    </row>
    <row r="15251" spans="2:4" x14ac:dyDescent="0.25">
      <c r="B15251" s="416" t="s">
        <v>18507</v>
      </c>
      <c r="C15251" s="416" t="s">
        <v>18505</v>
      </c>
      <c r="D15251" s="416">
        <v>379</v>
      </c>
    </row>
    <row r="15252" spans="2:4" x14ac:dyDescent="0.25">
      <c r="B15252" s="416" t="s">
        <v>18508</v>
      </c>
      <c r="C15252" s="416" t="s">
        <v>18509</v>
      </c>
      <c r="D15252" s="416">
        <v>378</v>
      </c>
    </row>
    <row r="15253" spans="2:4" x14ac:dyDescent="0.25">
      <c r="B15253" s="416" t="s">
        <v>18510</v>
      </c>
      <c r="C15253" s="416" t="s">
        <v>18509</v>
      </c>
      <c r="D15253" s="416">
        <v>378</v>
      </c>
    </row>
    <row r="15254" spans="2:4" x14ac:dyDescent="0.25">
      <c r="B15254" s="416" t="s">
        <v>18511</v>
      </c>
      <c r="C15254" s="416" t="s">
        <v>18509</v>
      </c>
      <c r="D15254" s="416">
        <v>378</v>
      </c>
    </row>
    <row r="15255" spans="2:4" x14ac:dyDescent="0.25">
      <c r="B15255" s="416" t="s">
        <v>18512</v>
      </c>
      <c r="C15255" s="416" t="s">
        <v>18509</v>
      </c>
      <c r="D15255" s="416">
        <v>378</v>
      </c>
    </row>
    <row r="15256" spans="2:4" x14ac:dyDescent="0.25">
      <c r="B15256" s="416" t="s">
        <v>18513</v>
      </c>
      <c r="C15256" s="416" t="s">
        <v>18509</v>
      </c>
      <c r="D15256" s="416">
        <v>378</v>
      </c>
    </row>
    <row r="15257" spans="2:4" x14ac:dyDescent="0.25">
      <c r="B15257" s="416" t="s">
        <v>18514</v>
      </c>
      <c r="C15257" s="416" t="s">
        <v>18509</v>
      </c>
      <c r="D15257" s="416">
        <v>378</v>
      </c>
    </row>
    <row r="15258" spans="2:4" x14ac:dyDescent="0.25">
      <c r="B15258" s="416" t="s">
        <v>18515</v>
      </c>
      <c r="C15258" s="416" t="s">
        <v>18509</v>
      </c>
      <c r="D15258" s="416">
        <v>490.01</v>
      </c>
    </row>
    <row r="15259" spans="2:4" x14ac:dyDescent="0.25">
      <c r="B15259" s="416" t="s">
        <v>18516</v>
      </c>
      <c r="C15259" s="416" t="s">
        <v>18517</v>
      </c>
      <c r="D15259" s="416">
        <v>164</v>
      </c>
    </row>
    <row r="15260" spans="2:4" x14ac:dyDescent="0.25">
      <c r="B15260" s="416" t="s">
        <v>18518</v>
      </c>
      <c r="C15260" s="416" t="s">
        <v>18519</v>
      </c>
      <c r="D15260" s="416">
        <v>793.5</v>
      </c>
    </row>
    <row r="15261" spans="2:4" x14ac:dyDescent="0.25">
      <c r="B15261" s="416" t="s">
        <v>18520</v>
      </c>
      <c r="C15261" s="416" t="s">
        <v>18521</v>
      </c>
      <c r="D15261" s="416">
        <v>803.34</v>
      </c>
    </row>
    <row r="15262" spans="2:4" x14ac:dyDescent="0.25">
      <c r="B15262" s="416" t="s">
        <v>18522</v>
      </c>
      <c r="C15262" s="416" t="s">
        <v>18523</v>
      </c>
      <c r="D15262" s="416">
        <v>793.5</v>
      </c>
    </row>
    <row r="15263" spans="2:4" x14ac:dyDescent="0.25">
      <c r="B15263" s="416" t="s">
        <v>18524</v>
      </c>
      <c r="C15263" s="416" t="s">
        <v>18525</v>
      </c>
      <c r="D15263" s="416">
        <v>678.5</v>
      </c>
    </row>
    <row r="15264" spans="2:4" x14ac:dyDescent="0.25">
      <c r="B15264" s="416" t="s">
        <v>18526</v>
      </c>
      <c r="C15264" s="416" t="s">
        <v>18525</v>
      </c>
      <c r="D15264" s="416">
        <v>919.14</v>
      </c>
    </row>
    <row r="15265" spans="2:4" x14ac:dyDescent="0.25">
      <c r="B15265" s="416" t="s">
        <v>18527</v>
      </c>
      <c r="C15265" s="416" t="s">
        <v>18528</v>
      </c>
      <c r="D15265" s="416">
        <v>897</v>
      </c>
    </row>
    <row r="15266" spans="2:4" x14ac:dyDescent="0.25">
      <c r="B15266" s="416" t="s">
        <v>18529</v>
      </c>
      <c r="C15266" s="416" t="s">
        <v>18530</v>
      </c>
      <c r="D15266" s="416">
        <v>164</v>
      </c>
    </row>
    <row r="15267" spans="2:4" x14ac:dyDescent="0.25">
      <c r="B15267" s="416" t="s">
        <v>18531</v>
      </c>
      <c r="C15267" s="416" t="s">
        <v>18532</v>
      </c>
      <c r="D15267" s="417">
        <v>1976.66</v>
      </c>
    </row>
    <row r="15268" spans="2:4" x14ac:dyDescent="0.25">
      <c r="B15268" s="416" t="s">
        <v>18533</v>
      </c>
      <c r="C15268" s="416" t="s">
        <v>18532</v>
      </c>
      <c r="D15268" s="416">
        <v>399.01</v>
      </c>
    </row>
    <row r="15269" spans="2:4" x14ac:dyDescent="0.25">
      <c r="B15269" s="416" t="s">
        <v>18534</v>
      </c>
      <c r="C15269" s="416" t="s">
        <v>18532</v>
      </c>
      <c r="D15269" s="416">
        <v>399.01</v>
      </c>
    </row>
    <row r="15270" spans="2:4" x14ac:dyDescent="0.25">
      <c r="B15270" s="416" t="s">
        <v>18535</v>
      </c>
      <c r="C15270" s="416" t="s">
        <v>18532</v>
      </c>
      <c r="D15270" s="416">
        <v>499</v>
      </c>
    </row>
    <row r="15271" spans="2:4" x14ac:dyDescent="0.25">
      <c r="B15271" s="416" t="s">
        <v>18536</v>
      </c>
      <c r="C15271" s="416" t="s">
        <v>18532</v>
      </c>
      <c r="D15271" s="417">
        <v>2019</v>
      </c>
    </row>
    <row r="15272" spans="2:4" x14ac:dyDescent="0.25">
      <c r="B15272" s="416" t="s">
        <v>18537</v>
      </c>
      <c r="C15272" s="416" t="s">
        <v>18538</v>
      </c>
      <c r="D15272" s="416">
        <v>980.99</v>
      </c>
    </row>
    <row r="15273" spans="2:4" x14ac:dyDescent="0.25">
      <c r="B15273" s="416" t="s">
        <v>18539</v>
      </c>
      <c r="C15273" s="416" t="s">
        <v>18540</v>
      </c>
      <c r="D15273" s="416">
        <v>699</v>
      </c>
    </row>
    <row r="15274" spans="2:4" x14ac:dyDescent="0.25">
      <c r="B15274" s="416" t="s">
        <v>18541</v>
      </c>
      <c r="C15274" s="416" t="s">
        <v>18542</v>
      </c>
      <c r="D15274" s="417">
        <v>1096.99</v>
      </c>
    </row>
    <row r="15275" spans="2:4" x14ac:dyDescent="0.25">
      <c r="B15275" s="416" t="s">
        <v>18543</v>
      </c>
      <c r="C15275" s="416" t="s">
        <v>18544</v>
      </c>
      <c r="D15275" s="416">
        <v>349</v>
      </c>
    </row>
    <row r="15276" spans="2:4" x14ac:dyDescent="0.25">
      <c r="B15276" s="416" t="s">
        <v>18545</v>
      </c>
      <c r="C15276" s="416" t="s">
        <v>18546</v>
      </c>
      <c r="D15276" s="416">
        <v>399.01</v>
      </c>
    </row>
    <row r="15277" spans="2:4" x14ac:dyDescent="0.25">
      <c r="B15277" s="416" t="s">
        <v>18547</v>
      </c>
      <c r="C15277" s="416" t="s">
        <v>18548</v>
      </c>
      <c r="D15277" s="416">
        <v>345</v>
      </c>
    </row>
    <row r="15278" spans="2:4" x14ac:dyDescent="0.25">
      <c r="B15278" s="416" t="s">
        <v>18549</v>
      </c>
      <c r="C15278" s="416" t="s">
        <v>18548</v>
      </c>
      <c r="D15278" s="416">
        <v>345</v>
      </c>
    </row>
    <row r="15279" spans="2:4" x14ac:dyDescent="0.25">
      <c r="B15279" s="416" t="s">
        <v>18550</v>
      </c>
      <c r="C15279" s="416" t="s">
        <v>18548</v>
      </c>
      <c r="D15279" s="416">
        <v>345</v>
      </c>
    </row>
    <row r="15280" spans="2:4" x14ac:dyDescent="0.25">
      <c r="B15280" s="416" t="s">
        <v>18551</v>
      </c>
      <c r="C15280" s="416" t="s">
        <v>18552</v>
      </c>
      <c r="D15280" s="416">
        <v>599</v>
      </c>
    </row>
    <row r="15281" spans="2:4" x14ac:dyDescent="0.25">
      <c r="B15281" s="416" t="s">
        <v>18553</v>
      </c>
      <c r="C15281" s="416" t="s">
        <v>18552</v>
      </c>
      <c r="D15281" s="416">
        <v>599</v>
      </c>
    </row>
    <row r="15282" spans="2:4" x14ac:dyDescent="0.25">
      <c r="B15282" s="416" t="s">
        <v>18554</v>
      </c>
      <c r="C15282" s="416" t="s">
        <v>18552</v>
      </c>
      <c r="D15282" s="416">
        <v>599</v>
      </c>
    </row>
    <row r="15283" spans="2:4" x14ac:dyDescent="0.25">
      <c r="B15283" s="416" t="s">
        <v>18555</v>
      </c>
      <c r="C15283" s="416" t="s">
        <v>18556</v>
      </c>
      <c r="D15283" s="416">
        <v>799.25</v>
      </c>
    </row>
    <row r="15284" spans="2:4" x14ac:dyDescent="0.25">
      <c r="B15284" s="416" t="s">
        <v>18557</v>
      </c>
      <c r="C15284" s="416" t="s">
        <v>18558</v>
      </c>
      <c r="D15284" s="416">
        <v>164</v>
      </c>
    </row>
    <row r="15285" spans="2:4" x14ac:dyDescent="0.25">
      <c r="B15285" s="416" t="s">
        <v>18559</v>
      </c>
      <c r="C15285" s="416" t="s">
        <v>18560</v>
      </c>
      <c r="D15285" s="416">
        <v>164</v>
      </c>
    </row>
    <row r="15286" spans="2:4" x14ac:dyDescent="0.25">
      <c r="B15286" s="416" t="s">
        <v>18561</v>
      </c>
      <c r="C15286" s="416" t="s">
        <v>18562</v>
      </c>
      <c r="D15286" s="416">
        <v>803.85</v>
      </c>
    </row>
    <row r="15287" spans="2:4" x14ac:dyDescent="0.25">
      <c r="B15287" s="416" t="s">
        <v>18563</v>
      </c>
      <c r="C15287" s="416" t="s">
        <v>18564</v>
      </c>
      <c r="D15287" s="416">
        <v>701.5</v>
      </c>
    </row>
    <row r="15288" spans="2:4" x14ac:dyDescent="0.25">
      <c r="B15288" s="416" t="s">
        <v>18565</v>
      </c>
      <c r="C15288" s="416" t="s">
        <v>18566</v>
      </c>
      <c r="D15288" s="416">
        <v>678.5</v>
      </c>
    </row>
    <row r="15289" spans="2:4" x14ac:dyDescent="0.25">
      <c r="B15289" s="416" t="s">
        <v>18567</v>
      </c>
      <c r="C15289" s="416" t="s">
        <v>18568</v>
      </c>
      <c r="D15289" s="416">
        <v>299</v>
      </c>
    </row>
    <row r="15290" spans="2:4" x14ac:dyDescent="0.25">
      <c r="B15290" s="416" t="s">
        <v>18569</v>
      </c>
      <c r="C15290" s="416" t="s">
        <v>18570</v>
      </c>
      <c r="D15290" s="416">
        <v>701.5</v>
      </c>
    </row>
    <row r="15291" spans="2:4" x14ac:dyDescent="0.25">
      <c r="B15291" s="416" t="s">
        <v>18571</v>
      </c>
      <c r="C15291" s="416" t="s">
        <v>18572</v>
      </c>
      <c r="D15291" s="416">
        <v>245</v>
      </c>
    </row>
    <row r="15292" spans="2:4" x14ac:dyDescent="0.25">
      <c r="B15292" s="416" t="s">
        <v>18573</v>
      </c>
      <c r="C15292" s="416" t="s">
        <v>18574</v>
      </c>
      <c r="D15292" s="416">
        <v>399.01</v>
      </c>
    </row>
    <row r="15293" spans="2:4" x14ac:dyDescent="0.25">
      <c r="B15293" s="416" t="s">
        <v>18575</v>
      </c>
      <c r="C15293" s="416" t="s">
        <v>18574</v>
      </c>
      <c r="D15293" s="416">
        <v>399.01</v>
      </c>
    </row>
    <row r="15294" spans="2:4" x14ac:dyDescent="0.25">
      <c r="B15294" s="416" t="s">
        <v>18576</v>
      </c>
      <c r="C15294" s="416" t="s">
        <v>18577</v>
      </c>
      <c r="D15294" s="416">
        <v>800</v>
      </c>
    </row>
    <row r="15295" spans="2:4" x14ac:dyDescent="0.25">
      <c r="B15295" s="416" t="s">
        <v>18578</v>
      </c>
      <c r="C15295" s="416" t="s">
        <v>18579</v>
      </c>
      <c r="D15295" s="416">
        <v>164</v>
      </c>
    </row>
    <row r="15296" spans="2:4" x14ac:dyDescent="0.25">
      <c r="B15296" s="416" t="s">
        <v>18580</v>
      </c>
      <c r="C15296" s="416" t="s">
        <v>18581</v>
      </c>
      <c r="D15296" s="416">
        <v>919.14</v>
      </c>
    </row>
    <row r="15297" spans="2:4" x14ac:dyDescent="0.25">
      <c r="B15297" s="416" t="s">
        <v>18582</v>
      </c>
      <c r="C15297" s="416" t="s">
        <v>18583</v>
      </c>
      <c r="D15297" s="416">
        <v>678.48</v>
      </c>
    </row>
    <row r="15298" spans="2:4" x14ac:dyDescent="0.25">
      <c r="B15298" s="416" t="s">
        <v>18584</v>
      </c>
      <c r="C15298" s="416" t="s">
        <v>18583</v>
      </c>
      <c r="D15298" s="416">
        <v>793.5</v>
      </c>
    </row>
    <row r="15299" spans="2:4" x14ac:dyDescent="0.25">
      <c r="B15299" s="416" t="s">
        <v>18585</v>
      </c>
      <c r="C15299" s="416" t="s">
        <v>18586</v>
      </c>
      <c r="D15299" s="416">
        <v>752.84</v>
      </c>
    </row>
    <row r="15300" spans="2:4" x14ac:dyDescent="0.25">
      <c r="B15300" s="416" t="s">
        <v>18587</v>
      </c>
      <c r="C15300" s="416" t="s">
        <v>18586</v>
      </c>
      <c r="D15300" s="416">
        <v>752.84</v>
      </c>
    </row>
    <row r="15301" spans="2:4" x14ac:dyDescent="0.25">
      <c r="B15301" s="416" t="s">
        <v>18588</v>
      </c>
      <c r="C15301" s="416" t="s">
        <v>18586</v>
      </c>
      <c r="D15301" s="416">
        <v>752.84</v>
      </c>
    </row>
    <row r="15302" spans="2:4" x14ac:dyDescent="0.25">
      <c r="B15302" s="416" t="s">
        <v>18589</v>
      </c>
      <c r="C15302" s="416" t="s">
        <v>18590</v>
      </c>
      <c r="D15302" s="416">
        <v>295</v>
      </c>
    </row>
    <row r="15303" spans="2:4" x14ac:dyDescent="0.25">
      <c r="B15303" s="416" t="s">
        <v>18591</v>
      </c>
      <c r="C15303" s="416" t="s">
        <v>18592</v>
      </c>
      <c r="D15303" s="417">
        <v>1227.28</v>
      </c>
    </row>
    <row r="15304" spans="2:4" x14ac:dyDescent="0.25">
      <c r="B15304" s="416" t="s">
        <v>18593</v>
      </c>
      <c r="C15304" s="416" t="s">
        <v>18592</v>
      </c>
      <c r="D15304" s="417">
        <v>1227.28</v>
      </c>
    </row>
    <row r="15305" spans="2:4" x14ac:dyDescent="0.25">
      <c r="B15305" s="416" t="s">
        <v>18594</v>
      </c>
      <c r="C15305" s="416" t="s">
        <v>18592</v>
      </c>
      <c r="D15305" s="417">
        <v>1227.28</v>
      </c>
    </row>
    <row r="15306" spans="2:4" x14ac:dyDescent="0.25">
      <c r="B15306" s="416" t="s">
        <v>18595</v>
      </c>
      <c r="C15306" s="416" t="s">
        <v>18592</v>
      </c>
      <c r="D15306" s="417">
        <v>2164.56</v>
      </c>
    </row>
    <row r="15307" spans="2:4" x14ac:dyDescent="0.25">
      <c r="B15307" s="416" t="s">
        <v>18596</v>
      </c>
      <c r="C15307" s="416" t="s">
        <v>18597</v>
      </c>
      <c r="D15307" s="416">
        <v>899</v>
      </c>
    </row>
    <row r="15308" spans="2:4" x14ac:dyDescent="0.25">
      <c r="B15308" s="416" t="s">
        <v>18598</v>
      </c>
      <c r="C15308" s="416" t="s">
        <v>18597</v>
      </c>
      <c r="D15308" s="416">
        <v>899</v>
      </c>
    </row>
    <row r="15309" spans="2:4" x14ac:dyDescent="0.25">
      <c r="B15309" s="416" t="s">
        <v>18599</v>
      </c>
      <c r="C15309" s="416" t="s">
        <v>18597</v>
      </c>
      <c r="D15309" s="416">
        <v>899</v>
      </c>
    </row>
    <row r="15310" spans="2:4" x14ac:dyDescent="0.25">
      <c r="B15310" s="416" t="s">
        <v>18600</v>
      </c>
      <c r="C15310" s="416" t="s">
        <v>18601</v>
      </c>
      <c r="D15310" s="417">
        <v>1299</v>
      </c>
    </row>
    <row r="15311" spans="2:4" x14ac:dyDescent="0.25">
      <c r="B15311" s="416" t="s">
        <v>18602</v>
      </c>
      <c r="C15311" s="416" t="s">
        <v>18601</v>
      </c>
      <c r="D15311" s="417">
        <v>1299</v>
      </c>
    </row>
    <row r="15312" spans="2:4" x14ac:dyDescent="0.25">
      <c r="B15312" s="416" t="s">
        <v>18603</v>
      </c>
      <c r="C15312" s="416" t="s">
        <v>18604</v>
      </c>
      <c r="D15312" s="416">
        <v>0.01</v>
      </c>
    </row>
    <row r="15313" spans="2:4" x14ac:dyDescent="0.25">
      <c r="B15313" s="416" t="s">
        <v>18605</v>
      </c>
      <c r="C15313" s="416" t="s">
        <v>18606</v>
      </c>
      <c r="D15313" s="416">
        <v>919.14</v>
      </c>
    </row>
    <row r="15314" spans="2:4" x14ac:dyDescent="0.25">
      <c r="B15314" s="416" t="s">
        <v>18607</v>
      </c>
      <c r="C15314" s="416" t="s">
        <v>18608</v>
      </c>
      <c r="D15314" s="417">
        <v>1649.48</v>
      </c>
    </row>
    <row r="15315" spans="2:4" x14ac:dyDescent="0.25">
      <c r="B15315" s="416" t="s">
        <v>18609</v>
      </c>
      <c r="C15315" s="416" t="s">
        <v>18608</v>
      </c>
      <c r="D15315" s="417">
        <v>1649.48</v>
      </c>
    </row>
    <row r="15316" spans="2:4" x14ac:dyDescent="0.25">
      <c r="B15316" s="416" t="s">
        <v>18610</v>
      </c>
      <c r="C15316" s="416" t="s">
        <v>18608</v>
      </c>
      <c r="D15316" s="417">
        <v>1649.48</v>
      </c>
    </row>
    <row r="15317" spans="2:4" x14ac:dyDescent="0.25">
      <c r="B15317" s="416" t="s">
        <v>18611</v>
      </c>
      <c r="C15317" s="416" t="s">
        <v>18608</v>
      </c>
      <c r="D15317" s="417">
        <v>1649.48</v>
      </c>
    </row>
    <row r="15318" spans="2:4" x14ac:dyDescent="0.25">
      <c r="B15318" s="416" t="s">
        <v>18612</v>
      </c>
      <c r="C15318" s="416" t="s">
        <v>18608</v>
      </c>
      <c r="D15318" s="417">
        <v>1649.48</v>
      </c>
    </row>
    <row r="15319" spans="2:4" x14ac:dyDescent="0.25">
      <c r="B15319" s="416" t="s">
        <v>18613</v>
      </c>
      <c r="C15319" s="416" t="s">
        <v>18608</v>
      </c>
      <c r="D15319" s="417">
        <v>1649.48</v>
      </c>
    </row>
    <row r="15320" spans="2:4" x14ac:dyDescent="0.25">
      <c r="B15320" s="416" t="s">
        <v>18614</v>
      </c>
      <c r="C15320" s="416" t="s">
        <v>18608</v>
      </c>
      <c r="D15320" s="417">
        <v>1649.48</v>
      </c>
    </row>
    <row r="15321" spans="2:4" x14ac:dyDescent="0.25">
      <c r="B15321" s="416" t="s">
        <v>18615</v>
      </c>
      <c r="C15321" s="416" t="s">
        <v>18608</v>
      </c>
      <c r="D15321" s="417">
        <v>1649.48</v>
      </c>
    </row>
    <row r="15322" spans="2:4" x14ac:dyDescent="0.25">
      <c r="B15322" s="416" t="s">
        <v>18616</v>
      </c>
      <c r="C15322" s="416" t="s">
        <v>18608</v>
      </c>
      <c r="D15322" s="417">
        <v>1649.48</v>
      </c>
    </row>
    <row r="15323" spans="2:4" x14ac:dyDescent="0.25">
      <c r="B15323" s="416" t="s">
        <v>18617</v>
      </c>
      <c r="C15323" s="416" t="s">
        <v>18608</v>
      </c>
      <c r="D15323" s="417">
        <v>1649.48</v>
      </c>
    </row>
    <row r="15324" spans="2:4" x14ac:dyDescent="0.25">
      <c r="B15324" s="416" t="s">
        <v>18618</v>
      </c>
      <c r="C15324" s="416" t="s">
        <v>18619</v>
      </c>
      <c r="D15324" s="416">
        <v>473.7</v>
      </c>
    </row>
    <row r="15325" spans="2:4" x14ac:dyDescent="0.25">
      <c r="B15325" s="416" t="s">
        <v>18620</v>
      </c>
      <c r="C15325" s="416" t="s">
        <v>18619</v>
      </c>
      <c r="D15325" s="416">
        <v>473.7</v>
      </c>
    </row>
    <row r="15326" spans="2:4" x14ac:dyDescent="0.25">
      <c r="B15326" s="416" t="s">
        <v>18621</v>
      </c>
      <c r="C15326" s="416" t="s">
        <v>18619</v>
      </c>
      <c r="D15326" s="416">
        <v>473.7</v>
      </c>
    </row>
    <row r="15327" spans="2:4" x14ac:dyDescent="0.25">
      <c r="B15327" s="416" t="s">
        <v>18622</v>
      </c>
      <c r="C15327" s="416" t="s">
        <v>18619</v>
      </c>
      <c r="D15327" s="416">
        <v>473.7</v>
      </c>
    </row>
    <row r="15328" spans="2:4" x14ac:dyDescent="0.25">
      <c r="B15328" s="416" t="s">
        <v>18623</v>
      </c>
      <c r="C15328" s="416" t="s">
        <v>18619</v>
      </c>
      <c r="D15328" s="416">
        <v>473.7</v>
      </c>
    </row>
    <row r="15329" spans="2:4" x14ac:dyDescent="0.25">
      <c r="B15329" s="416" t="s">
        <v>18624</v>
      </c>
      <c r="C15329" s="416" t="s">
        <v>18619</v>
      </c>
      <c r="D15329" s="416">
        <v>473.7</v>
      </c>
    </row>
    <row r="15330" spans="2:4" x14ac:dyDescent="0.25">
      <c r="B15330" s="416" t="s">
        <v>18625</v>
      </c>
      <c r="C15330" s="416" t="s">
        <v>18619</v>
      </c>
      <c r="D15330" s="416">
        <v>473.7</v>
      </c>
    </row>
    <row r="15331" spans="2:4" x14ac:dyDescent="0.25">
      <c r="B15331" s="416" t="s">
        <v>18626</v>
      </c>
      <c r="C15331" s="416" t="s">
        <v>18619</v>
      </c>
      <c r="D15331" s="416">
        <v>473.7</v>
      </c>
    </row>
    <row r="15332" spans="2:4" x14ac:dyDescent="0.25">
      <c r="B15332" s="416" t="s">
        <v>18627</v>
      </c>
      <c r="C15332" s="416" t="s">
        <v>18619</v>
      </c>
      <c r="D15332" s="416">
        <v>473.7</v>
      </c>
    </row>
    <row r="15333" spans="2:4" x14ac:dyDescent="0.25">
      <c r="B15333" s="416" t="s">
        <v>18628</v>
      </c>
      <c r="C15333" s="416" t="s">
        <v>18619</v>
      </c>
      <c r="D15333" s="416">
        <v>473.7</v>
      </c>
    </row>
    <row r="15334" spans="2:4" x14ac:dyDescent="0.25">
      <c r="B15334" s="416" t="s">
        <v>18629</v>
      </c>
      <c r="C15334" s="416" t="s">
        <v>18619</v>
      </c>
      <c r="D15334" s="416">
        <v>473.7</v>
      </c>
    </row>
    <row r="15335" spans="2:4" x14ac:dyDescent="0.25">
      <c r="B15335" s="416" t="s">
        <v>18630</v>
      </c>
      <c r="C15335" s="416" t="s">
        <v>18631</v>
      </c>
      <c r="D15335" s="417">
        <v>2403.5</v>
      </c>
    </row>
    <row r="15336" spans="2:4" x14ac:dyDescent="0.25">
      <c r="B15336" s="416" t="s">
        <v>18632</v>
      </c>
      <c r="C15336" s="416" t="s">
        <v>18633</v>
      </c>
      <c r="D15336" s="417">
        <v>9200.01</v>
      </c>
    </row>
    <row r="15337" spans="2:4" x14ac:dyDescent="0.25">
      <c r="B15337" s="416" t="s">
        <v>18634</v>
      </c>
      <c r="C15337" s="416" t="s">
        <v>18635</v>
      </c>
      <c r="D15337" s="417">
        <v>7499.01</v>
      </c>
    </row>
    <row r="15338" spans="2:4" x14ac:dyDescent="0.25">
      <c r="B15338" s="416" t="s">
        <v>18636</v>
      </c>
      <c r="C15338" s="416" t="s">
        <v>18637</v>
      </c>
      <c r="D15338" s="417">
        <v>275079.53999999998</v>
      </c>
    </row>
    <row r="15339" spans="2:4" x14ac:dyDescent="0.25">
      <c r="B15339" s="416" t="s">
        <v>18638</v>
      </c>
      <c r="C15339" s="416" t="s">
        <v>18639</v>
      </c>
      <c r="D15339" s="417">
        <v>29900</v>
      </c>
    </row>
    <row r="15340" spans="2:4" x14ac:dyDescent="0.25">
      <c r="B15340" s="416" t="s">
        <v>18640</v>
      </c>
      <c r="C15340" s="416" t="s">
        <v>18641</v>
      </c>
      <c r="D15340" s="417">
        <v>6194.62</v>
      </c>
    </row>
    <row r="15341" spans="2:4" x14ac:dyDescent="0.25">
      <c r="B15341" s="416" t="s">
        <v>18642</v>
      </c>
      <c r="C15341" s="416" t="s">
        <v>18643</v>
      </c>
      <c r="D15341" s="417">
        <v>6194.62</v>
      </c>
    </row>
    <row r="15342" spans="2:4" x14ac:dyDescent="0.25">
      <c r="B15342" s="416" t="s">
        <v>18644</v>
      </c>
      <c r="C15342" s="416" t="s">
        <v>18645</v>
      </c>
      <c r="D15342" s="417">
        <v>11172.88</v>
      </c>
    </row>
    <row r="15343" spans="2:4" x14ac:dyDescent="0.25">
      <c r="B15343" s="416" t="s">
        <v>18646</v>
      </c>
      <c r="C15343" s="416" t="s">
        <v>18647</v>
      </c>
      <c r="D15343" s="417">
        <v>7480.75</v>
      </c>
    </row>
    <row r="15344" spans="2:4" x14ac:dyDescent="0.25">
      <c r="B15344" s="416" t="s">
        <v>18648</v>
      </c>
      <c r="C15344" s="416" t="s">
        <v>18649</v>
      </c>
      <c r="D15344" s="417">
        <v>4370</v>
      </c>
    </row>
    <row r="15345" spans="2:4" x14ac:dyDescent="0.25">
      <c r="B15345" s="416" t="s">
        <v>18650</v>
      </c>
      <c r="C15345" s="416" t="s">
        <v>18651</v>
      </c>
      <c r="D15345" s="417">
        <v>4999</v>
      </c>
    </row>
    <row r="15346" spans="2:4" x14ac:dyDescent="0.25">
      <c r="B15346" s="416" t="s">
        <v>18652</v>
      </c>
      <c r="C15346" s="416" t="s">
        <v>18653</v>
      </c>
      <c r="D15346" s="417">
        <v>20125</v>
      </c>
    </row>
    <row r="15347" spans="2:4" x14ac:dyDescent="0.25">
      <c r="B15347" s="416" t="s">
        <v>18654</v>
      </c>
      <c r="C15347" s="416" t="s">
        <v>18655</v>
      </c>
      <c r="D15347" s="417">
        <v>1299.01</v>
      </c>
    </row>
    <row r="15348" spans="2:4" x14ac:dyDescent="0.25">
      <c r="B15348" s="416" t="s">
        <v>18656</v>
      </c>
      <c r="C15348" s="416" t="s">
        <v>18657</v>
      </c>
      <c r="D15348" s="417">
        <v>58153.2</v>
      </c>
    </row>
    <row r="15349" spans="2:4" x14ac:dyDescent="0.25">
      <c r="B15349" s="416" t="s">
        <v>18658</v>
      </c>
      <c r="C15349" s="416" t="s">
        <v>18659</v>
      </c>
      <c r="D15349" s="417">
        <v>1552.5</v>
      </c>
    </row>
    <row r="15350" spans="2:4" x14ac:dyDescent="0.25">
      <c r="B15350" s="416" t="s">
        <v>18660</v>
      </c>
      <c r="C15350" s="416" t="s">
        <v>18661</v>
      </c>
      <c r="D15350" s="417">
        <v>1265</v>
      </c>
    </row>
    <row r="15351" spans="2:4" x14ac:dyDescent="0.25">
      <c r="B15351" s="416" t="s">
        <v>18662</v>
      </c>
      <c r="C15351" s="416" t="s">
        <v>18663</v>
      </c>
      <c r="D15351" s="417">
        <v>6103</v>
      </c>
    </row>
    <row r="15352" spans="2:4" x14ac:dyDescent="0.25">
      <c r="B15352" s="416" t="s">
        <v>18664</v>
      </c>
      <c r="C15352" s="416" t="s">
        <v>18663</v>
      </c>
      <c r="D15352" s="417">
        <v>6103</v>
      </c>
    </row>
    <row r="15353" spans="2:4" x14ac:dyDescent="0.25">
      <c r="B15353" s="416" t="s">
        <v>18665</v>
      </c>
      <c r="C15353" s="416" t="s">
        <v>18663</v>
      </c>
      <c r="D15353" s="417">
        <v>6103</v>
      </c>
    </row>
    <row r="15354" spans="2:4" x14ac:dyDescent="0.25">
      <c r="B15354" s="416" t="s">
        <v>18666</v>
      </c>
      <c r="C15354" s="416" t="s">
        <v>18663</v>
      </c>
      <c r="D15354" s="417">
        <v>6103</v>
      </c>
    </row>
    <row r="15355" spans="2:4" x14ac:dyDescent="0.25">
      <c r="B15355" s="416" t="s">
        <v>18667</v>
      </c>
      <c r="C15355" s="416" t="s">
        <v>18663</v>
      </c>
      <c r="D15355" s="417">
        <v>6103</v>
      </c>
    </row>
    <row r="15356" spans="2:4" x14ac:dyDescent="0.25">
      <c r="B15356" s="416" t="s">
        <v>18668</v>
      </c>
      <c r="C15356" s="416" t="s">
        <v>18663</v>
      </c>
      <c r="D15356" s="417">
        <v>6103</v>
      </c>
    </row>
    <row r="15357" spans="2:4" x14ac:dyDescent="0.25">
      <c r="B15357" s="416" t="s">
        <v>18669</v>
      </c>
      <c r="C15357" s="416" t="s">
        <v>18663</v>
      </c>
      <c r="D15357" s="417">
        <v>6103</v>
      </c>
    </row>
    <row r="15358" spans="2:4" x14ac:dyDescent="0.25">
      <c r="B15358" s="416" t="s">
        <v>18670</v>
      </c>
      <c r="C15358" s="416" t="s">
        <v>18663</v>
      </c>
      <c r="D15358" s="417">
        <v>6103</v>
      </c>
    </row>
    <row r="15359" spans="2:4" x14ac:dyDescent="0.25">
      <c r="B15359" s="416" t="s">
        <v>18671</v>
      </c>
      <c r="C15359" s="416" t="s">
        <v>18663</v>
      </c>
      <c r="D15359" s="417">
        <v>6103</v>
      </c>
    </row>
    <row r="15360" spans="2:4" x14ac:dyDescent="0.25">
      <c r="B15360" s="416" t="s">
        <v>18672</v>
      </c>
      <c r="C15360" s="416" t="s">
        <v>18663</v>
      </c>
      <c r="D15360" s="417">
        <v>6103</v>
      </c>
    </row>
    <row r="15361" spans="2:4" x14ac:dyDescent="0.25">
      <c r="B15361" s="416" t="s">
        <v>18673</v>
      </c>
      <c r="C15361" s="416" t="s">
        <v>18663</v>
      </c>
      <c r="D15361" s="417">
        <v>6103</v>
      </c>
    </row>
    <row r="15362" spans="2:4" x14ac:dyDescent="0.25">
      <c r="B15362" s="416" t="s">
        <v>18674</v>
      </c>
      <c r="C15362" s="416" t="s">
        <v>18663</v>
      </c>
      <c r="D15362" s="417">
        <v>6103</v>
      </c>
    </row>
    <row r="15363" spans="2:4" x14ac:dyDescent="0.25">
      <c r="B15363" s="416" t="s">
        <v>18675</v>
      </c>
      <c r="C15363" s="416" t="s">
        <v>18663</v>
      </c>
      <c r="D15363" s="417">
        <v>6103</v>
      </c>
    </row>
    <row r="15364" spans="2:4" x14ac:dyDescent="0.25">
      <c r="B15364" s="416" t="s">
        <v>18676</v>
      </c>
      <c r="C15364" s="416" t="s">
        <v>18663</v>
      </c>
      <c r="D15364" s="417">
        <v>6103</v>
      </c>
    </row>
    <row r="15365" spans="2:4" x14ac:dyDescent="0.25">
      <c r="B15365" s="416" t="s">
        <v>18677</v>
      </c>
      <c r="C15365" s="416" t="s">
        <v>18663</v>
      </c>
      <c r="D15365" s="417">
        <v>6103</v>
      </c>
    </row>
    <row r="15366" spans="2:4" x14ac:dyDescent="0.25">
      <c r="B15366" s="416" t="s">
        <v>18678</v>
      </c>
      <c r="C15366" s="416" t="s">
        <v>18663</v>
      </c>
      <c r="D15366" s="417">
        <v>6103</v>
      </c>
    </row>
    <row r="15367" spans="2:4" x14ac:dyDescent="0.25">
      <c r="B15367" s="416" t="s">
        <v>18679</v>
      </c>
      <c r="C15367" s="416" t="s">
        <v>18663</v>
      </c>
      <c r="D15367" s="417">
        <v>6103</v>
      </c>
    </row>
    <row r="15368" spans="2:4" x14ac:dyDescent="0.25">
      <c r="B15368" s="416" t="s">
        <v>18680</v>
      </c>
      <c r="C15368" s="416" t="s">
        <v>18663</v>
      </c>
      <c r="D15368" s="417">
        <v>6103</v>
      </c>
    </row>
    <row r="15369" spans="2:4" x14ac:dyDescent="0.25">
      <c r="B15369" s="416" t="s">
        <v>18681</v>
      </c>
      <c r="C15369" s="416" t="s">
        <v>18663</v>
      </c>
      <c r="D15369" s="417">
        <v>6103</v>
      </c>
    </row>
    <row r="15370" spans="2:4" x14ac:dyDescent="0.25">
      <c r="B15370" s="416" t="s">
        <v>18682</v>
      </c>
      <c r="C15370" s="416" t="s">
        <v>18663</v>
      </c>
      <c r="D15370" s="417">
        <v>6103</v>
      </c>
    </row>
    <row r="15371" spans="2:4" x14ac:dyDescent="0.25">
      <c r="B15371" s="416" t="s">
        <v>18683</v>
      </c>
      <c r="C15371" s="416" t="s">
        <v>18663</v>
      </c>
      <c r="D15371" s="417">
        <v>6103</v>
      </c>
    </row>
    <row r="15372" spans="2:4" x14ac:dyDescent="0.25">
      <c r="B15372" s="416" t="s">
        <v>18684</v>
      </c>
      <c r="C15372" s="416" t="s">
        <v>18663</v>
      </c>
      <c r="D15372" s="417">
        <v>6103</v>
      </c>
    </row>
    <row r="15373" spans="2:4" x14ac:dyDescent="0.25">
      <c r="B15373" s="416" t="s">
        <v>18685</v>
      </c>
      <c r="C15373" s="416" t="s">
        <v>18663</v>
      </c>
      <c r="D15373" s="417">
        <v>6103</v>
      </c>
    </row>
    <row r="15374" spans="2:4" x14ac:dyDescent="0.25">
      <c r="B15374" s="416" t="s">
        <v>18686</v>
      </c>
      <c r="C15374" s="416" t="s">
        <v>18663</v>
      </c>
      <c r="D15374" s="417">
        <v>5957.7</v>
      </c>
    </row>
    <row r="15375" spans="2:4" x14ac:dyDescent="0.25">
      <c r="B15375" s="416" t="s">
        <v>18687</v>
      </c>
      <c r="C15375" s="416" t="s">
        <v>18663</v>
      </c>
      <c r="D15375" s="417">
        <v>5957.7</v>
      </c>
    </row>
    <row r="15376" spans="2:4" x14ac:dyDescent="0.25">
      <c r="B15376" s="416" t="s">
        <v>18688</v>
      </c>
      <c r="C15376" s="416" t="s">
        <v>18663</v>
      </c>
      <c r="D15376" s="417">
        <v>10531.25</v>
      </c>
    </row>
    <row r="15377" spans="2:4" x14ac:dyDescent="0.25">
      <c r="B15377" s="416" t="s">
        <v>18689</v>
      </c>
      <c r="C15377" s="416" t="s">
        <v>18663</v>
      </c>
      <c r="D15377" s="417">
        <v>10531.25</v>
      </c>
    </row>
    <row r="15378" spans="2:4" x14ac:dyDescent="0.25">
      <c r="B15378" s="416" t="s">
        <v>18690</v>
      </c>
      <c r="C15378" s="416" t="s">
        <v>18663</v>
      </c>
      <c r="D15378" s="417">
        <v>10531.25</v>
      </c>
    </row>
    <row r="15379" spans="2:4" x14ac:dyDescent="0.25">
      <c r="B15379" s="416" t="s">
        <v>18691</v>
      </c>
      <c r="C15379" s="416" t="s">
        <v>18663</v>
      </c>
      <c r="D15379" s="417">
        <v>10531.25</v>
      </c>
    </row>
    <row r="15380" spans="2:4" x14ac:dyDescent="0.25">
      <c r="B15380" s="416" t="s">
        <v>18692</v>
      </c>
      <c r="C15380" s="416" t="s">
        <v>18663</v>
      </c>
      <c r="D15380" s="417">
        <v>10531.25</v>
      </c>
    </row>
    <row r="15381" spans="2:4" x14ac:dyDescent="0.25">
      <c r="B15381" s="416" t="s">
        <v>18693</v>
      </c>
      <c r="C15381" s="416" t="s">
        <v>18663</v>
      </c>
      <c r="D15381" s="417">
        <v>10531.25</v>
      </c>
    </row>
    <row r="15382" spans="2:4" x14ac:dyDescent="0.25">
      <c r="B15382" s="416" t="s">
        <v>18694</v>
      </c>
      <c r="C15382" s="416" t="s">
        <v>18663</v>
      </c>
      <c r="D15382" s="417">
        <v>10531.25</v>
      </c>
    </row>
    <row r="15383" spans="2:4" x14ac:dyDescent="0.25">
      <c r="B15383" s="416" t="s">
        <v>18695</v>
      </c>
      <c r="C15383" s="416" t="s">
        <v>18663</v>
      </c>
      <c r="D15383" s="417">
        <v>10531.25</v>
      </c>
    </row>
    <row r="15384" spans="2:4" x14ac:dyDescent="0.25">
      <c r="B15384" s="416" t="s">
        <v>18696</v>
      </c>
      <c r="C15384" s="416" t="s">
        <v>18663</v>
      </c>
      <c r="D15384" s="417">
        <v>10531.25</v>
      </c>
    </row>
    <row r="15385" spans="2:4" x14ac:dyDescent="0.25">
      <c r="B15385" s="416" t="s">
        <v>18697</v>
      </c>
      <c r="C15385" s="416" t="s">
        <v>18663</v>
      </c>
      <c r="D15385" s="417">
        <v>10531.25</v>
      </c>
    </row>
    <row r="15386" spans="2:4" x14ac:dyDescent="0.25">
      <c r="B15386" s="416" t="s">
        <v>18698</v>
      </c>
      <c r="C15386" s="416" t="s">
        <v>18663</v>
      </c>
      <c r="D15386" s="417">
        <v>10531.25</v>
      </c>
    </row>
    <row r="15387" spans="2:4" x14ac:dyDescent="0.25">
      <c r="B15387" s="416" t="s">
        <v>18699</v>
      </c>
      <c r="C15387" s="416" t="s">
        <v>18663</v>
      </c>
      <c r="D15387" s="417">
        <v>10531.25</v>
      </c>
    </row>
    <row r="15388" spans="2:4" x14ac:dyDescent="0.25">
      <c r="B15388" s="416" t="s">
        <v>18700</v>
      </c>
      <c r="C15388" s="416" t="s">
        <v>18663</v>
      </c>
      <c r="D15388" s="417">
        <v>10531.25</v>
      </c>
    </row>
    <row r="15389" spans="2:4" x14ac:dyDescent="0.25">
      <c r="B15389" s="416" t="s">
        <v>18701</v>
      </c>
      <c r="C15389" s="416" t="s">
        <v>18663</v>
      </c>
      <c r="D15389" s="417">
        <v>10531.25</v>
      </c>
    </row>
    <row r="15390" spans="2:4" x14ac:dyDescent="0.25">
      <c r="B15390" s="416" t="s">
        <v>18702</v>
      </c>
      <c r="C15390" s="416" t="s">
        <v>18663</v>
      </c>
      <c r="D15390" s="417">
        <v>10531.25</v>
      </c>
    </row>
    <row r="15391" spans="2:4" x14ac:dyDescent="0.25">
      <c r="B15391" s="416" t="s">
        <v>18703</v>
      </c>
      <c r="C15391" s="416" t="s">
        <v>18663</v>
      </c>
      <c r="D15391" s="417">
        <v>10531.25</v>
      </c>
    </row>
    <row r="15392" spans="2:4" x14ac:dyDescent="0.25">
      <c r="B15392" s="416" t="s">
        <v>18704</v>
      </c>
      <c r="C15392" s="416" t="s">
        <v>18663</v>
      </c>
      <c r="D15392" s="417">
        <v>10531.25</v>
      </c>
    </row>
    <row r="15393" spans="2:4" x14ac:dyDescent="0.25">
      <c r="B15393" s="416" t="s">
        <v>18705</v>
      </c>
      <c r="C15393" s="416" t="s">
        <v>18663</v>
      </c>
      <c r="D15393" s="417">
        <v>10531.25</v>
      </c>
    </row>
    <row r="15394" spans="2:4" x14ac:dyDescent="0.25">
      <c r="B15394" s="416" t="s">
        <v>18706</v>
      </c>
      <c r="C15394" s="416" t="s">
        <v>18663</v>
      </c>
      <c r="D15394" s="417">
        <v>10531.25</v>
      </c>
    </row>
    <row r="15395" spans="2:4" x14ac:dyDescent="0.25">
      <c r="B15395" s="416" t="s">
        <v>18707</v>
      </c>
      <c r="C15395" s="416" t="s">
        <v>18663</v>
      </c>
      <c r="D15395" s="417">
        <v>10531.25</v>
      </c>
    </row>
    <row r="15396" spans="2:4" x14ac:dyDescent="0.25">
      <c r="B15396" s="416" t="s">
        <v>18708</v>
      </c>
      <c r="C15396" s="416" t="s">
        <v>18663</v>
      </c>
      <c r="D15396" s="417">
        <v>10531.25</v>
      </c>
    </row>
    <row r="15397" spans="2:4" x14ac:dyDescent="0.25">
      <c r="B15397" s="416" t="s">
        <v>18709</v>
      </c>
      <c r="C15397" s="416" t="s">
        <v>18663</v>
      </c>
      <c r="D15397" s="417">
        <v>10531.25</v>
      </c>
    </row>
    <row r="15398" spans="2:4" x14ac:dyDescent="0.25">
      <c r="B15398" s="416" t="s">
        <v>18710</v>
      </c>
      <c r="C15398" s="416" t="s">
        <v>18663</v>
      </c>
      <c r="D15398" s="417">
        <v>10531.25</v>
      </c>
    </row>
    <row r="15399" spans="2:4" x14ac:dyDescent="0.25">
      <c r="B15399" s="416" t="s">
        <v>18711</v>
      </c>
      <c r="C15399" s="416" t="s">
        <v>18663</v>
      </c>
      <c r="D15399" s="417">
        <v>10531.25</v>
      </c>
    </row>
    <row r="15400" spans="2:4" x14ac:dyDescent="0.25">
      <c r="B15400" s="416" t="s">
        <v>18712</v>
      </c>
      <c r="C15400" s="416" t="s">
        <v>18663</v>
      </c>
      <c r="D15400" s="417">
        <v>10531.25</v>
      </c>
    </row>
    <row r="15401" spans="2:4" x14ac:dyDescent="0.25">
      <c r="B15401" s="416" t="s">
        <v>18713</v>
      </c>
      <c r="C15401" s="416" t="s">
        <v>18663</v>
      </c>
      <c r="D15401" s="417">
        <v>5957.7</v>
      </c>
    </row>
    <row r="15402" spans="2:4" x14ac:dyDescent="0.25">
      <c r="B15402" s="416" t="s">
        <v>18714</v>
      </c>
      <c r="C15402" s="416" t="s">
        <v>18663</v>
      </c>
      <c r="D15402" s="417">
        <v>6103</v>
      </c>
    </row>
    <row r="15403" spans="2:4" x14ac:dyDescent="0.25">
      <c r="B15403" s="416" t="s">
        <v>18715</v>
      </c>
      <c r="C15403" s="416" t="s">
        <v>18663</v>
      </c>
      <c r="D15403" s="417">
        <v>6103</v>
      </c>
    </row>
    <row r="15404" spans="2:4" x14ac:dyDescent="0.25">
      <c r="B15404" s="416" t="s">
        <v>18716</v>
      </c>
      <c r="C15404" s="416" t="s">
        <v>18663</v>
      </c>
      <c r="D15404" s="417">
        <v>6103</v>
      </c>
    </row>
    <row r="15405" spans="2:4" x14ac:dyDescent="0.25">
      <c r="B15405" s="416" t="s">
        <v>18717</v>
      </c>
      <c r="C15405" s="416" t="s">
        <v>18663</v>
      </c>
      <c r="D15405" s="417">
        <v>6103</v>
      </c>
    </row>
    <row r="15406" spans="2:4" x14ac:dyDescent="0.25">
      <c r="B15406" s="416" t="s">
        <v>18718</v>
      </c>
      <c r="C15406" s="416" t="s">
        <v>18663</v>
      </c>
      <c r="D15406" s="417">
        <v>6103</v>
      </c>
    </row>
    <row r="15407" spans="2:4" x14ac:dyDescent="0.25">
      <c r="B15407" s="416" t="s">
        <v>18719</v>
      </c>
      <c r="C15407" s="416" t="s">
        <v>18663</v>
      </c>
      <c r="D15407" s="417">
        <v>6103</v>
      </c>
    </row>
    <row r="15408" spans="2:4" x14ac:dyDescent="0.25">
      <c r="B15408" s="416" t="s">
        <v>18720</v>
      </c>
      <c r="C15408" s="416" t="s">
        <v>18663</v>
      </c>
      <c r="D15408" s="417">
        <v>6103</v>
      </c>
    </row>
    <row r="15409" spans="2:4" x14ac:dyDescent="0.25">
      <c r="B15409" s="416" t="s">
        <v>18721</v>
      </c>
      <c r="C15409" s="416" t="s">
        <v>18663</v>
      </c>
      <c r="D15409" s="417">
        <v>6103</v>
      </c>
    </row>
    <row r="15410" spans="2:4" x14ac:dyDescent="0.25">
      <c r="B15410" s="416" t="s">
        <v>18722</v>
      </c>
      <c r="C15410" s="416" t="s">
        <v>18663</v>
      </c>
      <c r="D15410" s="417">
        <v>6103</v>
      </c>
    </row>
    <row r="15411" spans="2:4" x14ac:dyDescent="0.25">
      <c r="B15411" s="416" t="s">
        <v>18723</v>
      </c>
      <c r="C15411" s="416" t="s">
        <v>18663</v>
      </c>
      <c r="D15411" s="417">
        <v>6103</v>
      </c>
    </row>
    <row r="15412" spans="2:4" x14ac:dyDescent="0.25">
      <c r="B15412" s="416" t="s">
        <v>18724</v>
      </c>
      <c r="C15412" s="416" t="s">
        <v>18663</v>
      </c>
      <c r="D15412" s="417">
        <v>6103</v>
      </c>
    </row>
    <row r="15413" spans="2:4" x14ac:dyDescent="0.25">
      <c r="B15413" s="416" t="s">
        <v>18725</v>
      </c>
      <c r="C15413" s="416" t="s">
        <v>18663</v>
      </c>
      <c r="D15413" s="417">
        <v>6103</v>
      </c>
    </row>
    <row r="15414" spans="2:4" x14ac:dyDescent="0.25">
      <c r="B15414" s="416" t="s">
        <v>18726</v>
      </c>
      <c r="C15414" s="416" t="s">
        <v>18663</v>
      </c>
      <c r="D15414" s="417">
        <v>6103</v>
      </c>
    </row>
    <row r="15415" spans="2:4" x14ac:dyDescent="0.25">
      <c r="B15415" s="416" t="s">
        <v>18727</v>
      </c>
      <c r="C15415" s="416" t="s">
        <v>18663</v>
      </c>
      <c r="D15415" s="417">
        <v>6103</v>
      </c>
    </row>
    <row r="15416" spans="2:4" x14ac:dyDescent="0.25">
      <c r="B15416" s="416" t="s">
        <v>18728</v>
      </c>
      <c r="C15416" s="416" t="s">
        <v>18663</v>
      </c>
      <c r="D15416" s="417">
        <v>6103</v>
      </c>
    </row>
    <row r="15417" spans="2:4" x14ac:dyDescent="0.25">
      <c r="B15417" s="416" t="s">
        <v>18729</v>
      </c>
      <c r="C15417" s="416" t="s">
        <v>18663</v>
      </c>
      <c r="D15417" s="417">
        <v>6103</v>
      </c>
    </row>
    <row r="15418" spans="2:4" x14ac:dyDescent="0.25">
      <c r="B15418" s="416" t="s">
        <v>18730</v>
      </c>
      <c r="C15418" s="416" t="s">
        <v>18663</v>
      </c>
      <c r="D15418" s="417">
        <v>6103</v>
      </c>
    </row>
    <row r="15419" spans="2:4" x14ac:dyDescent="0.25">
      <c r="B15419" s="416" t="s">
        <v>18731</v>
      </c>
      <c r="C15419" s="416" t="s">
        <v>18663</v>
      </c>
      <c r="D15419" s="417">
        <v>6103</v>
      </c>
    </row>
    <row r="15420" spans="2:4" x14ac:dyDescent="0.25">
      <c r="B15420" s="416" t="s">
        <v>18732</v>
      </c>
      <c r="C15420" s="416" t="s">
        <v>18663</v>
      </c>
      <c r="D15420" s="417">
        <v>6103</v>
      </c>
    </row>
    <row r="15421" spans="2:4" x14ac:dyDescent="0.25">
      <c r="B15421" s="416" t="s">
        <v>18733</v>
      </c>
      <c r="C15421" s="416" t="s">
        <v>18663</v>
      </c>
      <c r="D15421" s="417">
        <v>6103</v>
      </c>
    </row>
    <row r="15422" spans="2:4" x14ac:dyDescent="0.25">
      <c r="B15422" s="416" t="s">
        <v>18734</v>
      </c>
      <c r="C15422" s="416" t="s">
        <v>18663</v>
      </c>
      <c r="D15422" s="417">
        <v>6103</v>
      </c>
    </row>
    <row r="15423" spans="2:4" x14ac:dyDescent="0.25">
      <c r="B15423" s="416" t="s">
        <v>18735</v>
      </c>
      <c r="C15423" s="416" t="s">
        <v>18663</v>
      </c>
      <c r="D15423" s="417">
        <v>6103</v>
      </c>
    </row>
    <row r="15424" spans="2:4" x14ac:dyDescent="0.25">
      <c r="B15424" s="416" t="s">
        <v>18736</v>
      </c>
      <c r="C15424" s="416" t="s">
        <v>18663</v>
      </c>
      <c r="D15424" s="417">
        <v>6103</v>
      </c>
    </row>
    <row r="15425" spans="2:4" x14ac:dyDescent="0.25">
      <c r="B15425" s="416" t="s">
        <v>18737</v>
      </c>
      <c r="C15425" s="416" t="s">
        <v>18663</v>
      </c>
      <c r="D15425" s="417">
        <v>6103</v>
      </c>
    </row>
    <row r="15426" spans="2:4" x14ac:dyDescent="0.25">
      <c r="B15426" s="416" t="s">
        <v>18738</v>
      </c>
      <c r="C15426" s="416" t="s">
        <v>18663</v>
      </c>
      <c r="D15426" s="417">
        <v>6103</v>
      </c>
    </row>
    <row r="15427" spans="2:4" x14ac:dyDescent="0.25">
      <c r="B15427" s="416" t="s">
        <v>18739</v>
      </c>
      <c r="C15427" s="416" t="s">
        <v>18663</v>
      </c>
      <c r="D15427" s="417">
        <v>6103</v>
      </c>
    </row>
    <row r="15428" spans="2:4" x14ac:dyDescent="0.25">
      <c r="B15428" s="416" t="s">
        <v>18740</v>
      </c>
      <c r="C15428" s="416" t="s">
        <v>18663</v>
      </c>
      <c r="D15428" s="417">
        <v>6103</v>
      </c>
    </row>
    <row r="15429" spans="2:4" x14ac:dyDescent="0.25">
      <c r="B15429" s="416" t="s">
        <v>18741</v>
      </c>
      <c r="C15429" s="416" t="s">
        <v>18663</v>
      </c>
      <c r="D15429" s="417">
        <v>6103</v>
      </c>
    </row>
    <row r="15430" spans="2:4" x14ac:dyDescent="0.25">
      <c r="B15430" s="416" t="s">
        <v>18742</v>
      </c>
      <c r="C15430" s="416" t="s">
        <v>18663</v>
      </c>
      <c r="D15430" s="417">
        <v>6103</v>
      </c>
    </row>
    <row r="15431" spans="2:4" x14ac:dyDescent="0.25">
      <c r="B15431" s="416" t="s">
        <v>18743</v>
      </c>
      <c r="C15431" s="416" t="s">
        <v>18663</v>
      </c>
      <c r="D15431" s="417">
        <v>6103</v>
      </c>
    </row>
    <row r="15432" spans="2:4" x14ac:dyDescent="0.25">
      <c r="B15432" s="416" t="s">
        <v>18744</v>
      </c>
      <c r="C15432" s="416" t="s">
        <v>18663</v>
      </c>
      <c r="D15432" s="417">
        <v>6103</v>
      </c>
    </row>
    <row r="15433" spans="2:4" x14ac:dyDescent="0.25">
      <c r="B15433" s="416" t="s">
        <v>18745</v>
      </c>
      <c r="C15433" s="416" t="s">
        <v>18663</v>
      </c>
      <c r="D15433" s="417">
        <v>6103</v>
      </c>
    </row>
    <row r="15434" spans="2:4" x14ac:dyDescent="0.25">
      <c r="B15434" s="416" t="s">
        <v>18746</v>
      </c>
      <c r="C15434" s="416" t="s">
        <v>18663</v>
      </c>
      <c r="D15434" s="417">
        <v>6103</v>
      </c>
    </row>
    <row r="15435" spans="2:4" x14ac:dyDescent="0.25">
      <c r="B15435" s="416" t="s">
        <v>18747</v>
      </c>
      <c r="C15435" s="416" t="s">
        <v>18663</v>
      </c>
      <c r="D15435" s="417">
        <v>6103</v>
      </c>
    </row>
    <row r="15436" spans="2:4" x14ac:dyDescent="0.25">
      <c r="B15436" s="416" t="s">
        <v>18748</v>
      </c>
      <c r="C15436" s="416" t="s">
        <v>18663</v>
      </c>
      <c r="D15436" s="417">
        <v>6103</v>
      </c>
    </row>
    <row r="15437" spans="2:4" x14ac:dyDescent="0.25">
      <c r="B15437" s="416" t="s">
        <v>18749</v>
      </c>
      <c r="C15437" s="416" t="s">
        <v>18663</v>
      </c>
      <c r="D15437" s="417">
        <v>6103</v>
      </c>
    </row>
    <row r="15438" spans="2:4" x14ac:dyDescent="0.25">
      <c r="B15438" s="416" t="s">
        <v>18750</v>
      </c>
      <c r="C15438" s="416" t="s">
        <v>18663</v>
      </c>
      <c r="D15438" s="417">
        <v>6103</v>
      </c>
    </row>
    <row r="15439" spans="2:4" x14ac:dyDescent="0.25">
      <c r="B15439" s="416" t="s">
        <v>18751</v>
      </c>
      <c r="C15439" s="416" t="s">
        <v>18663</v>
      </c>
      <c r="D15439" s="417">
        <v>6103</v>
      </c>
    </row>
    <row r="15440" spans="2:4" x14ac:dyDescent="0.25">
      <c r="B15440" s="416" t="s">
        <v>18752</v>
      </c>
      <c r="C15440" s="416" t="s">
        <v>18663</v>
      </c>
      <c r="D15440" s="417">
        <v>6103</v>
      </c>
    </row>
    <row r="15441" spans="2:4" x14ac:dyDescent="0.25">
      <c r="B15441" s="416" t="s">
        <v>18753</v>
      </c>
      <c r="C15441" s="416" t="s">
        <v>18663</v>
      </c>
      <c r="D15441" s="417">
        <v>6103</v>
      </c>
    </row>
    <row r="15442" spans="2:4" x14ac:dyDescent="0.25">
      <c r="B15442" s="416" t="s">
        <v>18754</v>
      </c>
      <c r="C15442" s="416" t="s">
        <v>18663</v>
      </c>
      <c r="D15442" s="417">
        <v>6103</v>
      </c>
    </row>
    <row r="15443" spans="2:4" x14ac:dyDescent="0.25">
      <c r="B15443" s="416" t="s">
        <v>18755</v>
      </c>
      <c r="C15443" s="416" t="s">
        <v>18663</v>
      </c>
      <c r="D15443" s="417">
        <v>6103</v>
      </c>
    </row>
    <row r="15444" spans="2:4" x14ac:dyDescent="0.25">
      <c r="B15444" s="416" t="s">
        <v>18756</v>
      </c>
      <c r="C15444" s="416" t="s">
        <v>18663</v>
      </c>
      <c r="D15444" s="417">
        <v>6103</v>
      </c>
    </row>
    <row r="15445" spans="2:4" x14ac:dyDescent="0.25">
      <c r="B15445" s="416" t="s">
        <v>18757</v>
      </c>
      <c r="C15445" s="416" t="s">
        <v>18663</v>
      </c>
      <c r="D15445" s="417">
        <v>6103</v>
      </c>
    </row>
    <row r="15446" spans="2:4" x14ac:dyDescent="0.25">
      <c r="B15446" s="416" t="s">
        <v>18758</v>
      </c>
      <c r="C15446" s="416" t="s">
        <v>18663</v>
      </c>
      <c r="D15446" s="417">
        <v>6103</v>
      </c>
    </row>
    <row r="15447" spans="2:4" x14ac:dyDescent="0.25">
      <c r="B15447" s="416" t="s">
        <v>18759</v>
      </c>
      <c r="C15447" s="416" t="s">
        <v>18663</v>
      </c>
      <c r="D15447" s="417">
        <v>6274.44</v>
      </c>
    </row>
    <row r="15448" spans="2:4" x14ac:dyDescent="0.25">
      <c r="B15448" s="416" t="s">
        <v>18760</v>
      </c>
      <c r="C15448" s="416" t="s">
        <v>18663</v>
      </c>
      <c r="D15448" s="417">
        <v>6274.44</v>
      </c>
    </row>
    <row r="15449" spans="2:4" x14ac:dyDescent="0.25">
      <c r="B15449" s="416" t="s">
        <v>18761</v>
      </c>
      <c r="C15449" s="416" t="s">
        <v>18663</v>
      </c>
      <c r="D15449" s="417">
        <v>6103</v>
      </c>
    </row>
    <row r="15450" spans="2:4" x14ac:dyDescent="0.25">
      <c r="B15450" s="416" t="s">
        <v>18762</v>
      </c>
      <c r="C15450" s="416" t="s">
        <v>18663</v>
      </c>
      <c r="D15450" s="417">
        <v>6103</v>
      </c>
    </row>
    <row r="15451" spans="2:4" x14ac:dyDescent="0.25">
      <c r="B15451" s="416" t="s">
        <v>18763</v>
      </c>
      <c r="C15451" s="416" t="s">
        <v>18663</v>
      </c>
      <c r="D15451" s="417">
        <v>6103</v>
      </c>
    </row>
    <row r="15452" spans="2:4" x14ac:dyDescent="0.25">
      <c r="B15452" s="416" t="s">
        <v>18764</v>
      </c>
      <c r="C15452" s="416" t="s">
        <v>18663</v>
      </c>
      <c r="D15452" s="417">
        <v>6103</v>
      </c>
    </row>
    <row r="15453" spans="2:4" x14ac:dyDescent="0.25">
      <c r="B15453" s="416" t="s">
        <v>18765</v>
      </c>
      <c r="C15453" s="416" t="s">
        <v>18663</v>
      </c>
      <c r="D15453" s="417">
        <v>6103</v>
      </c>
    </row>
    <row r="15454" spans="2:4" x14ac:dyDescent="0.25">
      <c r="B15454" s="416" t="s">
        <v>18766</v>
      </c>
      <c r="C15454" s="416" t="s">
        <v>18663</v>
      </c>
      <c r="D15454" s="417">
        <v>6103</v>
      </c>
    </row>
    <row r="15455" spans="2:4" x14ac:dyDescent="0.25">
      <c r="B15455" s="416" t="s">
        <v>18767</v>
      </c>
      <c r="C15455" s="416" t="s">
        <v>18663</v>
      </c>
      <c r="D15455" s="417">
        <v>6103</v>
      </c>
    </row>
    <row r="15456" spans="2:4" x14ac:dyDescent="0.25">
      <c r="B15456" s="416" t="s">
        <v>18768</v>
      </c>
      <c r="C15456" s="416" t="s">
        <v>18663</v>
      </c>
      <c r="D15456" s="417">
        <v>6103</v>
      </c>
    </row>
    <row r="15457" spans="2:4" x14ac:dyDescent="0.25">
      <c r="B15457" s="416" t="s">
        <v>18769</v>
      </c>
      <c r="C15457" s="416" t="s">
        <v>18663</v>
      </c>
      <c r="D15457" s="417">
        <v>6103</v>
      </c>
    </row>
    <row r="15458" spans="2:4" x14ac:dyDescent="0.25">
      <c r="B15458" s="416" t="s">
        <v>18770</v>
      </c>
      <c r="C15458" s="416" t="s">
        <v>18663</v>
      </c>
      <c r="D15458" s="417">
        <v>4466</v>
      </c>
    </row>
    <row r="15459" spans="2:4" x14ac:dyDescent="0.25">
      <c r="B15459" s="416" t="s">
        <v>18771</v>
      </c>
      <c r="C15459" s="416" t="s">
        <v>18663</v>
      </c>
      <c r="D15459" s="417">
        <v>6103</v>
      </c>
    </row>
    <row r="15460" spans="2:4" x14ac:dyDescent="0.25">
      <c r="B15460" s="416" t="s">
        <v>18772</v>
      </c>
      <c r="C15460" s="416" t="s">
        <v>18663</v>
      </c>
      <c r="D15460" s="417">
        <v>9894.7999999999993</v>
      </c>
    </row>
    <row r="15461" spans="2:4" x14ac:dyDescent="0.25">
      <c r="B15461" s="416" t="s">
        <v>18773</v>
      </c>
      <c r="C15461" s="416" t="s">
        <v>18774</v>
      </c>
      <c r="D15461" s="417">
        <v>6194.62</v>
      </c>
    </row>
    <row r="15462" spans="2:4" x14ac:dyDescent="0.25">
      <c r="B15462" s="416" t="s">
        <v>18775</v>
      </c>
      <c r="C15462" s="416" t="s">
        <v>18774</v>
      </c>
      <c r="D15462" s="417">
        <v>6194.62</v>
      </c>
    </row>
    <row r="15463" spans="2:4" x14ac:dyDescent="0.25">
      <c r="B15463" s="416" t="s">
        <v>18776</v>
      </c>
      <c r="C15463" s="416" t="s">
        <v>18774</v>
      </c>
      <c r="D15463" s="417">
        <v>6194.62</v>
      </c>
    </row>
    <row r="15464" spans="2:4" x14ac:dyDescent="0.25">
      <c r="B15464" s="416" t="s">
        <v>18777</v>
      </c>
      <c r="C15464" s="416" t="s">
        <v>18778</v>
      </c>
      <c r="D15464" s="417">
        <v>9200</v>
      </c>
    </row>
    <row r="15465" spans="2:4" x14ac:dyDescent="0.25">
      <c r="B15465" s="416" t="s">
        <v>18779</v>
      </c>
      <c r="C15465" s="416" t="s">
        <v>18778</v>
      </c>
      <c r="D15465" s="417">
        <v>9200</v>
      </c>
    </row>
    <row r="15466" spans="2:4" x14ac:dyDescent="0.25">
      <c r="B15466" s="416" t="s">
        <v>18780</v>
      </c>
      <c r="C15466" s="416" t="s">
        <v>18778</v>
      </c>
      <c r="D15466" s="417">
        <v>9200</v>
      </c>
    </row>
    <row r="15467" spans="2:4" x14ac:dyDescent="0.25">
      <c r="B15467" s="416" t="s">
        <v>18781</v>
      </c>
      <c r="C15467" s="416" t="s">
        <v>18778</v>
      </c>
      <c r="D15467" s="417">
        <v>9200</v>
      </c>
    </row>
    <row r="15468" spans="2:4" x14ac:dyDescent="0.25">
      <c r="B15468" s="416" t="s">
        <v>18782</v>
      </c>
      <c r="C15468" s="416" t="s">
        <v>18783</v>
      </c>
      <c r="D15468" s="417">
        <v>7399</v>
      </c>
    </row>
    <row r="15469" spans="2:4" x14ac:dyDescent="0.25">
      <c r="B15469" s="416" t="s">
        <v>18784</v>
      </c>
      <c r="C15469" s="416" t="s">
        <v>18785</v>
      </c>
      <c r="D15469" s="417">
        <v>5653.84</v>
      </c>
    </row>
    <row r="15470" spans="2:4" x14ac:dyDescent="0.25">
      <c r="B15470" s="416" t="s">
        <v>18786</v>
      </c>
      <c r="C15470" s="416" t="s">
        <v>18785</v>
      </c>
      <c r="D15470" s="417">
        <v>5653.84</v>
      </c>
    </row>
    <row r="15471" spans="2:4" x14ac:dyDescent="0.25">
      <c r="B15471" s="416" t="s">
        <v>18787</v>
      </c>
      <c r="C15471" s="416" t="s">
        <v>18788</v>
      </c>
      <c r="D15471" s="417">
        <v>11982.52</v>
      </c>
    </row>
    <row r="15472" spans="2:4" x14ac:dyDescent="0.25">
      <c r="B15472" s="416" t="s">
        <v>18789</v>
      </c>
      <c r="C15472" s="416" t="s">
        <v>18790</v>
      </c>
      <c r="D15472" s="417">
        <v>5594.58</v>
      </c>
    </row>
    <row r="15473" spans="2:4" x14ac:dyDescent="0.25">
      <c r="B15473" s="416" t="s">
        <v>18791</v>
      </c>
      <c r="C15473" s="416" t="s">
        <v>18792</v>
      </c>
      <c r="D15473" s="417">
        <v>7806.2</v>
      </c>
    </row>
    <row r="15474" spans="2:4" x14ac:dyDescent="0.25">
      <c r="B15474" s="416" t="s">
        <v>18793</v>
      </c>
      <c r="C15474" s="416" t="s">
        <v>18792</v>
      </c>
      <c r="D15474" s="417">
        <v>7806.2</v>
      </c>
    </row>
    <row r="15475" spans="2:4" x14ac:dyDescent="0.25">
      <c r="B15475" s="416" t="s">
        <v>18794</v>
      </c>
      <c r="C15475" s="416" t="s">
        <v>18792</v>
      </c>
      <c r="D15475" s="417">
        <v>7806.2</v>
      </c>
    </row>
    <row r="15476" spans="2:4" x14ac:dyDescent="0.25">
      <c r="B15476" s="416" t="s">
        <v>18795</v>
      </c>
      <c r="C15476" s="416" t="s">
        <v>18792</v>
      </c>
      <c r="D15476" s="417">
        <v>7806.2</v>
      </c>
    </row>
    <row r="15477" spans="2:4" x14ac:dyDescent="0.25">
      <c r="B15477" s="416" t="s">
        <v>18796</v>
      </c>
      <c r="C15477" s="416" t="s">
        <v>18792</v>
      </c>
      <c r="D15477" s="417">
        <v>7806.2</v>
      </c>
    </row>
    <row r="15478" spans="2:4" x14ac:dyDescent="0.25">
      <c r="B15478" s="416" t="s">
        <v>18797</v>
      </c>
      <c r="C15478" s="416" t="s">
        <v>18792</v>
      </c>
      <c r="D15478" s="417">
        <v>7806.2</v>
      </c>
    </row>
    <row r="15479" spans="2:4" x14ac:dyDescent="0.25">
      <c r="B15479" s="416" t="s">
        <v>18798</v>
      </c>
      <c r="C15479" s="416" t="s">
        <v>18792</v>
      </c>
      <c r="D15479" s="417">
        <v>7806.2</v>
      </c>
    </row>
    <row r="15480" spans="2:4" x14ac:dyDescent="0.25">
      <c r="B15480" s="416" t="s">
        <v>18799</v>
      </c>
      <c r="C15480" s="416" t="s">
        <v>18792</v>
      </c>
      <c r="D15480" s="417">
        <v>7806.2</v>
      </c>
    </row>
    <row r="15481" spans="2:4" x14ac:dyDescent="0.25">
      <c r="B15481" s="416" t="s">
        <v>18800</v>
      </c>
      <c r="C15481" s="416" t="s">
        <v>18792</v>
      </c>
      <c r="D15481" s="417">
        <v>7806.2</v>
      </c>
    </row>
    <row r="15482" spans="2:4" x14ac:dyDescent="0.25">
      <c r="B15482" s="416" t="s">
        <v>18801</v>
      </c>
      <c r="C15482" s="416" t="s">
        <v>18792</v>
      </c>
      <c r="D15482" s="417">
        <v>7806.2</v>
      </c>
    </row>
    <row r="15483" spans="2:4" x14ac:dyDescent="0.25">
      <c r="B15483" s="416" t="s">
        <v>18802</v>
      </c>
      <c r="C15483" s="416" t="s">
        <v>18803</v>
      </c>
      <c r="D15483" s="417">
        <v>8481.25</v>
      </c>
    </row>
    <row r="15484" spans="2:4" x14ac:dyDescent="0.25">
      <c r="B15484" s="416" t="s">
        <v>18804</v>
      </c>
      <c r="C15484" s="416" t="s">
        <v>18805</v>
      </c>
      <c r="D15484" s="417">
        <v>6451.9</v>
      </c>
    </row>
    <row r="15485" spans="2:4" x14ac:dyDescent="0.25">
      <c r="B15485" s="416" t="s">
        <v>18806</v>
      </c>
      <c r="C15485" s="416" t="s">
        <v>18807</v>
      </c>
      <c r="D15485" s="417">
        <v>9519.7000000000007</v>
      </c>
    </row>
    <row r="15486" spans="2:4" x14ac:dyDescent="0.25">
      <c r="B15486" s="416" t="s">
        <v>18808</v>
      </c>
      <c r="C15486" s="416" t="s">
        <v>18809</v>
      </c>
      <c r="D15486" s="417">
        <v>31326</v>
      </c>
    </row>
    <row r="15487" spans="2:4" x14ac:dyDescent="0.25">
      <c r="B15487" s="416" t="s">
        <v>18810</v>
      </c>
      <c r="C15487" s="416" t="s">
        <v>18811</v>
      </c>
      <c r="D15487" s="417">
        <v>11385</v>
      </c>
    </row>
    <row r="15488" spans="2:4" x14ac:dyDescent="0.25">
      <c r="B15488" s="416" t="s">
        <v>18812</v>
      </c>
      <c r="C15488" s="416" t="s">
        <v>18811</v>
      </c>
      <c r="D15488" s="417">
        <v>11385</v>
      </c>
    </row>
    <row r="15489" spans="2:4" x14ac:dyDescent="0.25">
      <c r="B15489" s="416" t="s">
        <v>18813</v>
      </c>
      <c r="C15489" s="416" t="s">
        <v>18811</v>
      </c>
      <c r="D15489" s="417">
        <v>11385</v>
      </c>
    </row>
    <row r="15490" spans="2:4" x14ac:dyDescent="0.25">
      <c r="B15490" s="416" t="s">
        <v>18814</v>
      </c>
      <c r="C15490" s="416" t="s">
        <v>18811</v>
      </c>
      <c r="D15490" s="417">
        <v>11385</v>
      </c>
    </row>
    <row r="15491" spans="2:4" x14ac:dyDescent="0.25">
      <c r="B15491" s="416" t="s">
        <v>18815</v>
      </c>
      <c r="C15491" s="416" t="s">
        <v>18811</v>
      </c>
      <c r="D15491" s="417">
        <v>11385</v>
      </c>
    </row>
    <row r="15492" spans="2:4" x14ac:dyDescent="0.25">
      <c r="B15492" s="416" t="s">
        <v>18816</v>
      </c>
      <c r="C15492" s="416" t="s">
        <v>18811</v>
      </c>
      <c r="D15492" s="417">
        <v>11385</v>
      </c>
    </row>
    <row r="15493" spans="2:4" x14ac:dyDescent="0.25">
      <c r="B15493" s="416" t="s">
        <v>18817</v>
      </c>
      <c r="C15493" s="416" t="s">
        <v>18811</v>
      </c>
      <c r="D15493" s="417">
        <v>11385</v>
      </c>
    </row>
    <row r="15494" spans="2:4" x14ac:dyDescent="0.25">
      <c r="B15494" s="416" t="s">
        <v>18818</v>
      </c>
      <c r="C15494" s="416" t="s">
        <v>18811</v>
      </c>
      <c r="D15494" s="417">
        <v>11385</v>
      </c>
    </row>
    <row r="15495" spans="2:4" x14ac:dyDescent="0.25">
      <c r="B15495" s="416" t="s">
        <v>18819</v>
      </c>
      <c r="C15495" s="416" t="s">
        <v>18811</v>
      </c>
      <c r="D15495" s="417">
        <v>11385</v>
      </c>
    </row>
    <row r="15496" spans="2:4" x14ac:dyDescent="0.25">
      <c r="B15496" s="416" t="s">
        <v>18820</v>
      </c>
      <c r="C15496" s="416" t="s">
        <v>18821</v>
      </c>
      <c r="D15496" s="417">
        <v>8029.23</v>
      </c>
    </row>
    <row r="15497" spans="2:4" x14ac:dyDescent="0.25">
      <c r="B15497" s="416" t="s">
        <v>18822</v>
      </c>
      <c r="C15497" s="416" t="s">
        <v>18823</v>
      </c>
      <c r="D15497" s="417">
        <v>11399</v>
      </c>
    </row>
    <row r="15498" spans="2:4" x14ac:dyDescent="0.25">
      <c r="B15498" s="416" t="s">
        <v>18824</v>
      </c>
      <c r="C15498" s="416" t="s">
        <v>18825</v>
      </c>
      <c r="D15498" s="417">
        <v>11500</v>
      </c>
    </row>
    <row r="15499" spans="2:4" x14ac:dyDescent="0.25">
      <c r="B15499" s="416" t="s">
        <v>18826</v>
      </c>
      <c r="C15499" s="416" t="s">
        <v>18825</v>
      </c>
      <c r="D15499" s="417">
        <v>11500</v>
      </c>
    </row>
    <row r="15500" spans="2:4" x14ac:dyDescent="0.25">
      <c r="B15500" s="416" t="s">
        <v>18827</v>
      </c>
      <c r="C15500" s="416" t="s">
        <v>18828</v>
      </c>
      <c r="D15500" s="417">
        <v>6609.68</v>
      </c>
    </row>
    <row r="15501" spans="2:4" x14ac:dyDescent="0.25">
      <c r="B15501" s="416" t="s">
        <v>18829</v>
      </c>
      <c r="C15501" s="416" t="s">
        <v>18830</v>
      </c>
      <c r="D15501" s="417">
        <v>6292.66</v>
      </c>
    </row>
    <row r="15502" spans="2:4" x14ac:dyDescent="0.25">
      <c r="B15502" s="416" t="s">
        <v>18831</v>
      </c>
      <c r="C15502" s="416" t="s">
        <v>18832</v>
      </c>
      <c r="D15502" s="417">
        <v>6046.72</v>
      </c>
    </row>
    <row r="15503" spans="2:4" x14ac:dyDescent="0.25">
      <c r="B15503" s="416" t="s">
        <v>18833</v>
      </c>
      <c r="C15503" s="416" t="s">
        <v>18832</v>
      </c>
      <c r="D15503" s="417">
        <v>6046.72</v>
      </c>
    </row>
    <row r="15504" spans="2:4" x14ac:dyDescent="0.25">
      <c r="B15504" s="416" t="s">
        <v>18834</v>
      </c>
      <c r="C15504" s="416" t="s">
        <v>18832</v>
      </c>
      <c r="D15504" s="417">
        <v>6046.72</v>
      </c>
    </row>
    <row r="15505" spans="2:4" x14ac:dyDescent="0.25">
      <c r="B15505" s="416" t="s">
        <v>18835</v>
      </c>
      <c r="C15505" s="416" t="s">
        <v>18832</v>
      </c>
      <c r="D15505" s="417">
        <v>6046.72</v>
      </c>
    </row>
    <row r="15506" spans="2:4" x14ac:dyDescent="0.25">
      <c r="B15506" s="416" t="s">
        <v>18836</v>
      </c>
      <c r="C15506" s="416" t="s">
        <v>18832</v>
      </c>
      <c r="D15506" s="417">
        <v>6046.72</v>
      </c>
    </row>
    <row r="15507" spans="2:4" x14ac:dyDescent="0.25">
      <c r="B15507" s="416" t="s">
        <v>18837</v>
      </c>
      <c r="C15507" s="416" t="s">
        <v>18832</v>
      </c>
      <c r="D15507" s="417">
        <v>6046.72</v>
      </c>
    </row>
    <row r="15508" spans="2:4" x14ac:dyDescent="0.25">
      <c r="B15508" s="416" t="s">
        <v>18838</v>
      </c>
      <c r="C15508" s="416" t="s">
        <v>18832</v>
      </c>
      <c r="D15508" s="417">
        <v>6046.72</v>
      </c>
    </row>
    <row r="15509" spans="2:4" x14ac:dyDescent="0.25">
      <c r="B15509" s="416" t="s">
        <v>18839</v>
      </c>
      <c r="C15509" s="416" t="s">
        <v>18832</v>
      </c>
      <c r="D15509" s="417">
        <v>6046.72</v>
      </c>
    </row>
    <row r="15510" spans="2:4" x14ac:dyDescent="0.25">
      <c r="B15510" s="416" t="s">
        <v>18840</v>
      </c>
      <c r="C15510" s="416" t="s">
        <v>18832</v>
      </c>
      <c r="D15510" s="417">
        <v>6046.72</v>
      </c>
    </row>
    <row r="15511" spans="2:4" x14ac:dyDescent="0.25">
      <c r="B15511" s="416" t="s">
        <v>18841</v>
      </c>
      <c r="C15511" s="416" t="s">
        <v>18832</v>
      </c>
      <c r="D15511" s="417">
        <v>6046.72</v>
      </c>
    </row>
    <row r="15512" spans="2:4" x14ac:dyDescent="0.25">
      <c r="B15512" s="416" t="s">
        <v>18842</v>
      </c>
      <c r="C15512" s="416" t="s">
        <v>18843</v>
      </c>
      <c r="D15512" s="417">
        <v>8930</v>
      </c>
    </row>
    <row r="15513" spans="2:4" x14ac:dyDescent="0.25">
      <c r="B15513" s="416" t="s">
        <v>18844</v>
      </c>
      <c r="C15513" s="416" t="s">
        <v>18845</v>
      </c>
      <c r="D15513" s="417">
        <v>9519.7000000000007</v>
      </c>
    </row>
    <row r="15514" spans="2:4" x14ac:dyDescent="0.25">
      <c r="B15514" s="416" t="s">
        <v>18846</v>
      </c>
      <c r="C15514" s="416" t="s">
        <v>18847</v>
      </c>
      <c r="D15514" s="417">
        <v>5612.08</v>
      </c>
    </row>
    <row r="15515" spans="2:4" x14ac:dyDescent="0.25">
      <c r="B15515" s="416" t="s">
        <v>18848</v>
      </c>
      <c r="C15515" s="416" t="s">
        <v>18847</v>
      </c>
      <c r="D15515" s="417">
        <v>5612.08</v>
      </c>
    </row>
    <row r="15516" spans="2:4" x14ac:dyDescent="0.25">
      <c r="B15516" s="416" t="s">
        <v>18849</v>
      </c>
      <c r="C15516" s="416" t="s">
        <v>18850</v>
      </c>
      <c r="D15516" s="417">
        <v>6334.76</v>
      </c>
    </row>
    <row r="15517" spans="2:4" x14ac:dyDescent="0.25">
      <c r="B15517" s="416" t="s">
        <v>18851</v>
      </c>
      <c r="C15517" s="416" t="s">
        <v>18850</v>
      </c>
      <c r="D15517" s="417">
        <v>6446.89</v>
      </c>
    </row>
    <row r="15518" spans="2:4" x14ac:dyDescent="0.25">
      <c r="B15518" s="416" t="s">
        <v>18852</v>
      </c>
      <c r="C15518" s="416" t="s">
        <v>18853</v>
      </c>
      <c r="D15518" s="417">
        <v>6609.68</v>
      </c>
    </row>
    <row r="15519" spans="2:4" x14ac:dyDescent="0.25">
      <c r="B15519" s="416" t="s">
        <v>18854</v>
      </c>
      <c r="C15519" s="416" t="s">
        <v>18853</v>
      </c>
      <c r="D15519" s="417">
        <v>6609.68</v>
      </c>
    </row>
    <row r="15520" spans="2:4" x14ac:dyDescent="0.25">
      <c r="B15520" s="416" t="s">
        <v>18855</v>
      </c>
      <c r="C15520" s="416" t="s">
        <v>18853</v>
      </c>
      <c r="D15520" s="417">
        <v>6609.68</v>
      </c>
    </row>
    <row r="15521" spans="2:4" x14ac:dyDescent="0.25">
      <c r="B15521" s="416" t="s">
        <v>18856</v>
      </c>
      <c r="C15521" s="416" t="s">
        <v>18853</v>
      </c>
      <c r="D15521" s="417">
        <v>6609.68</v>
      </c>
    </row>
    <row r="15522" spans="2:4" x14ac:dyDescent="0.25">
      <c r="B15522" s="416" t="s">
        <v>18857</v>
      </c>
      <c r="C15522" s="416" t="s">
        <v>18853</v>
      </c>
      <c r="D15522" s="417">
        <v>6609.68</v>
      </c>
    </row>
    <row r="15523" spans="2:4" x14ac:dyDescent="0.25">
      <c r="B15523" s="416" t="s">
        <v>18858</v>
      </c>
      <c r="C15523" s="416" t="s">
        <v>18853</v>
      </c>
      <c r="D15523" s="417">
        <v>6609.68</v>
      </c>
    </row>
    <row r="15524" spans="2:4" x14ac:dyDescent="0.25">
      <c r="B15524" s="416" t="s">
        <v>18859</v>
      </c>
      <c r="C15524" s="416" t="s">
        <v>18853</v>
      </c>
      <c r="D15524" s="417">
        <v>6609.68</v>
      </c>
    </row>
    <row r="15525" spans="2:4" x14ac:dyDescent="0.25">
      <c r="B15525" s="416" t="s">
        <v>18860</v>
      </c>
      <c r="C15525" s="416" t="s">
        <v>18861</v>
      </c>
      <c r="D15525" s="417">
        <v>6609.68</v>
      </c>
    </row>
    <row r="15526" spans="2:4" x14ac:dyDescent="0.25">
      <c r="B15526" s="416" t="s">
        <v>18862</v>
      </c>
      <c r="C15526" s="416" t="s">
        <v>18863</v>
      </c>
      <c r="D15526" s="417">
        <v>6609.68</v>
      </c>
    </row>
    <row r="15527" spans="2:4" x14ac:dyDescent="0.25">
      <c r="B15527" s="416" t="s">
        <v>18864</v>
      </c>
      <c r="C15527" s="416" t="s">
        <v>18865</v>
      </c>
      <c r="D15527" s="417">
        <v>1439.99</v>
      </c>
    </row>
    <row r="15528" spans="2:4" x14ac:dyDescent="0.25">
      <c r="B15528" s="416" t="s">
        <v>18866</v>
      </c>
      <c r="C15528" s="416" t="s">
        <v>18865</v>
      </c>
      <c r="D15528" s="417">
        <v>1439.99</v>
      </c>
    </row>
    <row r="15529" spans="2:4" x14ac:dyDescent="0.25">
      <c r="B15529" s="416" t="s">
        <v>18867</v>
      </c>
      <c r="C15529" s="416" t="s">
        <v>18868</v>
      </c>
      <c r="D15529" s="417">
        <v>2300</v>
      </c>
    </row>
    <row r="15530" spans="2:4" x14ac:dyDescent="0.25">
      <c r="B15530" s="416" t="s">
        <v>18869</v>
      </c>
      <c r="C15530" s="416" t="s">
        <v>18870</v>
      </c>
      <c r="D15530" s="417">
        <v>29911.5</v>
      </c>
    </row>
    <row r="15531" spans="2:4" x14ac:dyDescent="0.25">
      <c r="B15531" s="416" t="s">
        <v>18871</v>
      </c>
      <c r="C15531" s="416" t="s">
        <v>18872</v>
      </c>
      <c r="D15531" s="417">
        <v>20407.8</v>
      </c>
    </row>
    <row r="15532" spans="2:4" x14ac:dyDescent="0.25">
      <c r="B15532" s="416" t="s">
        <v>18873</v>
      </c>
      <c r="C15532" s="416" t="s">
        <v>18874</v>
      </c>
      <c r="D15532" s="417">
        <v>62367.06</v>
      </c>
    </row>
    <row r="15533" spans="2:4" x14ac:dyDescent="0.25">
      <c r="B15533" s="416" t="s">
        <v>18875</v>
      </c>
      <c r="C15533" s="416" t="s">
        <v>18876</v>
      </c>
      <c r="D15533" s="417">
        <v>121589.98</v>
      </c>
    </row>
    <row r="15534" spans="2:4" x14ac:dyDescent="0.25">
      <c r="B15534" s="416" t="s">
        <v>18877</v>
      </c>
      <c r="C15534" s="416" t="s">
        <v>18878</v>
      </c>
      <c r="D15534" s="417">
        <v>53360</v>
      </c>
    </row>
    <row r="15535" spans="2:4" x14ac:dyDescent="0.25">
      <c r="B15535" s="416" t="s">
        <v>18879</v>
      </c>
      <c r="C15535" s="416" t="s">
        <v>18880</v>
      </c>
      <c r="D15535" s="417">
        <v>1621.5</v>
      </c>
    </row>
    <row r="15536" spans="2:4" x14ac:dyDescent="0.25">
      <c r="B15536" s="416" t="s">
        <v>18881</v>
      </c>
      <c r="C15536" s="416" t="s">
        <v>18882</v>
      </c>
      <c r="D15536" s="417">
        <v>4266.4799999999996</v>
      </c>
    </row>
    <row r="15537" spans="2:4" x14ac:dyDescent="0.25">
      <c r="B15537" s="416" t="s">
        <v>18883</v>
      </c>
      <c r="C15537" s="416" t="s">
        <v>18882</v>
      </c>
      <c r="D15537" s="417">
        <v>4266.4799999999996</v>
      </c>
    </row>
    <row r="15538" spans="2:4" x14ac:dyDescent="0.25">
      <c r="B15538" s="416" t="s">
        <v>18884</v>
      </c>
      <c r="C15538" s="416" t="s">
        <v>18885</v>
      </c>
      <c r="D15538" s="417">
        <v>12109.5</v>
      </c>
    </row>
    <row r="15539" spans="2:4" x14ac:dyDescent="0.25">
      <c r="B15539" s="416" t="s">
        <v>18886</v>
      </c>
      <c r="C15539" s="416" t="s">
        <v>18887</v>
      </c>
      <c r="D15539" s="417">
        <v>9773.91</v>
      </c>
    </row>
    <row r="15540" spans="2:4" x14ac:dyDescent="0.25">
      <c r="B15540" s="416" t="s">
        <v>18888</v>
      </c>
      <c r="C15540" s="416" t="s">
        <v>18889</v>
      </c>
      <c r="D15540" s="417">
        <v>9773.91</v>
      </c>
    </row>
    <row r="15541" spans="2:4" x14ac:dyDescent="0.25">
      <c r="B15541" s="416" t="s">
        <v>18890</v>
      </c>
      <c r="C15541" s="416" t="s">
        <v>18891</v>
      </c>
      <c r="D15541" s="417">
        <v>2585.67</v>
      </c>
    </row>
    <row r="15542" spans="2:4" x14ac:dyDescent="0.25">
      <c r="B15542" s="416" t="s">
        <v>18892</v>
      </c>
      <c r="C15542" s="416" t="s">
        <v>18893</v>
      </c>
      <c r="D15542" s="417">
        <v>1933.06</v>
      </c>
    </row>
    <row r="15543" spans="2:4" x14ac:dyDescent="0.25">
      <c r="B15543" s="416" t="s">
        <v>18894</v>
      </c>
      <c r="C15543" s="416" t="s">
        <v>18895</v>
      </c>
      <c r="D15543" s="417">
        <v>2154.89</v>
      </c>
    </row>
    <row r="15544" spans="2:4" x14ac:dyDescent="0.25">
      <c r="B15544" s="416" t="s">
        <v>18896</v>
      </c>
      <c r="C15544" s="416" t="s">
        <v>18897</v>
      </c>
      <c r="D15544" s="417">
        <v>2154.89</v>
      </c>
    </row>
    <row r="15545" spans="2:4" x14ac:dyDescent="0.25">
      <c r="B15545" s="416" t="s">
        <v>18898</v>
      </c>
      <c r="C15545" s="416" t="s">
        <v>18899</v>
      </c>
      <c r="D15545" s="417">
        <v>1933.06</v>
      </c>
    </row>
    <row r="15546" spans="2:4" x14ac:dyDescent="0.25">
      <c r="B15546" s="416" t="s">
        <v>18900</v>
      </c>
      <c r="C15546" s="416" t="s">
        <v>18901</v>
      </c>
      <c r="D15546" s="417">
        <v>2154.88</v>
      </c>
    </row>
    <row r="15547" spans="2:4" x14ac:dyDescent="0.25">
      <c r="B15547" s="416" t="s">
        <v>18902</v>
      </c>
      <c r="C15547" s="416" t="s">
        <v>18901</v>
      </c>
      <c r="D15547" s="417">
        <v>2154.88</v>
      </c>
    </row>
    <row r="15548" spans="2:4" x14ac:dyDescent="0.25">
      <c r="B15548" s="416" t="s">
        <v>18903</v>
      </c>
      <c r="C15548" s="416" t="s">
        <v>18904</v>
      </c>
      <c r="D15548" s="418">
        <v>799</v>
      </c>
    </row>
    <row r="15549" spans="2:4" x14ac:dyDescent="0.25">
      <c r="B15549" s="416" t="s">
        <v>18905</v>
      </c>
      <c r="C15549" s="416" t="s">
        <v>18906</v>
      </c>
      <c r="D15549" s="417">
        <v>34104</v>
      </c>
    </row>
    <row r="15550" spans="2:4" x14ac:dyDescent="0.25">
      <c r="B15550" s="416" t="s">
        <v>18907</v>
      </c>
      <c r="C15550" s="416" t="s">
        <v>18908</v>
      </c>
      <c r="D15550" s="417">
        <v>8332.0400000000009</v>
      </c>
    </row>
    <row r="15551" spans="2:4" x14ac:dyDescent="0.25">
      <c r="B15551" s="416" t="s">
        <v>18909</v>
      </c>
      <c r="C15551" s="416" t="s">
        <v>18908</v>
      </c>
      <c r="D15551" s="417">
        <v>8332.0400000000009</v>
      </c>
    </row>
    <row r="15552" spans="2:4" x14ac:dyDescent="0.25">
      <c r="B15552" s="419" t="s">
        <v>18910</v>
      </c>
      <c r="C15552" s="419" t="s">
        <v>18911</v>
      </c>
      <c r="D15552" s="420">
        <v>15265.6</v>
      </c>
    </row>
    <row r="15553" spans="2:4" x14ac:dyDescent="0.25">
      <c r="B15553" s="436" t="s">
        <v>18912</v>
      </c>
      <c r="C15553" s="436" t="s">
        <v>18913</v>
      </c>
      <c r="D15553" s="421">
        <v>7888</v>
      </c>
    </row>
    <row r="15554" spans="2:4" x14ac:dyDescent="0.25">
      <c r="B15554" s="436" t="s">
        <v>18914</v>
      </c>
      <c r="C15554" s="436" t="s">
        <v>18915</v>
      </c>
      <c r="D15554" s="421">
        <v>9278.84</v>
      </c>
    </row>
    <row r="15555" spans="2:4" x14ac:dyDescent="0.25">
      <c r="B15555" s="436" t="s">
        <v>18916</v>
      </c>
      <c r="C15555" s="436" t="s">
        <v>18917</v>
      </c>
      <c r="D15555" s="421">
        <v>6728</v>
      </c>
    </row>
    <row r="15556" spans="2:4" x14ac:dyDescent="0.25">
      <c r="B15556" s="436" t="s">
        <v>18918</v>
      </c>
      <c r="C15556" s="436" t="s">
        <v>18919</v>
      </c>
      <c r="D15556" s="421">
        <v>7122.6</v>
      </c>
    </row>
    <row r="15557" spans="2:4" x14ac:dyDescent="0.25">
      <c r="B15557" s="436" t="s">
        <v>18920</v>
      </c>
      <c r="C15557" s="436" t="s">
        <v>18919</v>
      </c>
      <c r="D15557" s="421">
        <v>39235.019999999997</v>
      </c>
    </row>
    <row r="15558" spans="2:4" x14ac:dyDescent="0.25">
      <c r="B15558" s="436" t="s">
        <v>18921</v>
      </c>
      <c r="C15558" s="436" t="s">
        <v>18919</v>
      </c>
      <c r="D15558" s="421">
        <v>76861.600000000006</v>
      </c>
    </row>
    <row r="15559" spans="2:4" x14ac:dyDescent="0.25">
      <c r="B15559" s="436" t="s">
        <v>19077</v>
      </c>
      <c r="C15559" s="436" t="s">
        <v>19078</v>
      </c>
      <c r="D15559" s="421">
        <v>104814.81</v>
      </c>
    </row>
    <row r="15560" spans="2:4" x14ac:dyDescent="0.25">
      <c r="B15560" s="436" t="s">
        <v>19079</v>
      </c>
      <c r="C15560" s="436" t="s">
        <v>7051</v>
      </c>
      <c r="D15560" s="421">
        <v>980.2</v>
      </c>
    </row>
    <row r="15561" spans="2:4" x14ac:dyDescent="0.25">
      <c r="B15561" s="436" t="s">
        <v>19080</v>
      </c>
      <c r="C15561" s="436" t="s">
        <v>7051</v>
      </c>
      <c r="D15561" s="421">
        <v>980.2</v>
      </c>
    </row>
    <row r="15562" spans="2:4" x14ac:dyDescent="0.25">
      <c r="B15562" s="436" t="s">
        <v>19081</v>
      </c>
      <c r="C15562" s="436" t="s">
        <v>7051</v>
      </c>
      <c r="D15562" s="421">
        <v>980.2</v>
      </c>
    </row>
    <row r="15563" spans="2:4" x14ac:dyDescent="0.25">
      <c r="B15563" s="436" t="s">
        <v>19082</v>
      </c>
      <c r="C15563" s="436" t="s">
        <v>7051</v>
      </c>
      <c r="D15563" s="421">
        <v>980.2</v>
      </c>
    </row>
    <row r="15564" spans="2:4" x14ac:dyDescent="0.25">
      <c r="B15564" s="436" t="s">
        <v>19083</v>
      </c>
      <c r="C15564" s="436" t="s">
        <v>7051</v>
      </c>
      <c r="D15564" s="421">
        <v>980.2</v>
      </c>
    </row>
    <row r="15565" spans="2:4" x14ac:dyDescent="0.25">
      <c r="B15565" s="436" t="s">
        <v>19084</v>
      </c>
      <c r="C15565" s="436" t="s">
        <v>7051</v>
      </c>
      <c r="D15565" s="421">
        <v>980.2</v>
      </c>
    </row>
    <row r="15566" spans="2:4" x14ac:dyDescent="0.25">
      <c r="B15566" s="436" t="s">
        <v>19085</v>
      </c>
      <c r="C15566" s="436" t="s">
        <v>7051</v>
      </c>
      <c r="D15566" s="421">
        <v>980.2</v>
      </c>
    </row>
    <row r="15567" spans="2:4" ht="32.25" customHeight="1" x14ac:dyDescent="0.25">
      <c r="B15567" s="436" t="s">
        <v>19086</v>
      </c>
      <c r="C15567" s="436" t="s">
        <v>7051</v>
      </c>
      <c r="D15567" s="421">
        <v>980.2</v>
      </c>
    </row>
    <row r="15568" spans="2:4" ht="32.25" customHeight="1" x14ac:dyDescent="0.25">
      <c r="B15568" s="436" t="s">
        <v>19087</v>
      </c>
      <c r="C15568" s="436" t="s">
        <v>7051</v>
      </c>
      <c r="D15568" s="421">
        <v>980.2</v>
      </c>
    </row>
    <row r="15569" spans="2:4" x14ac:dyDescent="0.25">
      <c r="B15569" s="436" t="s">
        <v>19088</v>
      </c>
      <c r="C15569" s="436" t="s">
        <v>7051</v>
      </c>
      <c r="D15569" s="421">
        <v>980.2</v>
      </c>
    </row>
    <row r="15570" spans="2:4" x14ac:dyDescent="0.25">
      <c r="B15570" s="436" t="s">
        <v>19089</v>
      </c>
      <c r="C15570" s="436" t="s">
        <v>7051</v>
      </c>
      <c r="D15570" s="421">
        <v>980.2</v>
      </c>
    </row>
    <row r="15571" spans="2:4" x14ac:dyDescent="0.25">
      <c r="B15571" s="436" t="s">
        <v>19090</v>
      </c>
      <c r="C15571" s="436" t="s">
        <v>7051</v>
      </c>
      <c r="D15571" s="421">
        <v>980.2</v>
      </c>
    </row>
    <row r="15572" spans="2:4" x14ac:dyDescent="0.25">
      <c r="B15572" s="436" t="s">
        <v>19091</v>
      </c>
      <c r="C15572" s="436" t="s">
        <v>7051</v>
      </c>
      <c r="D15572" s="421">
        <v>980.2</v>
      </c>
    </row>
    <row r="15573" spans="2:4" x14ac:dyDescent="0.25">
      <c r="B15573" s="436" t="s">
        <v>19092</v>
      </c>
      <c r="C15573" s="436" t="s">
        <v>7051</v>
      </c>
      <c r="D15573" s="421">
        <v>980.2</v>
      </c>
    </row>
    <row r="15574" spans="2:4" x14ac:dyDescent="0.25">
      <c r="B15574" s="436" t="s">
        <v>19093</v>
      </c>
      <c r="C15574" s="436" t="s">
        <v>7051</v>
      </c>
      <c r="D15574" s="421">
        <v>980.2</v>
      </c>
    </row>
    <row r="15575" spans="2:4" x14ac:dyDescent="0.25">
      <c r="B15575" s="436" t="s">
        <v>19094</v>
      </c>
      <c r="C15575" s="436" t="s">
        <v>7051</v>
      </c>
      <c r="D15575" s="421">
        <v>980.2</v>
      </c>
    </row>
    <row r="15576" spans="2:4" x14ac:dyDescent="0.25">
      <c r="B15576" s="436" t="s">
        <v>19095</v>
      </c>
      <c r="C15576" s="436" t="s">
        <v>7051</v>
      </c>
      <c r="D15576" s="421">
        <v>980.2</v>
      </c>
    </row>
    <row r="15577" spans="2:4" x14ac:dyDescent="0.25">
      <c r="B15577" s="436" t="s">
        <v>19096</v>
      </c>
      <c r="C15577" s="436" t="s">
        <v>7051</v>
      </c>
      <c r="D15577" s="421">
        <v>980.2</v>
      </c>
    </row>
    <row r="15578" spans="2:4" x14ac:dyDescent="0.25">
      <c r="B15578" s="436" t="s">
        <v>19097</v>
      </c>
      <c r="C15578" s="436" t="s">
        <v>7051</v>
      </c>
      <c r="D15578" s="421">
        <v>980.2</v>
      </c>
    </row>
    <row r="15579" spans="2:4" x14ac:dyDescent="0.25">
      <c r="B15579" s="436" t="s">
        <v>19098</v>
      </c>
      <c r="C15579" s="436" t="s">
        <v>7051</v>
      </c>
      <c r="D15579" s="421">
        <v>980.2</v>
      </c>
    </row>
    <row r="15580" spans="2:4" x14ac:dyDescent="0.25">
      <c r="B15580" s="436" t="s">
        <v>19099</v>
      </c>
      <c r="C15580" s="436" t="s">
        <v>7051</v>
      </c>
      <c r="D15580" s="421">
        <v>980.2</v>
      </c>
    </row>
    <row r="15581" spans="2:4" x14ac:dyDescent="0.25">
      <c r="B15581" s="436" t="s">
        <v>19100</v>
      </c>
      <c r="C15581" s="436" t="s">
        <v>7051</v>
      </c>
      <c r="D15581" s="421">
        <v>980.2</v>
      </c>
    </row>
    <row r="15582" spans="2:4" x14ac:dyDescent="0.25">
      <c r="B15582" s="436" t="s">
        <v>19101</v>
      </c>
      <c r="C15582" s="436" t="s">
        <v>7051</v>
      </c>
      <c r="D15582" s="421">
        <v>980.2</v>
      </c>
    </row>
    <row r="15583" spans="2:4" x14ac:dyDescent="0.25">
      <c r="B15583" s="436" t="s">
        <v>19102</v>
      </c>
      <c r="C15583" s="436" t="s">
        <v>7051</v>
      </c>
      <c r="D15583" s="421">
        <v>980.2</v>
      </c>
    </row>
    <row r="15584" spans="2:4" x14ac:dyDescent="0.25">
      <c r="B15584" s="436" t="s">
        <v>19103</v>
      </c>
      <c r="C15584" s="436" t="s">
        <v>7051</v>
      </c>
      <c r="D15584" s="421">
        <v>980.2</v>
      </c>
    </row>
    <row r="15585" spans="2:4" x14ac:dyDescent="0.25">
      <c r="B15585" s="436" t="s">
        <v>19104</v>
      </c>
      <c r="C15585" s="436" t="s">
        <v>7051</v>
      </c>
      <c r="D15585" s="421">
        <v>980.2</v>
      </c>
    </row>
    <row r="15586" spans="2:4" x14ac:dyDescent="0.25">
      <c r="B15586" s="436" t="s">
        <v>19105</v>
      </c>
      <c r="C15586" s="436" t="s">
        <v>7051</v>
      </c>
      <c r="D15586" s="421">
        <v>980.2</v>
      </c>
    </row>
    <row r="15587" spans="2:4" x14ac:dyDescent="0.25">
      <c r="B15587" s="436" t="s">
        <v>19106</v>
      </c>
      <c r="C15587" s="436" t="s">
        <v>7051</v>
      </c>
      <c r="D15587" s="421">
        <v>980.2</v>
      </c>
    </row>
    <row r="15588" spans="2:4" x14ac:dyDescent="0.25">
      <c r="B15588" s="436" t="s">
        <v>19107</v>
      </c>
      <c r="C15588" s="436" t="s">
        <v>7051</v>
      </c>
      <c r="D15588" s="421">
        <v>980.2</v>
      </c>
    </row>
    <row r="15589" spans="2:4" x14ac:dyDescent="0.25">
      <c r="B15589" s="436" t="s">
        <v>19108</v>
      </c>
      <c r="C15589" s="436" t="s">
        <v>7051</v>
      </c>
      <c r="D15589" s="421">
        <v>980.2</v>
      </c>
    </row>
    <row r="15590" spans="2:4" x14ac:dyDescent="0.25">
      <c r="B15590" s="436" t="s">
        <v>19109</v>
      </c>
      <c r="C15590" s="436" t="s">
        <v>7051</v>
      </c>
      <c r="D15590" s="421">
        <v>980.2</v>
      </c>
    </row>
    <row r="15591" spans="2:4" x14ac:dyDescent="0.25">
      <c r="B15591" s="436" t="s">
        <v>19110</v>
      </c>
      <c r="C15591" s="436" t="s">
        <v>7051</v>
      </c>
      <c r="D15591" s="421">
        <v>980.2</v>
      </c>
    </row>
    <row r="15592" spans="2:4" x14ac:dyDescent="0.25">
      <c r="B15592" s="436" t="s">
        <v>19111</v>
      </c>
      <c r="C15592" s="436" t="s">
        <v>7051</v>
      </c>
      <c r="D15592" s="421">
        <v>980.2</v>
      </c>
    </row>
    <row r="15593" spans="2:4" x14ac:dyDescent="0.25">
      <c r="B15593" s="436" t="s">
        <v>19112</v>
      </c>
      <c r="C15593" s="436" t="s">
        <v>7051</v>
      </c>
      <c r="D15593" s="421">
        <v>980.2</v>
      </c>
    </row>
    <row r="15594" spans="2:4" x14ac:dyDescent="0.25">
      <c r="B15594" s="436" t="s">
        <v>19113</v>
      </c>
      <c r="C15594" s="436" t="s">
        <v>7051</v>
      </c>
      <c r="D15594" s="421">
        <v>980.2</v>
      </c>
    </row>
    <row r="15595" spans="2:4" x14ac:dyDescent="0.25">
      <c r="B15595" s="436" t="s">
        <v>19114</v>
      </c>
      <c r="C15595" s="436" t="s">
        <v>7051</v>
      </c>
      <c r="D15595" s="421">
        <v>980.2</v>
      </c>
    </row>
    <row r="15596" spans="2:4" x14ac:dyDescent="0.25">
      <c r="B15596" s="436" t="s">
        <v>19115</v>
      </c>
      <c r="C15596" s="436" t="s">
        <v>7051</v>
      </c>
      <c r="D15596" s="421">
        <v>980.2</v>
      </c>
    </row>
    <row r="15597" spans="2:4" x14ac:dyDescent="0.25">
      <c r="B15597" s="436" t="s">
        <v>19116</v>
      </c>
      <c r="C15597" s="436" t="s">
        <v>7051</v>
      </c>
      <c r="D15597" s="421">
        <v>980.2</v>
      </c>
    </row>
    <row r="15598" spans="2:4" x14ac:dyDescent="0.25">
      <c r="B15598" s="436" t="s">
        <v>19117</v>
      </c>
      <c r="C15598" s="436" t="s">
        <v>7051</v>
      </c>
      <c r="D15598" s="421">
        <v>980.2</v>
      </c>
    </row>
    <row r="15599" spans="2:4" x14ac:dyDescent="0.25">
      <c r="B15599" s="436" t="s">
        <v>19118</v>
      </c>
      <c r="C15599" s="436" t="s">
        <v>7051</v>
      </c>
      <c r="D15599" s="421">
        <v>980.2</v>
      </c>
    </row>
    <row r="15600" spans="2:4" x14ac:dyDescent="0.25">
      <c r="B15600" s="436" t="s">
        <v>19119</v>
      </c>
      <c r="C15600" s="436" t="s">
        <v>7051</v>
      </c>
      <c r="D15600" s="421">
        <v>980.2</v>
      </c>
    </row>
    <row r="15601" spans="2:4" x14ac:dyDescent="0.25">
      <c r="B15601" s="436" t="s">
        <v>19120</v>
      </c>
      <c r="C15601" s="436" t="s">
        <v>7051</v>
      </c>
      <c r="D15601" s="421">
        <v>980.2</v>
      </c>
    </row>
    <row r="15602" spans="2:4" x14ac:dyDescent="0.25">
      <c r="B15602" s="436" t="s">
        <v>19121</v>
      </c>
      <c r="C15602" s="436" t="s">
        <v>7051</v>
      </c>
      <c r="D15602" s="421">
        <v>980.2</v>
      </c>
    </row>
    <row r="15603" spans="2:4" x14ac:dyDescent="0.25">
      <c r="B15603" s="436" t="s">
        <v>19122</v>
      </c>
      <c r="C15603" s="436" t="s">
        <v>7051</v>
      </c>
      <c r="D15603" s="421">
        <v>980.2</v>
      </c>
    </row>
    <row r="15604" spans="2:4" x14ac:dyDescent="0.25">
      <c r="B15604" s="436" t="s">
        <v>19123</v>
      </c>
      <c r="C15604" s="436" t="s">
        <v>7051</v>
      </c>
      <c r="D15604" s="421">
        <v>980.2</v>
      </c>
    </row>
    <row r="15605" spans="2:4" x14ac:dyDescent="0.25">
      <c r="B15605" s="436" t="s">
        <v>19124</v>
      </c>
      <c r="C15605" s="436" t="s">
        <v>7051</v>
      </c>
      <c r="D15605" s="421">
        <v>980.2</v>
      </c>
    </row>
    <row r="15606" spans="2:4" x14ac:dyDescent="0.25">
      <c r="B15606" s="436" t="s">
        <v>19125</v>
      </c>
      <c r="C15606" s="436" t="s">
        <v>7051</v>
      </c>
      <c r="D15606" s="421">
        <v>980.2</v>
      </c>
    </row>
    <row r="15607" spans="2:4" x14ac:dyDescent="0.25">
      <c r="B15607" s="436" t="s">
        <v>19126</v>
      </c>
      <c r="C15607" s="436" t="s">
        <v>7051</v>
      </c>
      <c r="D15607" s="421">
        <v>980.2</v>
      </c>
    </row>
    <row r="15608" spans="2:4" x14ac:dyDescent="0.25">
      <c r="B15608" s="436" t="s">
        <v>19127</v>
      </c>
      <c r="C15608" s="436" t="s">
        <v>7051</v>
      </c>
      <c r="D15608" s="421">
        <v>980.2</v>
      </c>
    </row>
    <row r="15609" spans="2:4" x14ac:dyDescent="0.25">
      <c r="B15609" s="436" t="s">
        <v>19128</v>
      </c>
      <c r="C15609" s="436" t="s">
        <v>7051</v>
      </c>
      <c r="D15609" s="421">
        <v>980.2</v>
      </c>
    </row>
    <row r="15610" spans="2:4" x14ac:dyDescent="0.25">
      <c r="B15610" s="436" t="s">
        <v>19129</v>
      </c>
      <c r="C15610" s="436" t="s">
        <v>7051</v>
      </c>
      <c r="D15610" s="421">
        <v>980.2</v>
      </c>
    </row>
    <row r="15611" spans="2:4" x14ac:dyDescent="0.25">
      <c r="B15611" s="436" t="s">
        <v>19130</v>
      </c>
      <c r="C15611" s="436" t="s">
        <v>7051</v>
      </c>
      <c r="D15611" s="421">
        <v>980.2</v>
      </c>
    </row>
    <row r="15612" spans="2:4" x14ac:dyDescent="0.25">
      <c r="B15612" s="436" t="s">
        <v>19131</v>
      </c>
      <c r="C15612" s="436" t="s">
        <v>7051</v>
      </c>
      <c r="D15612" s="421">
        <v>980.2</v>
      </c>
    </row>
    <row r="15613" spans="2:4" x14ac:dyDescent="0.25">
      <c r="B15613" s="436" t="s">
        <v>19132</v>
      </c>
      <c r="C15613" s="436" t="s">
        <v>7051</v>
      </c>
      <c r="D15613" s="421">
        <v>980.2</v>
      </c>
    </row>
    <row r="15614" spans="2:4" x14ac:dyDescent="0.25">
      <c r="B15614" s="436" t="s">
        <v>19133</v>
      </c>
      <c r="C15614" s="436" t="s">
        <v>7051</v>
      </c>
      <c r="D15614" s="421">
        <v>980.2</v>
      </c>
    </row>
    <row r="15615" spans="2:4" x14ac:dyDescent="0.25">
      <c r="B15615" s="436" t="s">
        <v>19134</v>
      </c>
      <c r="C15615" s="436" t="s">
        <v>7051</v>
      </c>
      <c r="D15615" s="421">
        <v>980.2</v>
      </c>
    </row>
    <row r="15616" spans="2:4" x14ac:dyDescent="0.25">
      <c r="B15616" s="436" t="s">
        <v>19135</v>
      </c>
      <c r="C15616" s="436" t="s">
        <v>7051</v>
      </c>
      <c r="D15616" s="421">
        <v>980.2</v>
      </c>
    </row>
    <row r="15617" spans="2:4" x14ac:dyDescent="0.25">
      <c r="B15617" s="436" t="s">
        <v>19136</v>
      </c>
      <c r="C15617" s="436" t="s">
        <v>7051</v>
      </c>
      <c r="D15617" s="421">
        <v>980.2</v>
      </c>
    </row>
    <row r="15618" spans="2:4" x14ac:dyDescent="0.25">
      <c r="B15618" s="436" t="s">
        <v>19137</v>
      </c>
      <c r="C15618" s="436" t="s">
        <v>7051</v>
      </c>
      <c r="D15618" s="421">
        <v>980.2</v>
      </c>
    </row>
    <row r="15619" spans="2:4" x14ac:dyDescent="0.25">
      <c r="B15619" s="436" t="s">
        <v>19138</v>
      </c>
      <c r="C15619" s="436" t="s">
        <v>7051</v>
      </c>
      <c r="D15619" s="421">
        <v>980.2</v>
      </c>
    </row>
    <row r="15620" spans="2:4" x14ac:dyDescent="0.25">
      <c r="B15620" s="436" t="s">
        <v>19139</v>
      </c>
      <c r="C15620" s="436" t="s">
        <v>7051</v>
      </c>
      <c r="D15620" s="421">
        <v>980.2</v>
      </c>
    </row>
    <row r="15621" spans="2:4" x14ac:dyDescent="0.25">
      <c r="B15621" s="436" t="s">
        <v>19140</v>
      </c>
      <c r="C15621" s="436" t="s">
        <v>7051</v>
      </c>
      <c r="D15621" s="421">
        <v>980.2</v>
      </c>
    </row>
    <row r="15622" spans="2:4" x14ac:dyDescent="0.25">
      <c r="B15622" s="436" t="s">
        <v>19141</v>
      </c>
      <c r="C15622" s="436" t="s">
        <v>7051</v>
      </c>
      <c r="D15622" s="421">
        <v>980.2</v>
      </c>
    </row>
    <row r="15623" spans="2:4" x14ac:dyDescent="0.25">
      <c r="B15623" s="436" t="s">
        <v>19142</v>
      </c>
      <c r="C15623" s="436" t="s">
        <v>7051</v>
      </c>
      <c r="D15623" s="421">
        <v>980.2</v>
      </c>
    </row>
    <row r="15624" spans="2:4" x14ac:dyDescent="0.25">
      <c r="B15624" s="436" t="s">
        <v>19143</v>
      </c>
      <c r="C15624" s="436" t="s">
        <v>7051</v>
      </c>
      <c r="D15624" s="421">
        <v>980.2</v>
      </c>
    </row>
    <row r="15625" spans="2:4" x14ac:dyDescent="0.25">
      <c r="B15625" s="436" t="s">
        <v>19144</v>
      </c>
      <c r="C15625" s="436" t="s">
        <v>7051</v>
      </c>
      <c r="D15625" s="421">
        <v>980.2</v>
      </c>
    </row>
    <row r="15626" spans="2:4" x14ac:dyDescent="0.25">
      <c r="B15626" s="436" t="s">
        <v>19145</v>
      </c>
      <c r="C15626" s="436" t="s">
        <v>7051</v>
      </c>
      <c r="D15626" s="421">
        <v>980.2</v>
      </c>
    </row>
    <row r="15627" spans="2:4" x14ac:dyDescent="0.25">
      <c r="B15627" s="436" t="s">
        <v>19146</v>
      </c>
      <c r="C15627" s="436" t="s">
        <v>7051</v>
      </c>
      <c r="D15627" s="421">
        <v>980.2</v>
      </c>
    </row>
    <row r="15628" spans="2:4" x14ac:dyDescent="0.25">
      <c r="B15628" s="436" t="s">
        <v>19147</v>
      </c>
      <c r="C15628" s="436" t="s">
        <v>7051</v>
      </c>
      <c r="D15628" s="421">
        <v>980.2</v>
      </c>
    </row>
    <row r="15629" spans="2:4" x14ac:dyDescent="0.25">
      <c r="B15629" s="436" t="s">
        <v>19148</v>
      </c>
      <c r="C15629" s="436" t="s">
        <v>7051</v>
      </c>
      <c r="D15629" s="421">
        <v>980.2</v>
      </c>
    </row>
    <row r="15630" spans="2:4" x14ac:dyDescent="0.25">
      <c r="B15630" s="436" t="s">
        <v>19149</v>
      </c>
      <c r="C15630" s="436" t="s">
        <v>7051</v>
      </c>
      <c r="D15630" s="421">
        <v>980.2</v>
      </c>
    </row>
    <row r="15631" spans="2:4" x14ac:dyDescent="0.25">
      <c r="B15631" s="436" t="s">
        <v>19150</v>
      </c>
      <c r="C15631" s="436" t="s">
        <v>7051</v>
      </c>
      <c r="D15631" s="421">
        <v>980.2</v>
      </c>
    </row>
    <row r="15632" spans="2:4" x14ac:dyDescent="0.25">
      <c r="B15632" s="436" t="s">
        <v>19151</v>
      </c>
      <c r="C15632" s="436" t="s">
        <v>7051</v>
      </c>
      <c r="D15632" s="421">
        <v>980.2</v>
      </c>
    </row>
    <row r="15633" spans="2:4" x14ac:dyDescent="0.25">
      <c r="B15633" s="436" t="s">
        <v>19152</v>
      </c>
      <c r="C15633" s="436" t="s">
        <v>7051</v>
      </c>
      <c r="D15633" s="421">
        <v>980.2</v>
      </c>
    </row>
    <row r="15634" spans="2:4" x14ac:dyDescent="0.25">
      <c r="B15634" s="436" t="s">
        <v>19153</v>
      </c>
      <c r="C15634" s="436" t="s">
        <v>7051</v>
      </c>
      <c r="D15634" s="421">
        <v>980.2</v>
      </c>
    </row>
    <row r="15635" spans="2:4" x14ac:dyDescent="0.25">
      <c r="B15635" s="436" t="s">
        <v>19154</v>
      </c>
      <c r="C15635" s="436" t="s">
        <v>7051</v>
      </c>
      <c r="D15635" s="421">
        <v>980.2</v>
      </c>
    </row>
    <row r="15636" spans="2:4" x14ac:dyDescent="0.25">
      <c r="B15636" s="436" t="s">
        <v>19155</v>
      </c>
      <c r="C15636" s="436" t="s">
        <v>7051</v>
      </c>
      <c r="D15636" s="421">
        <v>980.2</v>
      </c>
    </row>
    <row r="15637" spans="2:4" x14ac:dyDescent="0.25">
      <c r="B15637" s="436" t="s">
        <v>19156</v>
      </c>
      <c r="C15637" s="436" t="s">
        <v>7051</v>
      </c>
      <c r="D15637" s="421">
        <v>980.2</v>
      </c>
    </row>
    <row r="15638" spans="2:4" x14ac:dyDescent="0.25">
      <c r="B15638" s="436" t="s">
        <v>19157</v>
      </c>
      <c r="C15638" s="436" t="s">
        <v>7051</v>
      </c>
      <c r="D15638" s="421">
        <v>980.2</v>
      </c>
    </row>
    <row r="15639" spans="2:4" x14ac:dyDescent="0.25">
      <c r="B15639" s="436" t="s">
        <v>19158</v>
      </c>
      <c r="C15639" s="436" t="s">
        <v>7051</v>
      </c>
      <c r="D15639" s="421">
        <v>980.2</v>
      </c>
    </row>
    <row r="15640" spans="2:4" x14ac:dyDescent="0.25">
      <c r="B15640" s="436" t="s">
        <v>19159</v>
      </c>
      <c r="C15640" s="436" t="s">
        <v>7051</v>
      </c>
      <c r="D15640" s="421">
        <v>980.2</v>
      </c>
    </row>
    <row r="15641" spans="2:4" x14ac:dyDescent="0.25">
      <c r="B15641" s="436" t="s">
        <v>19160</v>
      </c>
      <c r="C15641" s="436" t="s">
        <v>7051</v>
      </c>
      <c r="D15641" s="421">
        <v>980.2</v>
      </c>
    </row>
    <row r="15642" spans="2:4" x14ac:dyDescent="0.25">
      <c r="B15642" s="436" t="s">
        <v>19161</v>
      </c>
      <c r="C15642" s="436" t="s">
        <v>7051</v>
      </c>
      <c r="D15642" s="421">
        <v>980.2</v>
      </c>
    </row>
    <row r="15643" spans="2:4" x14ac:dyDescent="0.25">
      <c r="B15643" s="436" t="s">
        <v>19162</v>
      </c>
      <c r="C15643" s="436" t="s">
        <v>7051</v>
      </c>
      <c r="D15643" s="421">
        <v>980.2</v>
      </c>
    </row>
    <row r="15644" spans="2:4" x14ac:dyDescent="0.25">
      <c r="B15644" s="436" t="s">
        <v>19163</v>
      </c>
      <c r="C15644" s="436" t="s">
        <v>7051</v>
      </c>
      <c r="D15644" s="421">
        <v>980.2</v>
      </c>
    </row>
    <row r="15645" spans="2:4" x14ac:dyDescent="0.25">
      <c r="B15645" s="436" t="s">
        <v>19164</v>
      </c>
      <c r="C15645" s="436" t="s">
        <v>7051</v>
      </c>
      <c r="D15645" s="421">
        <v>980.2</v>
      </c>
    </row>
    <row r="15646" spans="2:4" x14ac:dyDescent="0.25">
      <c r="B15646" s="436" t="s">
        <v>19165</v>
      </c>
      <c r="C15646" s="436" t="s">
        <v>7051</v>
      </c>
      <c r="D15646" s="421">
        <v>980.2</v>
      </c>
    </row>
    <row r="15647" spans="2:4" x14ac:dyDescent="0.25">
      <c r="B15647" s="436" t="s">
        <v>19166</v>
      </c>
      <c r="C15647" s="436" t="s">
        <v>7051</v>
      </c>
      <c r="D15647" s="421">
        <v>980.2</v>
      </c>
    </row>
    <row r="15648" spans="2:4" x14ac:dyDescent="0.25">
      <c r="B15648" s="436" t="s">
        <v>19167</v>
      </c>
      <c r="C15648" s="436" t="s">
        <v>7051</v>
      </c>
      <c r="D15648" s="421">
        <v>980.2</v>
      </c>
    </row>
    <row r="15649" spans="2:4" x14ac:dyDescent="0.25">
      <c r="B15649" s="436" t="s">
        <v>19168</v>
      </c>
      <c r="C15649" s="436" t="s">
        <v>7051</v>
      </c>
      <c r="D15649" s="421">
        <v>980.2</v>
      </c>
    </row>
    <row r="15650" spans="2:4" x14ac:dyDescent="0.25">
      <c r="B15650" s="436" t="s">
        <v>19169</v>
      </c>
      <c r="C15650" s="436" t="s">
        <v>7051</v>
      </c>
      <c r="D15650" s="421">
        <v>980.2</v>
      </c>
    </row>
    <row r="15651" spans="2:4" x14ac:dyDescent="0.25">
      <c r="B15651" s="436" t="s">
        <v>19170</v>
      </c>
      <c r="C15651" s="436" t="s">
        <v>7051</v>
      </c>
      <c r="D15651" s="421">
        <v>980.2</v>
      </c>
    </row>
    <row r="15652" spans="2:4" x14ac:dyDescent="0.25">
      <c r="B15652" s="436" t="s">
        <v>19171</v>
      </c>
      <c r="C15652" s="436" t="s">
        <v>7051</v>
      </c>
      <c r="D15652" s="421">
        <v>980.2</v>
      </c>
    </row>
    <row r="15653" spans="2:4" x14ac:dyDescent="0.25">
      <c r="B15653" s="436" t="s">
        <v>19172</v>
      </c>
      <c r="C15653" s="436" t="s">
        <v>7051</v>
      </c>
      <c r="D15653" s="421">
        <v>980.2</v>
      </c>
    </row>
    <row r="15654" spans="2:4" x14ac:dyDescent="0.25">
      <c r="B15654" s="436" t="s">
        <v>19173</v>
      </c>
      <c r="C15654" s="436" t="s">
        <v>7051</v>
      </c>
      <c r="D15654" s="421">
        <v>980.2</v>
      </c>
    </row>
    <row r="15655" spans="2:4" x14ac:dyDescent="0.25">
      <c r="B15655" s="436" t="s">
        <v>19174</v>
      </c>
      <c r="C15655" s="436" t="s">
        <v>7051</v>
      </c>
      <c r="D15655" s="421">
        <v>980.2</v>
      </c>
    </row>
    <row r="15656" spans="2:4" x14ac:dyDescent="0.25">
      <c r="B15656" s="436" t="s">
        <v>19175</v>
      </c>
      <c r="C15656" s="436" t="s">
        <v>7051</v>
      </c>
      <c r="D15656" s="421">
        <v>980.2</v>
      </c>
    </row>
    <row r="15657" spans="2:4" x14ac:dyDescent="0.25">
      <c r="B15657" s="436" t="s">
        <v>19176</v>
      </c>
      <c r="C15657" s="436" t="s">
        <v>7051</v>
      </c>
      <c r="D15657" s="421">
        <v>980.2</v>
      </c>
    </row>
    <row r="15658" spans="2:4" x14ac:dyDescent="0.25">
      <c r="B15658" s="436" t="s">
        <v>19177</v>
      </c>
      <c r="C15658" s="436" t="s">
        <v>7051</v>
      </c>
      <c r="D15658" s="421">
        <v>980.2</v>
      </c>
    </row>
    <row r="15659" spans="2:4" x14ac:dyDescent="0.25">
      <c r="B15659" s="436" t="s">
        <v>19178</v>
      </c>
      <c r="C15659" s="436" t="s">
        <v>7051</v>
      </c>
      <c r="D15659" s="421">
        <v>980.2</v>
      </c>
    </row>
    <row r="15660" spans="2:4" x14ac:dyDescent="0.25">
      <c r="B15660" s="436" t="s">
        <v>19179</v>
      </c>
      <c r="C15660" s="436" t="s">
        <v>19180</v>
      </c>
      <c r="D15660" s="421">
        <v>522440.8</v>
      </c>
    </row>
    <row r="15661" spans="2:4" x14ac:dyDescent="0.25">
      <c r="B15661" s="436" t="s">
        <v>19181</v>
      </c>
      <c r="C15661" s="436" t="s">
        <v>19182</v>
      </c>
      <c r="D15661" s="421">
        <v>93913.600000000006</v>
      </c>
    </row>
    <row r="15662" spans="2:4" x14ac:dyDescent="0.25">
      <c r="B15662" s="436" t="s">
        <v>19183</v>
      </c>
      <c r="C15662" s="436" t="s">
        <v>19182</v>
      </c>
      <c r="D15662" s="421">
        <v>93913.600000000006</v>
      </c>
    </row>
    <row r="15663" spans="2:4" x14ac:dyDescent="0.25">
      <c r="B15663" s="436" t="s">
        <v>19222</v>
      </c>
      <c r="C15663" s="436" t="s">
        <v>19223</v>
      </c>
      <c r="D15663" s="421">
        <v>32299.14</v>
      </c>
    </row>
    <row r="15664" spans="2:4" x14ac:dyDescent="0.25">
      <c r="B15664" s="436" t="s">
        <v>19224</v>
      </c>
      <c r="C15664" s="436" t="s">
        <v>19225</v>
      </c>
      <c r="D15664" s="421">
        <v>10405.200000000001</v>
      </c>
    </row>
    <row r="15665" spans="2:4" x14ac:dyDescent="0.25">
      <c r="B15665" s="436" t="s">
        <v>19226</v>
      </c>
      <c r="C15665" s="436" t="s">
        <v>19227</v>
      </c>
      <c r="D15665" s="421">
        <v>91862.720000000001</v>
      </c>
    </row>
    <row r="15666" spans="2:4" x14ac:dyDescent="0.25">
      <c r="B15666" s="436" t="s">
        <v>19228</v>
      </c>
      <c r="C15666" s="436" t="s">
        <v>6128</v>
      </c>
      <c r="D15666" s="421">
        <v>14964</v>
      </c>
    </row>
    <row r="15667" spans="2:4" x14ac:dyDescent="0.25">
      <c r="B15667" s="436" t="s">
        <v>19229</v>
      </c>
      <c r="C15667" s="436" t="s">
        <v>6128</v>
      </c>
      <c r="D15667" s="421">
        <v>14964</v>
      </c>
    </row>
    <row r="15668" spans="2:4" x14ac:dyDescent="0.25">
      <c r="B15668" s="436" t="s">
        <v>19230</v>
      </c>
      <c r="C15668" s="436" t="s">
        <v>6128</v>
      </c>
      <c r="D15668" s="421">
        <v>14964</v>
      </c>
    </row>
    <row r="15669" spans="2:4" x14ac:dyDescent="0.25">
      <c r="B15669" s="436" t="s">
        <v>19258</v>
      </c>
      <c r="C15669" s="436" t="s">
        <v>3551</v>
      </c>
      <c r="D15669" s="421">
        <v>17466</v>
      </c>
    </row>
    <row r="15670" spans="2:4" x14ac:dyDescent="0.25">
      <c r="B15670" s="436" t="s">
        <v>19259</v>
      </c>
      <c r="C15670" s="436" t="s">
        <v>6531</v>
      </c>
      <c r="D15670" s="421">
        <v>18718.88</v>
      </c>
    </row>
    <row r="15671" spans="2:4" x14ac:dyDescent="0.25">
      <c r="B15671" s="436" t="s">
        <v>19260</v>
      </c>
      <c r="C15671" s="436" t="s">
        <v>18663</v>
      </c>
      <c r="D15671" s="421">
        <v>29992.32</v>
      </c>
    </row>
    <row r="15672" spans="2:4" x14ac:dyDescent="0.25">
      <c r="B15672" s="436" t="s">
        <v>19261</v>
      </c>
      <c r="C15672" s="436" t="s">
        <v>6531</v>
      </c>
      <c r="D15672" s="421">
        <v>11281.12</v>
      </c>
    </row>
    <row r="15673" spans="2:4" x14ac:dyDescent="0.25">
      <c r="B15673" s="436" t="s">
        <v>19262</v>
      </c>
      <c r="C15673" s="436" t="s">
        <v>3551</v>
      </c>
      <c r="D15673" s="421">
        <v>17523.02</v>
      </c>
    </row>
    <row r="15674" spans="2:4" x14ac:dyDescent="0.25">
      <c r="B15674" s="436" t="s">
        <v>19263</v>
      </c>
      <c r="C15674" s="436" t="s">
        <v>3551</v>
      </c>
      <c r="D15674" s="421">
        <v>17523.02</v>
      </c>
    </row>
    <row r="15675" spans="2:4" x14ac:dyDescent="0.25">
      <c r="B15675" s="436" t="s">
        <v>19264</v>
      </c>
      <c r="C15675" s="436" t="s">
        <v>3551</v>
      </c>
      <c r="D15675" s="421">
        <v>17523.02</v>
      </c>
    </row>
    <row r="15676" spans="2:4" x14ac:dyDescent="0.25">
      <c r="B15676" s="436" t="s">
        <v>19265</v>
      </c>
      <c r="C15676" s="436" t="s">
        <v>3551</v>
      </c>
      <c r="D15676" s="421">
        <v>17523.02</v>
      </c>
    </row>
    <row r="15677" spans="2:4" x14ac:dyDescent="0.25">
      <c r="B15677" s="436" t="s">
        <v>19266</v>
      </c>
      <c r="C15677" s="436" t="s">
        <v>3551</v>
      </c>
      <c r="D15677" s="421">
        <v>17523.02</v>
      </c>
    </row>
    <row r="15678" spans="2:4" x14ac:dyDescent="0.25">
      <c r="B15678" s="436" t="s">
        <v>19267</v>
      </c>
      <c r="C15678" s="436" t="s">
        <v>3551</v>
      </c>
      <c r="D15678" s="421">
        <v>17523.02</v>
      </c>
    </row>
    <row r="15679" spans="2:4" x14ac:dyDescent="0.25">
      <c r="B15679" s="436" t="s">
        <v>19268</v>
      </c>
      <c r="C15679" s="436" t="s">
        <v>3551</v>
      </c>
      <c r="D15679" s="421">
        <v>17523.02</v>
      </c>
    </row>
    <row r="15680" spans="2:4" x14ac:dyDescent="0.25">
      <c r="B15680" s="436" t="s">
        <v>19269</v>
      </c>
      <c r="C15680" s="436" t="s">
        <v>3551</v>
      </c>
      <c r="D15680" s="421">
        <v>17523.02</v>
      </c>
    </row>
    <row r="15681" spans="2:4" x14ac:dyDescent="0.25">
      <c r="B15681" s="436" t="s">
        <v>19270</v>
      </c>
      <c r="C15681" s="436" t="s">
        <v>3551</v>
      </c>
      <c r="D15681" s="421">
        <v>17523.02</v>
      </c>
    </row>
    <row r="15682" spans="2:4" x14ac:dyDescent="0.25">
      <c r="B15682" s="436" t="s">
        <v>19271</v>
      </c>
      <c r="C15682" s="436" t="s">
        <v>3551</v>
      </c>
      <c r="D15682" s="421">
        <v>17523.02</v>
      </c>
    </row>
    <row r="15683" spans="2:4" x14ac:dyDescent="0.25">
      <c r="B15683" s="436" t="s">
        <v>19272</v>
      </c>
      <c r="C15683" s="436" t="s">
        <v>3551</v>
      </c>
      <c r="D15683" s="421">
        <v>17523.02</v>
      </c>
    </row>
    <row r="15684" spans="2:4" x14ac:dyDescent="0.25">
      <c r="B15684" s="436" t="s">
        <v>19273</v>
      </c>
      <c r="C15684" s="436" t="s">
        <v>3551</v>
      </c>
      <c r="D15684" s="421">
        <v>17523.02</v>
      </c>
    </row>
    <row r="15685" spans="2:4" x14ac:dyDescent="0.25">
      <c r="B15685" s="436" t="s">
        <v>19274</v>
      </c>
      <c r="C15685" s="436" t="s">
        <v>3551</v>
      </c>
      <c r="D15685" s="421">
        <v>17523.02</v>
      </c>
    </row>
    <row r="15686" spans="2:4" x14ac:dyDescent="0.25">
      <c r="B15686" s="436" t="s">
        <v>19275</v>
      </c>
      <c r="C15686" s="436" t="s">
        <v>3551</v>
      </c>
      <c r="D15686" s="421">
        <v>17523.02</v>
      </c>
    </row>
    <row r="15687" spans="2:4" x14ac:dyDescent="0.25">
      <c r="B15687" s="436" t="s">
        <v>19276</v>
      </c>
      <c r="C15687" s="436" t="s">
        <v>3551</v>
      </c>
      <c r="D15687" s="421">
        <v>17523.02</v>
      </c>
    </row>
    <row r="15688" spans="2:4" x14ac:dyDescent="0.25">
      <c r="B15688" s="436" t="s">
        <v>19277</v>
      </c>
      <c r="C15688" s="436" t="s">
        <v>3551</v>
      </c>
      <c r="D15688" s="421">
        <v>17523.02</v>
      </c>
    </row>
    <row r="15689" spans="2:4" x14ac:dyDescent="0.25">
      <c r="B15689" s="436" t="s">
        <v>19278</v>
      </c>
      <c r="C15689" s="436" t="s">
        <v>3551</v>
      </c>
      <c r="D15689" s="421">
        <v>17523.02</v>
      </c>
    </row>
    <row r="15690" spans="2:4" x14ac:dyDescent="0.25">
      <c r="B15690" s="436" t="s">
        <v>19279</v>
      </c>
      <c r="C15690" s="436" t="s">
        <v>3551</v>
      </c>
      <c r="D15690" s="421">
        <v>17523.02</v>
      </c>
    </row>
    <row r="15691" spans="2:4" x14ac:dyDescent="0.25">
      <c r="B15691" s="436" t="s">
        <v>19280</v>
      </c>
      <c r="C15691" s="436" t="s">
        <v>3551</v>
      </c>
      <c r="D15691" s="421">
        <v>17523.02</v>
      </c>
    </row>
    <row r="15692" spans="2:4" x14ac:dyDescent="0.25">
      <c r="B15692" s="436" t="s">
        <v>19281</v>
      </c>
      <c r="C15692" s="436" t="s">
        <v>3551</v>
      </c>
      <c r="D15692" s="421">
        <v>17523.02</v>
      </c>
    </row>
    <row r="15693" spans="2:4" x14ac:dyDescent="0.25">
      <c r="B15693" s="436" t="s">
        <v>19282</v>
      </c>
      <c r="C15693" s="436" t="s">
        <v>3551</v>
      </c>
      <c r="D15693" s="421">
        <v>17523.02</v>
      </c>
    </row>
    <row r="15694" spans="2:4" x14ac:dyDescent="0.25">
      <c r="B15694" s="436" t="s">
        <v>19283</v>
      </c>
      <c r="C15694" s="436" t="s">
        <v>3551</v>
      </c>
      <c r="D15694" s="421">
        <v>17523.02</v>
      </c>
    </row>
    <row r="15695" spans="2:4" x14ac:dyDescent="0.25">
      <c r="B15695" s="436" t="s">
        <v>19284</v>
      </c>
      <c r="C15695" s="436" t="s">
        <v>3551</v>
      </c>
      <c r="D15695" s="421">
        <v>17523.02</v>
      </c>
    </row>
    <row r="15696" spans="2:4" x14ac:dyDescent="0.25">
      <c r="B15696" s="436" t="s">
        <v>19285</v>
      </c>
      <c r="C15696" s="436" t="s">
        <v>3551</v>
      </c>
      <c r="D15696" s="421">
        <v>17523.02</v>
      </c>
    </row>
    <row r="15697" spans="2:4" x14ac:dyDescent="0.25">
      <c r="B15697" s="436" t="s">
        <v>19286</v>
      </c>
      <c r="C15697" s="436" t="s">
        <v>3551</v>
      </c>
      <c r="D15697" s="421">
        <v>17523.02</v>
      </c>
    </row>
    <row r="15698" spans="2:4" x14ac:dyDescent="0.25">
      <c r="B15698" s="436" t="s">
        <v>19287</v>
      </c>
      <c r="C15698" s="436" t="s">
        <v>3551</v>
      </c>
      <c r="D15698" s="421">
        <v>17523.02</v>
      </c>
    </row>
    <row r="15699" spans="2:4" x14ac:dyDescent="0.25">
      <c r="B15699" s="436" t="s">
        <v>19288</v>
      </c>
      <c r="C15699" s="436" t="s">
        <v>3551</v>
      </c>
      <c r="D15699" s="421">
        <v>17523.02</v>
      </c>
    </row>
    <row r="15700" spans="2:4" x14ac:dyDescent="0.25">
      <c r="B15700" s="436" t="s">
        <v>19289</v>
      </c>
      <c r="C15700" s="436" t="s">
        <v>3551</v>
      </c>
      <c r="D15700" s="421">
        <v>17523.02</v>
      </c>
    </row>
    <row r="15701" spans="2:4" x14ac:dyDescent="0.25">
      <c r="B15701" s="436" t="s">
        <v>19290</v>
      </c>
      <c r="C15701" s="436" t="s">
        <v>3551</v>
      </c>
      <c r="D15701" s="421">
        <v>17523.02</v>
      </c>
    </row>
    <row r="15702" spans="2:4" x14ac:dyDescent="0.25">
      <c r="B15702" s="436" t="s">
        <v>19291</v>
      </c>
      <c r="C15702" s="436" t="s">
        <v>3551</v>
      </c>
      <c r="D15702" s="421">
        <v>17523.02</v>
      </c>
    </row>
    <row r="15703" spans="2:4" x14ac:dyDescent="0.25">
      <c r="B15703" s="436" t="s">
        <v>19292</v>
      </c>
      <c r="C15703" s="436" t="s">
        <v>3551</v>
      </c>
      <c r="D15703" s="421">
        <v>17523.02</v>
      </c>
    </row>
    <row r="15704" spans="2:4" x14ac:dyDescent="0.25">
      <c r="B15704" s="436" t="s">
        <v>19293</v>
      </c>
      <c r="C15704" s="436" t="s">
        <v>3551</v>
      </c>
      <c r="D15704" s="421">
        <v>17523.02</v>
      </c>
    </row>
    <row r="15705" spans="2:4" x14ac:dyDescent="0.25">
      <c r="B15705" s="436" t="s">
        <v>19294</v>
      </c>
      <c r="C15705" s="436" t="s">
        <v>3551</v>
      </c>
      <c r="D15705" s="421">
        <v>17523.02</v>
      </c>
    </row>
    <row r="15706" spans="2:4" x14ac:dyDescent="0.25">
      <c r="B15706" s="436" t="s">
        <v>19295</v>
      </c>
      <c r="C15706" s="436" t="s">
        <v>3551</v>
      </c>
      <c r="D15706" s="421">
        <v>17523.02</v>
      </c>
    </row>
    <row r="15707" spans="2:4" x14ac:dyDescent="0.25">
      <c r="B15707" s="436" t="s">
        <v>19296</v>
      </c>
      <c r="C15707" s="436" t="s">
        <v>3551</v>
      </c>
      <c r="D15707" s="421">
        <v>17523.02</v>
      </c>
    </row>
    <row r="15708" spans="2:4" x14ac:dyDescent="0.25">
      <c r="B15708" s="436" t="s">
        <v>19297</v>
      </c>
      <c r="C15708" s="436" t="s">
        <v>3551</v>
      </c>
      <c r="D15708" s="421">
        <v>17523.02</v>
      </c>
    </row>
    <row r="15709" spans="2:4" x14ac:dyDescent="0.25">
      <c r="B15709" s="436" t="s">
        <v>19298</v>
      </c>
      <c r="C15709" s="436" t="s">
        <v>3551</v>
      </c>
      <c r="D15709" s="421">
        <v>17523.02</v>
      </c>
    </row>
    <row r="15710" spans="2:4" x14ac:dyDescent="0.25">
      <c r="B15710" s="436" t="s">
        <v>19299</v>
      </c>
      <c r="C15710" s="436" t="s">
        <v>3551</v>
      </c>
      <c r="D15710" s="421">
        <v>17523.02</v>
      </c>
    </row>
    <row r="15711" spans="2:4" x14ac:dyDescent="0.25">
      <c r="B15711" s="436" t="s">
        <v>19300</v>
      </c>
      <c r="C15711" s="436" t="s">
        <v>3551</v>
      </c>
      <c r="D15711" s="421">
        <v>17523.02</v>
      </c>
    </row>
    <row r="15712" spans="2:4" x14ac:dyDescent="0.25">
      <c r="B15712" s="436" t="s">
        <v>19301</v>
      </c>
      <c r="C15712" s="436" t="s">
        <v>3551</v>
      </c>
      <c r="D15712" s="421">
        <v>17523.02</v>
      </c>
    </row>
    <row r="15713" spans="2:4" x14ac:dyDescent="0.25">
      <c r="B15713" s="436" t="s">
        <v>19302</v>
      </c>
      <c r="C15713" s="436" t="s">
        <v>3551</v>
      </c>
      <c r="D15713" s="421">
        <v>17523.02</v>
      </c>
    </row>
    <row r="15714" spans="2:4" x14ac:dyDescent="0.25">
      <c r="B15714" s="436" t="s">
        <v>19303</v>
      </c>
      <c r="C15714" s="436" t="s">
        <v>3551</v>
      </c>
      <c r="D15714" s="421">
        <v>17523.02</v>
      </c>
    </row>
    <row r="15715" spans="2:4" x14ac:dyDescent="0.25">
      <c r="B15715" s="436" t="s">
        <v>19304</v>
      </c>
      <c r="C15715" s="436" t="s">
        <v>3551</v>
      </c>
      <c r="D15715" s="421">
        <v>17523.02</v>
      </c>
    </row>
    <row r="15716" spans="2:4" x14ac:dyDescent="0.25">
      <c r="B15716" s="436" t="s">
        <v>19305</v>
      </c>
      <c r="C15716" s="436" t="s">
        <v>3551</v>
      </c>
      <c r="D15716" s="421">
        <v>17523.02</v>
      </c>
    </row>
    <row r="15717" spans="2:4" x14ac:dyDescent="0.25">
      <c r="B15717" s="436" t="s">
        <v>19306</v>
      </c>
      <c r="C15717" s="436" t="s">
        <v>3551</v>
      </c>
      <c r="D15717" s="421">
        <v>17523.02</v>
      </c>
    </row>
    <row r="15718" spans="2:4" x14ac:dyDescent="0.25">
      <c r="B15718" s="436" t="s">
        <v>19307</v>
      </c>
      <c r="C15718" s="436" t="s">
        <v>3551</v>
      </c>
      <c r="D15718" s="421">
        <v>17523.02</v>
      </c>
    </row>
    <row r="15719" spans="2:4" x14ac:dyDescent="0.25">
      <c r="B15719" s="436" t="s">
        <v>19308</v>
      </c>
      <c r="C15719" s="436" t="s">
        <v>3551</v>
      </c>
      <c r="D15719" s="421">
        <v>17523.02</v>
      </c>
    </row>
    <row r="15720" spans="2:4" x14ac:dyDescent="0.25">
      <c r="B15720" s="436" t="s">
        <v>19309</v>
      </c>
      <c r="C15720" s="436" t="s">
        <v>3551</v>
      </c>
      <c r="D15720" s="421">
        <v>17523.02</v>
      </c>
    </row>
    <row r="15721" spans="2:4" x14ac:dyDescent="0.25">
      <c r="B15721" s="436" t="s">
        <v>19310</v>
      </c>
      <c r="C15721" s="436" t="s">
        <v>3551</v>
      </c>
      <c r="D15721" s="421">
        <v>17523.02</v>
      </c>
    </row>
    <row r="15722" spans="2:4" x14ac:dyDescent="0.25">
      <c r="B15722" s="436" t="s">
        <v>19311</v>
      </c>
      <c r="C15722" s="436" t="s">
        <v>3551</v>
      </c>
      <c r="D15722" s="421">
        <v>17523.02</v>
      </c>
    </row>
    <row r="15723" spans="2:4" x14ac:dyDescent="0.25">
      <c r="B15723" s="436" t="s">
        <v>19312</v>
      </c>
      <c r="C15723" s="436" t="s">
        <v>3551</v>
      </c>
      <c r="D15723" s="421">
        <v>17523.02</v>
      </c>
    </row>
    <row r="15724" spans="2:4" x14ac:dyDescent="0.25">
      <c r="B15724" s="436" t="s">
        <v>19313</v>
      </c>
      <c r="C15724" s="436" t="s">
        <v>3551</v>
      </c>
      <c r="D15724" s="421">
        <v>17523.02</v>
      </c>
    </row>
    <row r="15725" spans="2:4" x14ac:dyDescent="0.25">
      <c r="B15725" s="436" t="s">
        <v>19314</v>
      </c>
      <c r="C15725" s="436" t="s">
        <v>3551</v>
      </c>
      <c r="D15725" s="421">
        <v>17523.02</v>
      </c>
    </row>
    <row r="15726" spans="2:4" x14ac:dyDescent="0.25">
      <c r="B15726" s="436" t="s">
        <v>19315</v>
      </c>
      <c r="C15726" s="436" t="s">
        <v>3551</v>
      </c>
      <c r="D15726" s="421">
        <v>17523.02</v>
      </c>
    </row>
    <row r="15727" spans="2:4" x14ac:dyDescent="0.25">
      <c r="B15727" s="436" t="s">
        <v>19316</v>
      </c>
      <c r="C15727" s="436" t="s">
        <v>3551</v>
      </c>
      <c r="D15727" s="421">
        <v>17523.02</v>
      </c>
    </row>
    <row r="15728" spans="2:4" x14ac:dyDescent="0.25">
      <c r="B15728" s="436" t="s">
        <v>19317</v>
      </c>
      <c r="C15728" s="436" t="s">
        <v>3551</v>
      </c>
      <c r="D15728" s="421">
        <v>17523.02</v>
      </c>
    </row>
    <row r="15729" spans="2:4" x14ac:dyDescent="0.25">
      <c r="B15729" s="436" t="s">
        <v>19318</v>
      </c>
      <c r="C15729" s="436" t="s">
        <v>3551</v>
      </c>
      <c r="D15729" s="421">
        <v>17523.02</v>
      </c>
    </row>
    <row r="15730" spans="2:4" x14ac:dyDescent="0.25">
      <c r="B15730" s="436" t="s">
        <v>19319</v>
      </c>
      <c r="C15730" s="436" t="s">
        <v>3551</v>
      </c>
      <c r="D15730" s="421">
        <v>17523.02</v>
      </c>
    </row>
    <row r="15731" spans="2:4" x14ac:dyDescent="0.25">
      <c r="B15731" s="436" t="s">
        <v>19320</v>
      </c>
      <c r="C15731" s="436" t="s">
        <v>3551</v>
      </c>
      <c r="D15731" s="421">
        <v>17523.02</v>
      </c>
    </row>
    <row r="15732" spans="2:4" x14ac:dyDescent="0.25">
      <c r="B15732" s="436" t="s">
        <v>19321</v>
      </c>
      <c r="C15732" s="436" t="s">
        <v>3551</v>
      </c>
      <c r="D15732" s="421">
        <v>17523.02</v>
      </c>
    </row>
    <row r="15733" spans="2:4" x14ac:dyDescent="0.25">
      <c r="B15733" s="436" t="s">
        <v>19322</v>
      </c>
      <c r="C15733" s="436" t="s">
        <v>3551</v>
      </c>
      <c r="D15733" s="421">
        <v>17523.02</v>
      </c>
    </row>
    <row r="15734" spans="2:4" x14ac:dyDescent="0.25">
      <c r="B15734" s="436" t="s">
        <v>19323</v>
      </c>
      <c r="C15734" s="436" t="s">
        <v>3551</v>
      </c>
      <c r="D15734" s="421">
        <v>17523.02</v>
      </c>
    </row>
    <row r="15735" spans="2:4" x14ac:dyDescent="0.25">
      <c r="B15735" s="436" t="s">
        <v>19324</v>
      </c>
      <c r="C15735" s="436" t="s">
        <v>3551</v>
      </c>
      <c r="D15735" s="421">
        <v>50022.559999999998</v>
      </c>
    </row>
    <row r="15736" spans="2:4" x14ac:dyDescent="0.25">
      <c r="B15736" s="436" t="s">
        <v>19325</v>
      </c>
      <c r="C15736" s="436" t="s">
        <v>864</v>
      </c>
      <c r="D15736" s="421">
        <v>9999.99</v>
      </c>
    </row>
    <row r="15737" spans="2:4" x14ac:dyDescent="0.25">
      <c r="B15737" s="436" t="s">
        <v>19326</v>
      </c>
      <c r="C15737" s="436" t="s">
        <v>864</v>
      </c>
      <c r="D15737" s="421">
        <v>9999.99</v>
      </c>
    </row>
    <row r="15738" spans="2:4" x14ac:dyDescent="0.25">
      <c r="B15738" s="436" t="s">
        <v>19327</v>
      </c>
      <c r="C15738" s="436" t="s">
        <v>864</v>
      </c>
      <c r="D15738" s="421">
        <v>9999.99</v>
      </c>
    </row>
    <row r="15739" spans="2:4" x14ac:dyDescent="0.25">
      <c r="B15739" s="436" t="s">
        <v>19328</v>
      </c>
      <c r="C15739" s="436" t="s">
        <v>864</v>
      </c>
      <c r="D15739" s="421">
        <v>9999.99</v>
      </c>
    </row>
    <row r="15740" spans="2:4" x14ac:dyDescent="0.25">
      <c r="B15740" s="436" t="s">
        <v>19329</v>
      </c>
      <c r="C15740" s="436" t="s">
        <v>864</v>
      </c>
      <c r="D15740" s="421">
        <v>9999.99</v>
      </c>
    </row>
    <row r="15741" spans="2:4" x14ac:dyDescent="0.25">
      <c r="B15741" s="436" t="s">
        <v>19330</v>
      </c>
      <c r="C15741" s="436" t="s">
        <v>864</v>
      </c>
      <c r="D15741" s="421">
        <v>9999.99</v>
      </c>
    </row>
    <row r="15742" spans="2:4" x14ac:dyDescent="0.25">
      <c r="B15742" s="436" t="s">
        <v>19331</v>
      </c>
      <c r="C15742" s="436" t="s">
        <v>864</v>
      </c>
      <c r="D15742" s="421">
        <v>9999.99</v>
      </c>
    </row>
    <row r="15743" spans="2:4" x14ac:dyDescent="0.25">
      <c r="B15743" s="436" t="s">
        <v>19332</v>
      </c>
      <c r="C15743" s="436" t="s">
        <v>19333</v>
      </c>
      <c r="D15743" s="421">
        <v>232422.03</v>
      </c>
    </row>
    <row r="15744" spans="2:4" x14ac:dyDescent="0.25">
      <c r="B15744" s="436" t="s">
        <v>19334</v>
      </c>
      <c r="C15744" s="436" t="s">
        <v>17870</v>
      </c>
      <c r="D15744" s="421">
        <v>30920.46</v>
      </c>
    </row>
    <row r="15745" spans="2:4" x14ac:dyDescent="0.25">
      <c r="B15745" s="436" t="s">
        <v>19335</v>
      </c>
      <c r="C15745" s="436" t="s">
        <v>17870</v>
      </c>
      <c r="D15745" s="421">
        <v>75643.600000000006</v>
      </c>
    </row>
    <row r="15746" spans="2:4" x14ac:dyDescent="0.25">
      <c r="B15746" s="436" t="s">
        <v>19336</v>
      </c>
      <c r="C15746" s="436" t="s">
        <v>17870</v>
      </c>
      <c r="D15746" s="421">
        <v>75643.600000000006</v>
      </c>
    </row>
    <row r="15747" spans="2:4" x14ac:dyDescent="0.25">
      <c r="B15747" s="436" t="s">
        <v>19337</v>
      </c>
      <c r="C15747" s="436" t="s">
        <v>19338</v>
      </c>
      <c r="D15747" s="421">
        <v>143767.98000000001</v>
      </c>
    </row>
    <row r="15748" spans="2:4" x14ac:dyDescent="0.25">
      <c r="B15748" s="436" t="s">
        <v>19339</v>
      </c>
      <c r="C15748" s="436" t="s">
        <v>19340</v>
      </c>
      <c r="D15748" s="421">
        <v>11020</v>
      </c>
    </row>
    <row r="15749" spans="2:4" x14ac:dyDescent="0.25">
      <c r="B15749" s="436" t="s">
        <v>19412</v>
      </c>
      <c r="C15749" s="436" t="s">
        <v>19413</v>
      </c>
      <c r="D15749" s="421">
        <v>11576.8</v>
      </c>
    </row>
    <row r="15750" spans="2:4" x14ac:dyDescent="0.25">
      <c r="B15750" s="437" t="s">
        <v>19644</v>
      </c>
      <c r="C15750" s="437" t="s">
        <v>19645</v>
      </c>
      <c r="D15750" s="438">
        <v>49761.68</v>
      </c>
    </row>
    <row r="15751" spans="2:4" x14ac:dyDescent="0.25">
      <c r="B15751" s="436" t="s">
        <v>19414</v>
      </c>
      <c r="C15751" s="436" t="s">
        <v>19415</v>
      </c>
      <c r="D15751" s="421">
        <v>245289.8</v>
      </c>
    </row>
    <row r="15752" spans="2:4" x14ac:dyDescent="0.25">
      <c r="B15752" s="436" t="s">
        <v>19416</v>
      </c>
      <c r="C15752" s="436" t="s">
        <v>19417</v>
      </c>
      <c r="D15752" s="421">
        <v>18649.400000000001</v>
      </c>
    </row>
    <row r="15753" spans="2:4" x14ac:dyDescent="0.25">
      <c r="B15753" s="436" t="s">
        <v>19418</v>
      </c>
      <c r="C15753" s="436" t="s">
        <v>19419</v>
      </c>
      <c r="D15753" s="421">
        <v>82084.78</v>
      </c>
    </row>
    <row r="15754" spans="2:4" x14ac:dyDescent="0.25">
      <c r="B15754" s="436" t="s">
        <v>19420</v>
      </c>
      <c r="C15754" s="436" t="s">
        <v>19421</v>
      </c>
      <c r="D15754" s="421">
        <v>59726.080000000002</v>
      </c>
    </row>
    <row r="15755" spans="2:4" x14ac:dyDescent="0.25">
      <c r="B15755" s="436" t="s">
        <v>19422</v>
      </c>
      <c r="C15755" s="436" t="s">
        <v>19423</v>
      </c>
      <c r="D15755" s="421">
        <v>5040.2</v>
      </c>
    </row>
    <row r="15756" spans="2:4" x14ac:dyDescent="0.25">
      <c r="B15756" s="436" t="s">
        <v>19424</v>
      </c>
      <c r="C15756" s="436" t="s">
        <v>19425</v>
      </c>
      <c r="D15756" s="421">
        <v>8054.23</v>
      </c>
    </row>
    <row r="15757" spans="2:4" x14ac:dyDescent="0.25">
      <c r="B15757" s="436" t="s">
        <v>19426</v>
      </c>
      <c r="C15757" s="436" t="s">
        <v>19425</v>
      </c>
      <c r="D15757" s="421">
        <v>3888.55</v>
      </c>
    </row>
    <row r="15758" spans="2:4" x14ac:dyDescent="0.25">
      <c r="B15758" s="436" t="s">
        <v>19646</v>
      </c>
      <c r="C15758" s="436" t="s">
        <v>19647</v>
      </c>
      <c r="D15758" s="421">
        <v>2947380.25</v>
      </c>
    </row>
    <row r="15759" spans="2:4" x14ac:dyDescent="0.25">
      <c r="B15759" s="436" t="s">
        <v>19648</v>
      </c>
      <c r="C15759" s="436" t="s">
        <v>19649</v>
      </c>
      <c r="D15759" s="421">
        <v>13338.84</v>
      </c>
    </row>
    <row r="15760" spans="2:4" x14ac:dyDescent="0.25">
      <c r="B15760" s="436" t="s">
        <v>19650</v>
      </c>
      <c r="C15760" s="436" t="s">
        <v>19651</v>
      </c>
      <c r="D15760" s="421">
        <v>6711.76</v>
      </c>
    </row>
    <row r="15761" spans="2:4" x14ac:dyDescent="0.25">
      <c r="B15761" s="436" t="s">
        <v>19652</v>
      </c>
      <c r="C15761" s="436" t="s">
        <v>19651</v>
      </c>
      <c r="D15761" s="421">
        <v>6711.76</v>
      </c>
    </row>
    <row r="15762" spans="2:4" x14ac:dyDescent="0.25">
      <c r="B15762" s="436" t="s">
        <v>19653</v>
      </c>
      <c r="C15762" s="436" t="s">
        <v>19651</v>
      </c>
      <c r="D15762" s="421">
        <v>6711.76</v>
      </c>
    </row>
    <row r="15763" spans="2:4" x14ac:dyDescent="0.25">
      <c r="B15763" s="436" t="s">
        <v>19654</v>
      </c>
      <c r="C15763" s="436" t="s">
        <v>19651</v>
      </c>
      <c r="D15763" s="421">
        <v>6711.76</v>
      </c>
    </row>
    <row r="15764" spans="2:4" x14ac:dyDescent="0.25">
      <c r="B15764" s="436" t="s">
        <v>19655</v>
      </c>
      <c r="C15764" s="436" t="s">
        <v>19651</v>
      </c>
      <c r="D15764" s="421">
        <v>6711.76</v>
      </c>
    </row>
    <row r="15765" spans="2:4" x14ac:dyDescent="0.25">
      <c r="B15765" s="436" t="s">
        <v>19656</v>
      </c>
      <c r="C15765" s="436" t="s">
        <v>19651</v>
      </c>
      <c r="D15765" s="421">
        <v>6711.76</v>
      </c>
    </row>
    <row r="15766" spans="2:4" x14ac:dyDescent="0.25">
      <c r="B15766" s="436" t="s">
        <v>19657</v>
      </c>
      <c r="C15766" s="436" t="s">
        <v>19658</v>
      </c>
      <c r="D15766" s="421">
        <v>14268</v>
      </c>
    </row>
    <row r="15767" spans="2:4" x14ac:dyDescent="0.25">
      <c r="B15767" s="436" t="s">
        <v>19659</v>
      </c>
      <c r="C15767" s="436" t="s">
        <v>19645</v>
      </c>
      <c r="D15767" s="421">
        <v>44022</v>
      </c>
    </row>
    <row r="15768" spans="2:4" x14ac:dyDescent="0.25">
      <c r="B15768" s="436" t="s">
        <v>19660</v>
      </c>
      <c r="C15768" s="436" t="s">
        <v>19661</v>
      </c>
      <c r="D15768" s="421">
        <v>41006</v>
      </c>
    </row>
    <row r="15769" spans="2:4" x14ac:dyDescent="0.25">
      <c r="B15769" s="436" t="s">
        <v>19662</v>
      </c>
      <c r="C15769" s="436" t="s">
        <v>19663</v>
      </c>
      <c r="D15769" s="421">
        <v>36540</v>
      </c>
    </row>
    <row r="15770" spans="2:4" x14ac:dyDescent="0.25">
      <c r="B15770" s="436" t="s">
        <v>19664</v>
      </c>
      <c r="C15770" s="436" t="s">
        <v>4777</v>
      </c>
      <c r="D15770" s="421">
        <v>7546.55</v>
      </c>
    </row>
    <row r="15771" spans="2:4" x14ac:dyDescent="0.25">
      <c r="B15771" s="436" t="s">
        <v>19665</v>
      </c>
      <c r="C15771" s="436" t="s">
        <v>4777</v>
      </c>
      <c r="D15771" s="421">
        <v>7626.56</v>
      </c>
    </row>
    <row r="15772" spans="2:4" x14ac:dyDescent="0.25">
      <c r="B15772" s="436" t="s">
        <v>19666</v>
      </c>
      <c r="C15772" s="436" t="s">
        <v>19667</v>
      </c>
      <c r="D15772" s="421">
        <v>12170.34</v>
      </c>
    </row>
    <row r="15773" spans="2:4" x14ac:dyDescent="0.25">
      <c r="B15773" s="436" t="s">
        <v>19668</v>
      </c>
      <c r="C15773" s="436" t="s">
        <v>19667</v>
      </c>
      <c r="D15773" s="421">
        <v>12170.34</v>
      </c>
    </row>
    <row r="15774" spans="2:4" x14ac:dyDescent="0.25">
      <c r="B15774" s="436" t="s">
        <v>19669</v>
      </c>
      <c r="C15774" s="436" t="s">
        <v>19667</v>
      </c>
      <c r="D15774" s="421">
        <v>12170.34</v>
      </c>
    </row>
    <row r="15775" spans="2:4" x14ac:dyDescent="0.25">
      <c r="B15775" s="436" t="s">
        <v>19670</v>
      </c>
      <c r="C15775" s="436" t="s">
        <v>19671</v>
      </c>
      <c r="D15775" s="421">
        <v>11379.6</v>
      </c>
    </row>
    <row r="15776" spans="2:4" x14ac:dyDescent="0.25">
      <c r="B15776" s="436" t="s">
        <v>19672</v>
      </c>
      <c r="C15776" s="436" t="s">
        <v>19671</v>
      </c>
      <c r="D15776" s="421">
        <v>11379.6</v>
      </c>
    </row>
    <row r="15777" spans="2:4" x14ac:dyDescent="0.25">
      <c r="B15777" s="436" t="s">
        <v>19673</v>
      </c>
      <c r="C15777" s="436" t="s">
        <v>19671</v>
      </c>
      <c r="D15777" s="421">
        <v>11379.6</v>
      </c>
    </row>
    <row r="15778" spans="2:4" x14ac:dyDescent="0.25">
      <c r="B15778" s="436" t="s">
        <v>19674</v>
      </c>
      <c r="C15778" s="436" t="s">
        <v>19671</v>
      </c>
      <c r="D15778" s="421">
        <v>11379.6</v>
      </c>
    </row>
    <row r="15779" spans="2:4" x14ac:dyDescent="0.25">
      <c r="B15779" s="436" t="s">
        <v>19675</v>
      </c>
      <c r="C15779" s="436" t="s">
        <v>13590</v>
      </c>
      <c r="D15779" s="421">
        <v>9268.4</v>
      </c>
    </row>
    <row r="15780" spans="2:4" x14ac:dyDescent="0.25">
      <c r="B15780" s="436" t="s">
        <v>19676</v>
      </c>
      <c r="C15780" s="436" t="s">
        <v>13590</v>
      </c>
      <c r="D15780" s="421">
        <v>9268.4</v>
      </c>
    </row>
    <row r="15781" spans="2:4" x14ac:dyDescent="0.25">
      <c r="B15781" s="436" t="s">
        <v>19677</v>
      </c>
      <c r="C15781" s="436" t="s">
        <v>13590</v>
      </c>
      <c r="D15781" s="421">
        <v>9268.4</v>
      </c>
    </row>
    <row r="15782" spans="2:4" x14ac:dyDescent="0.25">
      <c r="B15782" s="436" t="s">
        <v>19678</v>
      </c>
      <c r="C15782" s="436" t="s">
        <v>13590</v>
      </c>
      <c r="D15782" s="421">
        <v>9268.4</v>
      </c>
    </row>
    <row r="15783" spans="2:4" x14ac:dyDescent="0.25">
      <c r="B15783" s="436" t="s">
        <v>19679</v>
      </c>
      <c r="C15783" s="436" t="s">
        <v>13590</v>
      </c>
      <c r="D15783" s="421">
        <v>9268.4</v>
      </c>
    </row>
    <row r="15784" spans="2:4" x14ac:dyDescent="0.25">
      <c r="B15784" s="436" t="s">
        <v>19680</v>
      </c>
      <c r="C15784" s="436" t="s">
        <v>13590</v>
      </c>
      <c r="D15784" s="421">
        <v>9268.4</v>
      </c>
    </row>
    <row r="15785" spans="2:4" x14ac:dyDescent="0.25">
      <c r="B15785" s="436" t="s">
        <v>19681</v>
      </c>
      <c r="C15785" s="436" t="s">
        <v>13590</v>
      </c>
      <c r="D15785" s="421">
        <v>9268.4</v>
      </c>
    </row>
    <row r="15786" spans="2:4" x14ac:dyDescent="0.25">
      <c r="B15786" s="436" t="s">
        <v>19682</v>
      </c>
      <c r="C15786" s="436" t="s">
        <v>13590</v>
      </c>
      <c r="D15786" s="421">
        <v>9268.4</v>
      </c>
    </row>
    <row r="15787" spans="2:4" x14ac:dyDescent="0.25">
      <c r="B15787" s="436" t="s">
        <v>19683</v>
      </c>
      <c r="C15787" s="436" t="s">
        <v>13590</v>
      </c>
      <c r="D15787" s="421">
        <v>9268.4</v>
      </c>
    </row>
    <row r="15788" spans="2:4" x14ac:dyDescent="0.25">
      <c r="B15788" s="436" t="s">
        <v>19684</v>
      </c>
      <c r="C15788" s="436" t="s">
        <v>13590</v>
      </c>
      <c r="D15788" s="421">
        <v>9268.4</v>
      </c>
    </row>
    <row r="15789" spans="2:4" x14ac:dyDescent="0.25">
      <c r="B15789" s="436" t="s">
        <v>19685</v>
      </c>
      <c r="C15789" s="436" t="s">
        <v>13590</v>
      </c>
      <c r="D15789" s="421">
        <v>9268.4</v>
      </c>
    </row>
    <row r="15790" spans="2:4" x14ac:dyDescent="0.25">
      <c r="B15790" s="436" t="s">
        <v>19686</v>
      </c>
      <c r="C15790" s="436" t="s">
        <v>13590</v>
      </c>
      <c r="D15790" s="421">
        <v>9268.4</v>
      </c>
    </row>
    <row r="15791" spans="2:4" x14ac:dyDescent="0.25">
      <c r="B15791" s="436" t="s">
        <v>19687</v>
      </c>
      <c r="C15791" s="436" t="s">
        <v>13590</v>
      </c>
      <c r="D15791" s="421">
        <v>9268.4</v>
      </c>
    </row>
    <row r="15792" spans="2:4" x14ac:dyDescent="0.25">
      <c r="B15792" s="436" t="s">
        <v>19688</v>
      </c>
      <c r="C15792" s="436" t="s">
        <v>13590</v>
      </c>
      <c r="D15792" s="421">
        <v>9268.4</v>
      </c>
    </row>
    <row r="15793" spans="2:4" x14ac:dyDescent="0.25">
      <c r="B15793" s="436" t="s">
        <v>19689</v>
      </c>
      <c r="C15793" s="436" t="s">
        <v>13590</v>
      </c>
      <c r="D15793" s="421">
        <v>9268.4</v>
      </c>
    </row>
    <row r="15794" spans="2:4" x14ac:dyDescent="0.25">
      <c r="B15794" s="436" t="s">
        <v>19690</v>
      </c>
      <c r="C15794" s="436" t="s">
        <v>13590</v>
      </c>
      <c r="D15794" s="421">
        <v>9268.4</v>
      </c>
    </row>
    <row r="15795" spans="2:4" x14ac:dyDescent="0.25">
      <c r="B15795" s="436" t="s">
        <v>19691</v>
      </c>
      <c r="C15795" s="436" t="s">
        <v>13590</v>
      </c>
      <c r="D15795" s="421">
        <v>9268.4</v>
      </c>
    </row>
    <row r="15796" spans="2:4" x14ac:dyDescent="0.25">
      <c r="B15796" s="436" t="s">
        <v>19692</v>
      </c>
      <c r="C15796" s="436" t="s">
        <v>13590</v>
      </c>
      <c r="D15796" s="421">
        <v>9268.4</v>
      </c>
    </row>
    <row r="15797" spans="2:4" x14ac:dyDescent="0.25">
      <c r="B15797" s="436" t="s">
        <v>19693</v>
      </c>
      <c r="C15797" s="436" t="s">
        <v>13590</v>
      </c>
      <c r="D15797" s="421">
        <v>9268.4</v>
      </c>
    </row>
    <row r="15798" spans="2:4" x14ac:dyDescent="0.25">
      <c r="B15798" s="436" t="s">
        <v>19694</v>
      </c>
      <c r="C15798" s="436" t="s">
        <v>13590</v>
      </c>
      <c r="D15798" s="421">
        <v>9268.4</v>
      </c>
    </row>
    <row r="15799" spans="2:4" x14ac:dyDescent="0.25">
      <c r="B15799" s="436" t="s">
        <v>19695</v>
      </c>
      <c r="C15799" s="436" t="s">
        <v>13590</v>
      </c>
      <c r="D15799" s="421">
        <v>9268.4</v>
      </c>
    </row>
    <row r="15800" spans="2:4" x14ac:dyDescent="0.25">
      <c r="B15800" s="436" t="s">
        <v>19696</v>
      </c>
      <c r="C15800" s="436" t="s">
        <v>13590</v>
      </c>
      <c r="D15800" s="421">
        <v>9268.4</v>
      </c>
    </row>
    <row r="15801" spans="2:4" x14ac:dyDescent="0.25">
      <c r="B15801" s="436" t="s">
        <v>19697</v>
      </c>
      <c r="C15801" s="436" t="s">
        <v>13590</v>
      </c>
      <c r="D15801" s="421">
        <v>9268.4</v>
      </c>
    </row>
    <row r="15802" spans="2:4" x14ac:dyDescent="0.25">
      <c r="B15802" s="436" t="s">
        <v>19698</v>
      </c>
      <c r="C15802" s="436" t="s">
        <v>13590</v>
      </c>
      <c r="D15802" s="421">
        <v>9268.4</v>
      </c>
    </row>
    <row r="15803" spans="2:4" x14ac:dyDescent="0.25">
      <c r="B15803" s="436" t="s">
        <v>19699</v>
      </c>
      <c r="C15803" s="436" t="s">
        <v>13590</v>
      </c>
      <c r="D15803" s="421">
        <v>9268.4</v>
      </c>
    </row>
    <row r="15804" spans="2:4" x14ac:dyDescent="0.25">
      <c r="B15804" s="436" t="s">
        <v>19700</v>
      </c>
      <c r="C15804" s="436" t="s">
        <v>4892</v>
      </c>
      <c r="D15804" s="421">
        <v>7888</v>
      </c>
    </row>
    <row r="15805" spans="2:4" x14ac:dyDescent="0.25">
      <c r="B15805" s="436" t="s">
        <v>19701</v>
      </c>
      <c r="C15805" s="436" t="s">
        <v>19702</v>
      </c>
      <c r="D15805" s="421">
        <v>10799</v>
      </c>
    </row>
    <row r="15806" spans="2:4" x14ac:dyDescent="0.25">
      <c r="B15806" s="1272" t="s">
        <v>19231</v>
      </c>
      <c r="C15806" s="1273"/>
      <c r="D15806" s="421">
        <f>SUM(D5:D15805)</f>
        <v>102628958.94000252</v>
      </c>
    </row>
    <row r="15810" spans="2:4" x14ac:dyDescent="0.25">
      <c r="B15810" s="1271" t="s">
        <v>19391</v>
      </c>
      <c r="C15810" s="1271"/>
      <c r="D15810" s="1271"/>
    </row>
  </sheetData>
  <mergeCells count="4">
    <mergeCell ref="B2:D2"/>
    <mergeCell ref="B3:D3"/>
    <mergeCell ref="B15810:D15810"/>
    <mergeCell ref="B15806:C15806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Footer>&amp;R&amp;"-,Negrita"&amp;14 66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22"/>
  <sheetViews>
    <sheetView view="pageBreakPreview" topLeftCell="A82" zoomScaleNormal="10" zoomScaleSheetLayoutView="100" workbookViewId="0">
      <selection activeCell="A107" sqref="A107"/>
    </sheetView>
  </sheetViews>
  <sheetFormatPr baseColWidth="10" defaultRowHeight="12.75" x14ac:dyDescent="0.2"/>
  <cols>
    <col min="1" max="1" width="1.42578125" style="233" customWidth="1"/>
    <col min="2" max="2" width="62.5703125" style="236" customWidth="1"/>
    <col min="3" max="4" width="15.7109375" style="236" customWidth="1"/>
    <col min="5" max="5" width="11.5703125" style="236" customWidth="1"/>
    <col min="6" max="6" width="68.7109375" style="236" bestFit="1" customWidth="1"/>
    <col min="7" max="7" width="19.85546875" style="236" customWidth="1"/>
    <col min="8" max="8" width="16.42578125" style="236" customWidth="1"/>
    <col min="9" max="9" width="1.42578125" style="233" customWidth="1"/>
    <col min="10" max="16384" width="11.42578125" style="236"/>
  </cols>
  <sheetData>
    <row r="1" spans="1:12" s="231" customFormat="1" x14ac:dyDescent="0.25">
      <c r="A1" s="229"/>
      <c r="B1" s="230"/>
      <c r="C1" s="230"/>
      <c r="D1" s="230"/>
      <c r="E1" s="230"/>
      <c r="F1" s="230"/>
      <c r="G1" s="230"/>
      <c r="H1" s="230"/>
      <c r="I1" s="229"/>
    </row>
    <row r="2" spans="1:12" s="231" customFormat="1" x14ac:dyDescent="0.2">
      <c r="A2" s="229"/>
      <c r="B2" s="1205"/>
      <c r="C2" s="1205"/>
      <c r="D2" s="1205"/>
      <c r="E2" s="1205"/>
      <c r="F2" s="1205"/>
      <c r="G2" s="1205"/>
      <c r="H2" s="1205"/>
      <c r="I2" s="2"/>
      <c r="J2" s="2"/>
      <c r="K2" s="2"/>
      <c r="L2" s="2"/>
    </row>
    <row r="3" spans="1:12" s="231" customFormat="1" x14ac:dyDescent="0.25">
      <c r="A3" s="229"/>
      <c r="B3" s="1277" t="s">
        <v>635</v>
      </c>
      <c r="C3" s="1277"/>
      <c r="D3" s="1277"/>
      <c r="E3" s="1277"/>
      <c r="F3" s="1277"/>
      <c r="G3" s="1277"/>
      <c r="H3" s="1277"/>
      <c r="I3" s="229"/>
    </row>
    <row r="4" spans="1:12" s="231" customFormat="1" ht="17.25" customHeight="1" x14ac:dyDescent="0.25">
      <c r="A4" s="229"/>
      <c r="B4" s="1277" t="str">
        <f>+'EA-A'!C4</f>
        <v>Del 1 de Septiembre al 30 de Septiembre 2018 y 2017</v>
      </c>
      <c r="C4" s="1277"/>
      <c r="D4" s="1277"/>
      <c r="E4" s="1277"/>
      <c r="F4" s="1277"/>
      <c r="G4" s="1277"/>
      <c r="H4" s="1277"/>
      <c r="I4" s="229"/>
    </row>
    <row r="5" spans="1:12" s="231" customFormat="1" ht="24.75" customHeight="1" x14ac:dyDescent="0.25">
      <c r="A5" s="229"/>
      <c r="B5" s="1278" t="s">
        <v>636</v>
      </c>
      <c r="C5" s="1277"/>
      <c r="D5" s="1277"/>
      <c r="E5" s="1277"/>
      <c r="F5" s="1277"/>
      <c r="G5" s="1277"/>
      <c r="H5" s="1277"/>
      <c r="I5" s="229"/>
    </row>
    <row r="6" spans="1:12" s="231" customFormat="1" x14ac:dyDescent="0.25">
      <c r="A6" s="229"/>
      <c r="B6" s="232"/>
      <c r="C6" s="232"/>
      <c r="D6" s="232"/>
      <c r="E6" s="232"/>
      <c r="F6" s="232"/>
      <c r="G6" s="232"/>
      <c r="H6" s="232"/>
      <c r="I6" s="229"/>
    </row>
    <row r="7" spans="1:12" x14ac:dyDescent="0.2">
      <c r="B7" s="234" t="s">
        <v>2</v>
      </c>
      <c r="C7" s="1279" t="str">
        <f>[23]ENTE!D8</f>
        <v>Universidad Tecnológica de San Juan del Río</v>
      </c>
      <c r="D7" s="1279"/>
      <c r="E7" s="1279"/>
      <c r="F7" s="1279"/>
      <c r="G7" s="235"/>
      <c r="H7" s="235"/>
    </row>
    <row r="8" spans="1:12" x14ac:dyDescent="0.2">
      <c r="B8" s="114"/>
      <c r="C8" s="114"/>
      <c r="D8" s="114"/>
      <c r="E8" s="114"/>
      <c r="F8" s="114"/>
      <c r="G8" s="114"/>
      <c r="H8" s="114"/>
    </row>
    <row r="9" spans="1:12" s="242" customFormat="1" ht="41.25" customHeight="1" x14ac:dyDescent="0.2">
      <c r="A9" s="237"/>
      <c r="B9" s="238" t="s">
        <v>637</v>
      </c>
      <c r="C9" s="239">
        <v>2018</v>
      </c>
      <c r="D9" s="239">
        <v>2017</v>
      </c>
      <c r="E9" s="240"/>
      <c r="F9" s="241" t="s">
        <v>637</v>
      </c>
      <c r="G9" s="239">
        <v>2018</v>
      </c>
      <c r="H9" s="400">
        <v>2017</v>
      </c>
      <c r="I9" s="237"/>
    </row>
    <row r="10" spans="1:12" ht="11.25" customHeight="1" x14ac:dyDescent="0.2">
      <c r="B10" s="243"/>
      <c r="C10" s="3"/>
      <c r="D10" s="3"/>
      <c r="E10" s="3"/>
      <c r="F10" s="3"/>
      <c r="G10" s="3"/>
      <c r="H10" s="19"/>
    </row>
    <row r="11" spans="1:12" s="233" customFormat="1" x14ac:dyDescent="0.2">
      <c r="B11" s="244"/>
      <c r="C11" s="3"/>
      <c r="D11" s="104"/>
      <c r="E11" s="104"/>
      <c r="F11" s="104"/>
      <c r="G11" s="104"/>
      <c r="H11" s="19"/>
    </row>
    <row r="12" spans="1:12" s="233" customFormat="1" x14ac:dyDescent="0.2">
      <c r="B12" s="245" t="s">
        <v>214</v>
      </c>
      <c r="C12" s="246"/>
      <c r="D12" s="246"/>
      <c r="E12" s="246"/>
      <c r="F12" s="247" t="s">
        <v>5</v>
      </c>
      <c r="G12" s="104"/>
      <c r="H12" s="248"/>
    </row>
    <row r="13" spans="1:12" s="233" customFormat="1" x14ac:dyDescent="0.2">
      <c r="B13" s="245"/>
      <c r="C13" s="246"/>
      <c r="D13" s="246"/>
      <c r="E13" s="246"/>
      <c r="F13" s="247"/>
      <c r="G13" s="104"/>
      <c r="H13" s="248"/>
    </row>
    <row r="14" spans="1:12" s="233" customFormat="1" x14ac:dyDescent="0.2">
      <c r="B14" s="249" t="s">
        <v>6</v>
      </c>
      <c r="C14" s="250"/>
      <c r="D14" s="250"/>
      <c r="E14" s="250"/>
      <c r="F14" s="251" t="s">
        <v>7</v>
      </c>
      <c r="G14" s="250"/>
      <c r="H14" s="252"/>
    </row>
    <row r="15" spans="1:12" s="233" customFormat="1" x14ac:dyDescent="0.2">
      <c r="B15" s="249"/>
      <c r="C15" s="250"/>
      <c r="D15" s="250"/>
      <c r="E15" s="250"/>
      <c r="F15" s="251"/>
      <c r="G15" s="250"/>
      <c r="H15" s="252"/>
    </row>
    <row r="16" spans="1:12" s="233" customFormat="1" ht="25.5" x14ac:dyDescent="0.2">
      <c r="B16" s="253" t="s">
        <v>638</v>
      </c>
      <c r="C16" s="254">
        <f>SUM(C17:C23)</f>
        <v>11249450.470000001</v>
      </c>
      <c r="D16" s="254">
        <f>SUM(D17:D23)</f>
        <v>17552771.790000003</v>
      </c>
      <c r="E16" s="254"/>
      <c r="F16" s="255" t="s">
        <v>639</v>
      </c>
      <c r="G16" s="255">
        <f>SUM(G17:G25)</f>
        <v>10101368.619999999</v>
      </c>
      <c r="H16" s="256">
        <f>SUM(H17:H25)</f>
        <v>731791.61999999988</v>
      </c>
    </row>
    <row r="17" spans="2:8" s="233" customFormat="1" x14ac:dyDescent="0.2">
      <c r="B17" s="257" t="s">
        <v>640</v>
      </c>
      <c r="C17" s="258">
        <v>49000</v>
      </c>
      <c r="D17" s="258">
        <v>49000</v>
      </c>
      <c r="E17" s="258"/>
      <c r="F17" s="258" t="s">
        <v>641</v>
      </c>
      <c r="G17" s="258">
        <v>0</v>
      </c>
      <c r="H17" s="259">
        <v>-329934.58</v>
      </c>
    </row>
    <row r="18" spans="2:8" s="233" customFormat="1" x14ac:dyDescent="0.2">
      <c r="B18" s="257" t="s">
        <v>642</v>
      </c>
      <c r="C18" s="258">
        <v>10297895.130000001</v>
      </c>
      <c r="D18" s="258">
        <v>16912656.510000002</v>
      </c>
      <c r="E18" s="258"/>
      <c r="F18" s="258" t="s">
        <v>643</v>
      </c>
      <c r="G18" s="258">
        <f>-SUM('[23]BALANZA COMPROBACION'!G292:G294)</f>
        <v>0</v>
      </c>
      <c r="H18" s="259">
        <v>0</v>
      </c>
    </row>
    <row r="19" spans="2:8" s="233" customFormat="1" x14ac:dyDescent="0.2">
      <c r="B19" s="257" t="s">
        <v>644</v>
      </c>
      <c r="C19" s="258">
        <v>0</v>
      </c>
      <c r="D19" s="258">
        <v>0</v>
      </c>
      <c r="E19" s="258"/>
      <c r="F19" s="258" t="s">
        <v>645</v>
      </c>
      <c r="G19" s="258">
        <f>-SUM('[23]BALANZA COMPROBACION'!G295:G296)</f>
        <v>0</v>
      </c>
      <c r="H19" s="259">
        <f>-SUM('[23]BALANZA COMPROBACION'!D295:D296)</f>
        <v>0</v>
      </c>
    </row>
    <row r="20" spans="2:8" s="233" customFormat="1" x14ac:dyDescent="0.2">
      <c r="B20" s="257" t="s">
        <v>646</v>
      </c>
      <c r="C20" s="258">
        <v>902555.34</v>
      </c>
      <c r="D20" s="258">
        <v>591115.28</v>
      </c>
      <c r="E20" s="258"/>
      <c r="F20" s="258" t="s">
        <v>647</v>
      </c>
      <c r="G20" s="258">
        <f>-SUM('[23]BALANZA COMPROBACION'!G297:G299)</f>
        <v>0</v>
      </c>
      <c r="H20" s="259">
        <f>-SUM('[23]BALANZA COMPROBACION'!D297:D299)</f>
        <v>0</v>
      </c>
    </row>
    <row r="21" spans="2:8" s="233" customFormat="1" x14ac:dyDescent="0.2">
      <c r="B21" s="260" t="s">
        <v>648</v>
      </c>
      <c r="C21" s="258">
        <f>+SUM('[23]BALANZA COMPROBACION'!G19)</f>
        <v>0</v>
      </c>
      <c r="D21" s="258">
        <v>0</v>
      </c>
      <c r="E21" s="258"/>
      <c r="F21" s="258" t="s">
        <v>649</v>
      </c>
      <c r="G21" s="258">
        <f>-SUM('[23]BALANZA COMPROBACION'!G300:G306)</f>
        <v>0</v>
      </c>
      <c r="H21" s="259">
        <f>-SUM('[23]BALANZA COMPROBACION'!D300:D306)</f>
        <v>0</v>
      </c>
    </row>
    <row r="22" spans="2:8" s="233" customFormat="1" x14ac:dyDescent="0.2">
      <c r="B22" s="257" t="s">
        <v>650</v>
      </c>
      <c r="C22" s="258">
        <f>+SUM('[23]BALANZA COMPROBACION'!G20:G24)</f>
        <v>0</v>
      </c>
      <c r="D22" s="258">
        <v>0</v>
      </c>
      <c r="E22" s="258"/>
      <c r="F22" s="258" t="s">
        <v>651</v>
      </c>
      <c r="G22" s="258">
        <f>-SUM('[23]BALANZA COMPROBACION'!G307:G315)</f>
        <v>0</v>
      </c>
      <c r="H22" s="259">
        <f>-SUM('[23]BALANZA COMPROBACION'!D307:D315)</f>
        <v>0</v>
      </c>
    </row>
    <row r="23" spans="2:8" s="233" customFormat="1" x14ac:dyDescent="0.2">
      <c r="B23" s="257" t="s">
        <v>652</v>
      </c>
      <c r="C23" s="258">
        <f>+SUM('[23]BALANZA COMPROBACION'!G25)</f>
        <v>0</v>
      </c>
      <c r="D23" s="258">
        <v>0</v>
      </c>
      <c r="E23" s="258"/>
      <c r="F23" s="258" t="s">
        <v>653</v>
      </c>
      <c r="G23" s="258">
        <v>10101368.619999999</v>
      </c>
      <c r="H23" s="259">
        <v>1061726.2</v>
      </c>
    </row>
    <row r="24" spans="2:8" s="233" customFormat="1" ht="25.5" x14ac:dyDescent="0.2">
      <c r="B24" s="253" t="s">
        <v>654</v>
      </c>
      <c r="C24" s="254">
        <f>SUM(C25:C31)</f>
        <v>790205.02</v>
      </c>
      <c r="D24" s="254">
        <f>SUM(D25:D31)</f>
        <v>5451508.7599999998</v>
      </c>
      <c r="E24" s="254"/>
      <c r="F24" s="258" t="s">
        <v>655</v>
      </c>
      <c r="G24" s="258">
        <f>-SUM('[23]BALANZA COMPROBACION'!G322)</f>
        <v>0</v>
      </c>
      <c r="H24" s="259">
        <f>-SUM('[23]BALANZA COMPROBACION'!D322)</f>
        <v>0</v>
      </c>
    </row>
    <row r="25" spans="2:8" s="233" customFormat="1" x14ac:dyDescent="0.2">
      <c r="B25" s="257" t="s">
        <v>656</v>
      </c>
      <c r="C25" s="258">
        <v>0</v>
      </c>
      <c r="D25" s="258">
        <v>0</v>
      </c>
      <c r="E25" s="258"/>
      <c r="F25" s="258" t="s">
        <v>657</v>
      </c>
      <c r="G25" s="258">
        <v>0</v>
      </c>
      <c r="H25" s="259">
        <v>0</v>
      </c>
    </row>
    <row r="26" spans="2:8" s="233" customFormat="1" x14ac:dyDescent="0.2">
      <c r="B26" s="257" t="s">
        <v>658</v>
      </c>
      <c r="C26" s="258">
        <v>691376.52</v>
      </c>
      <c r="D26" s="258">
        <v>5419797.6399999997</v>
      </c>
      <c r="E26" s="258"/>
      <c r="F26" s="255" t="s">
        <v>659</v>
      </c>
      <c r="G26" s="255">
        <f>SUM(G27:G29)</f>
        <v>0</v>
      </c>
      <c r="H26" s="256">
        <f>SUM(H27:H29)</f>
        <v>0</v>
      </c>
    </row>
    <row r="27" spans="2:8" s="233" customFormat="1" x14ac:dyDescent="0.2">
      <c r="B27" s="257" t="s">
        <v>660</v>
      </c>
      <c r="C27" s="258">
        <v>98828.5</v>
      </c>
      <c r="D27" s="258">
        <v>31711.119999999999</v>
      </c>
      <c r="E27" s="258"/>
      <c r="F27" s="258" t="s">
        <v>661</v>
      </c>
      <c r="G27" s="258">
        <f>-SUM('[23]BALANZA COMPROBACION'!G331:G333)</f>
        <v>0</v>
      </c>
      <c r="H27" s="259">
        <f>-SUM('[23]BALANZA COMPROBACION'!D331:D333)</f>
        <v>0</v>
      </c>
    </row>
    <row r="28" spans="2:8" s="233" customFormat="1" x14ac:dyDescent="0.2">
      <c r="B28" s="257" t="s">
        <v>662</v>
      </c>
      <c r="C28" s="258">
        <v>0</v>
      </c>
      <c r="D28" s="258">
        <f>+SUM('[23]BALANZA COMPROBACION'!D39:D47)</f>
        <v>0</v>
      </c>
      <c r="E28" s="258"/>
      <c r="F28" s="258" t="s">
        <v>663</v>
      </c>
      <c r="G28" s="258">
        <f>-SUM('[23]BALANZA COMPROBACION'!G334:G335)</f>
        <v>0</v>
      </c>
      <c r="H28" s="259">
        <f>-SUM('[23]BALANZA COMPROBACION'!D334:D335)</f>
        <v>0</v>
      </c>
    </row>
    <row r="29" spans="2:8" s="233" customFormat="1" x14ac:dyDescent="0.2">
      <c r="B29" s="257" t="s">
        <v>664</v>
      </c>
      <c r="C29" s="258">
        <v>0</v>
      </c>
      <c r="D29" s="258">
        <f>+SUM('[23]BALANZA COMPROBACION'!D48:D51)</f>
        <v>0</v>
      </c>
      <c r="E29" s="258"/>
      <c r="F29" s="258" t="s">
        <v>665</v>
      </c>
      <c r="G29" s="258">
        <f>-SUM('[23]BALANZA COMPROBACION'!G336)</f>
        <v>0</v>
      </c>
      <c r="H29" s="259">
        <f>-SUM('[23]BALANZA COMPROBACION'!D336)</f>
        <v>0</v>
      </c>
    </row>
    <row r="30" spans="2:8" s="233" customFormat="1" ht="25.5" x14ac:dyDescent="0.2">
      <c r="B30" s="257" t="s">
        <v>666</v>
      </c>
      <c r="C30" s="258">
        <v>0</v>
      </c>
      <c r="D30" s="258">
        <f>+SUM('[23]BALANZA COMPROBACION'!D52:D54)</f>
        <v>0</v>
      </c>
      <c r="E30" s="258"/>
      <c r="F30" s="255" t="s">
        <v>667</v>
      </c>
      <c r="G30" s="255">
        <f>SUM(G31:G32)</f>
        <v>0</v>
      </c>
      <c r="H30" s="256">
        <f>SUM(H31:H32)</f>
        <v>0</v>
      </c>
    </row>
    <row r="31" spans="2:8" s="233" customFormat="1" x14ac:dyDescent="0.2">
      <c r="B31" s="257" t="s">
        <v>668</v>
      </c>
      <c r="C31" s="258">
        <f>+SUM('[23]BALANZA COMPROBACION'!G55)</f>
        <v>0</v>
      </c>
      <c r="D31" s="258">
        <f>+SUM('[23]BALANZA COMPROBACION'!D55)</f>
        <v>0</v>
      </c>
      <c r="E31" s="258"/>
      <c r="F31" s="258" t="s">
        <v>669</v>
      </c>
      <c r="G31" s="258">
        <f>-SUM('[23]BALANZA COMPROBACION'!G337:G340)</f>
        <v>0</v>
      </c>
      <c r="H31" s="259">
        <f>-SUM('[23]BALANZA COMPROBACION'!D337:D340)</f>
        <v>0</v>
      </c>
    </row>
    <row r="32" spans="2:8" s="233" customFormat="1" ht="25.5" x14ac:dyDescent="0.2">
      <c r="B32" s="253" t="s">
        <v>670</v>
      </c>
      <c r="C32" s="255">
        <f>SUM(C33:C37)</f>
        <v>640539.75</v>
      </c>
      <c r="D32" s="255">
        <f>SUM(D33:D37)</f>
        <v>385492.19</v>
      </c>
      <c r="E32" s="255"/>
      <c r="F32" s="258" t="s">
        <v>671</v>
      </c>
      <c r="G32" s="258">
        <f>-SUM('[23]BALANZA COMPROBACION'!G341:G342)</f>
        <v>0</v>
      </c>
      <c r="H32" s="259">
        <f>-SUM('[23]BALANZA COMPROBACION'!D341:D342)</f>
        <v>0</v>
      </c>
    </row>
    <row r="33" spans="2:8" s="233" customFormat="1" ht="25.5" x14ac:dyDescent="0.2">
      <c r="B33" s="260" t="s">
        <v>672</v>
      </c>
      <c r="C33" s="258">
        <v>640539.75</v>
      </c>
      <c r="D33" s="258">
        <v>385492.19</v>
      </c>
      <c r="E33" s="258"/>
      <c r="F33" s="255" t="s">
        <v>673</v>
      </c>
      <c r="G33" s="255">
        <f>-SUM('[23]BALANZA COMPROBACION'!G343:G344)</f>
        <v>0</v>
      </c>
      <c r="H33" s="256">
        <f>-SUM('[23]BALANZA COMPROBACION'!D343:D344)</f>
        <v>0</v>
      </c>
    </row>
    <row r="34" spans="2:8" s="233" customFormat="1" x14ac:dyDescent="0.2">
      <c r="B34" s="257" t="s">
        <v>674</v>
      </c>
      <c r="C34" s="258">
        <f>+SUM('[23]BALANZA COMPROBACION'!G58:G59)</f>
        <v>0</v>
      </c>
      <c r="D34" s="258">
        <f>+SUM('[23]BALANZA COMPROBACION'!D58:D59)</f>
        <v>0</v>
      </c>
      <c r="E34" s="258"/>
      <c r="F34" s="255" t="s">
        <v>675</v>
      </c>
      <c r="G34" s="255">
        <f>SUM(G35:G37)</f>
        <v>0</v>
      </c>
      <c r="H34" s="256">
        <f>SUM(H35:H37)</f>
        <v>0</v>
      </c>
    </row>
    <row r="35" spans="2:8" s="233" customFormat="1" x14ac:dyDescent="0.2">
      <c r="B35" s="257" t="s">
        <v>676</v>
      </c>
      <c r="C35" s="258">
        <v>0</v>
      </c>
      <c r="D35" s="258">
        <f>+SUM('[23]BALANZA COMPROBACION'!D60)</f>
        <v>0</v>
      </c>
      <c r="E35" s="258"/>
      <c r="F35" s="258" t="s">
        <v>677</v>
      </c>
      <c r="G35" s="258">
        <f>-SUM('[23]BALANZA COMPROBACION'!G345)</f>
        <v>0</v>
      </c>
      <c r="H35" s="259">
        <v>0</v>
      </c>
    </row>
    <row r="36" spans="2:8" s="233" customFormat="1" x14ac:dyDescent="0.2">
      <c r="B36" s="257" t="s">
        <v>678</v>
      </c>
      <c r="C36" s="258">
        <v>0</v>
      </c>
      <c r="D36" s="258">
        <f>+SUM('[23]BALANZA COMPROBACION'!D61:D62)</f>
        <v>0</v>
      </c>
      <c r="E36" s="258"/>
      <c r="F36" s="258" t="s">
        <v>679</v>
      </c>
      <c r="G36" s="258">
        <f>-SUM('[23]BALANZA COMPROBACION'!G346)</f>
        <v>0</v>
      </c>
      <c r="H36" s="259">
        <f>-SUM('[23]BALANZA COMPROBACION'!D346)</f>
        <v>0</v>
      </c>
    </row>
    <row r="37" spans="2:8" s="233" customFormat="1" x14ac:dyDescent="0.2">
      <c r="B37" s="257" t="s">
        <v>680</v>
      </c>
      <c r="C37" s="258">
        <v>0</v>
      </c>
      <c r="D37" s="258">
        <f>+SUM('[23]BALANZA COMPROBACION'!D63)</f>
        <v>0</v>
      </c>
      <c r="E37" s="258"/>
      <c r="F37" s="258" t="s">
        <v>681</v>
      </c>
      <c r="G37" s="258">
        <f>-SUM('[23]BALANZA COMPROBACION'!G347)</f>
        <v>0</v>
      </c>
      <c r="H37" s="259">
        <f>-SUM('[23]BALANZA COMPROBACION'!D347)</f>
        <v>0</v>
      </c>
    </row>
    <row r="38" spans="2:8" s="229" customFormat="1" ht="25.5" x14ac:dyDescent="0.25">
      <c r="B38" s="261" t="s">
        <v>682</v>
      </c>
      <c r="C38" s="262">
        <f>SUM(C39:C43)</f>
        <v>0</v>
      </c>
      <c r="D38" s="262">
        <f>SUM(D39:D43)</f>
        <v>0</v>
      </c>
      <c r="E38" s="262"/>
      <c r="F38" s="262" t="s">
        <v>683</v>
      </c>
      <c r="G38" s="262">
        <f>SUM(G39:G44)</f>
        <v>0</v>
      </c>
      <c r="H38" s="263">
        <f>SUM(H39:H44)</f>
        <v>0</v>
      </c>
    </row>
    <row r="39" spans="2:8" s="233" customFormat="1" x14ac:dyDescent="0.2">
      <c r="B39" s="257" t="s">
        <v>684</v>
      </c>
      <c r="C39" s="258">
        <v>0</v>
      </c>
      <c r="D39" s="258">
        <f>+SUM('[23]BALANZA COMPROBACION'!D64)</f>
        <v>0</v>
      </c>
      <c r="E39" s="258"/>
      <c r="F39" s="258" t="s">
        <v>685</v>
      </c>
      <c r="G39" s="258">
        <f>-SUM('[23]BALANZA COMPROBACION'!G348)</f>
        <v>0</v>
      </c>
      <c r="H39" s="259">
        <f>-SUM('[23]BALANZA COMPROBACION'!D348)</f>
        <v>0</v>
      </c>
    </row>
    <row r="40" spans="2:8" s="233" customFormat="1" x14ac:dyDescent="0.2">
      <c r="B40" s="257" t="s">
        <v>686</v>
      </c>
      <c r="C40" s="258">
        <v>0</v>
      </c>
      <c r="D40" s="258">
        <f>+SUM('[23]BALANZA COMPROBACION'!D65:D72)</f>
        <v>0</v>
      </c>
      <c r="E40" s="258"/>
      <c r="F40" s="258" t="s">
        <v>687</v>
      </c>
      <c r="G40" s="258">
        <f>-'[23]BALANZA COMPROBACION'!G349</f>
        <v>0</v>
      </c>
      <c r="H40" s="259">
        <f>-'[23]BALANZA COMPROBACION'!D349</f>
        <v>0</v>
      </c>
    </row>
    <row r="41" spans="2:8" s="233" customFormat="1" x14ac:dyDescent="0.2">
      <c r="B41" s="257" t="s">
        <v>688</v>
      </c>
      <c r="C41" s="258">
        <v>0</v>
      </c>
      <c r="D41" s="258">
        <f>+SUM('[23]BALANZA COMPROBACION'!D73:D80)</f>
        <v>0</v>
      </c>
      <c r="E41" s="258"/>
      <c r="F41" s="258" t="s">
        <v>689</v>
      </c>
      <c r="G41" s="258">
        <f>-'[23]BALANZA COMPROBACION'!G350</f>
        <v>0</v>
      </c>
      <c r="H41" s="259">
        <f>-'[23]BALANZA COMPROBACION'!D350</f>
        <v>0</v>
      </c>
    </row>
    <row r="42" spans="2:8" s="233" customFormat="1" x14ac:dyDescent="0.2">
      <c r="B42" s="257" t="s">
        <v>690</v>
      </c>
      <c r="C42" s="258">
        <v>0</v>
      </c>
      <c r="D42" s="258">
        <f>+SUM('[23]BALANZA COMPROBACION'!D81:D88)</f>
        <v>0</v>
      </c>
      <c r="E42" s="258"/>
      <c r="F42" s="258" t="s">
        <v>691</v>
      </c>
      <c r="G42" s="258">
        <v>0</v>
      </c>
      <c r="H42" s="259">
        <v>0</v>
      </c>
    </row>
    <row r="43" spans="2:8" s="233" customFormat="1" x14ac:dyDescent="0.2">
      <c r="B43" s="257" t="s">
        <v>692</v>
      </c>
      <c r="C43" s="258">
        <v>0</v>
      </c>
      <c r="D43" s="258">
        <f>+SUM('[23]BALANZA COMPROBACION'!D89:D92)</f>
        <v>0</v>
      </c>
      <c r="E43" s="258"/>
      <c r="F43" s="258" t="s">
        <v>693</v>
      </c>
      <c r="G43" s="258">
        <f>-'[23]BALANZA COMPROBACION'!G352</f>
        <v>0</v>
      </c>
      <c r="H43" s="259">
        <f>-'[23]BALANZA COMPROBACION'!D352</f>
        <v>0</v>
      </c>
    </row>
    <row r="44" spans="2:8" s="233" customFormat="1" x14ac:dyDescent="0.2">
      <c r="B44" s="253" t="s">
        <v>694</v>
      </c>
      <c r="C44" s="262">
        <v>0</v>
      </c>
      <c r="D44" s="262">
        <v>138883.71</v>
      </c>
      <c r="E44" s="262"/>
      <c r="F44" s="258" t="s">
        <v>695</v>
      </c>
      <c r="G44" s="258">
        <f>-SUM('[23]BALANZA COMPROBACION'!G353:G354)</f>
        <v>0</v>
      </c>
      <c r="H44" s="259">
        <f>-SUM('[23]BALANZA COMPROBACION'!D353:D354)</f>
        <v>0</v>
      </c>
    </row>
    <row r="45" spans="2:8" s="233" customFormat="1" ht="25.5" x14ac:dyDescent="0.2">
      <c r="B45" s="253" t="s">
        <v>696</v>
      </c>
      <c r="C45" s="255">
        <f>SUM(C46:C47)</f>
        <v>0</v>
      </c>
      <c r="D45" s="255">
        <f>SUM(D46:D47)</f>
        <v>0</v>
      </c>
      <c r="E45" s="255"/>
      <c r="F45" s="255" t="s">
        <v>697</v>
      </c>
      <c r="G45" s="255">
        <f>SUM(G46:G48)</f>
        <v>0</v>
      </c>
      <c r="H45" s="256">
        <f>SUM(H46:H48)</f>
        <v>0</v>
      </c>
    </row>
    <row r="46" spans="2:8" s="233" customFormat="1" ht="25.5" x14ac:dyDescent="0.2">
      <c r="B46" s="260" t="s">
        <v>698</v>
      </c>
      <c r="C46" s="258">
        <v>0</v>
      </c>
      <c r="D46" s="258">
        <v>0</v>
      </c>
      <c r="E46" s="258"/>
      <c r="F46" s="258" t="s">
        <v>699</v>
      </c>
      <c r="G46" s="258">
        <f>-'[23]BALANZA COMPROBACION'!G355</f>
        <v>0</v>
      </c>
      <c r="H46" s="259">
        <f>-'[23]BALANZA COMPROBACION'!D355</f>
        <v>0</v>
      </c>
    </row>
    <row r="47" spans="2:8" s="233" customFormat="1" x14ac:dyDescent="0.2">
      <c r="B47" s="257" t="s">
        <v>700</v>
      </c>
      <c r="C47" s="258">
        <v>0</v>
      </c>
      <c r="D47" s="258">
        <f>+SUM('[23]BALANZA COMPROBACION'!D106:D110)</f>
        <v>0</v>
      </c>
      <c r="E47" s="258"/>
      <c r="F47" s="258" t="s">
        <v>701</v>
      </c>
      <c r="G47" s="258">
        <f>-'[23]BALANZA COMPROBACION'!G356</f>
        <v>0</v>
      </c>
      <c r="H47" s="259">
        <f>-'[23]BALANZA COMPROBACION'!D356</f>
        <v>0</v>
      </c>
    </row>
    <row r="48" spans="2:8" s="233" customFormat="1" x14ac:dyDescent="0.2">
      <c r="B48" s="253" t="s">
        <v>702</v>
      </c>
      <c r="C48" s="255">
        <f>SUM(C49:C52)</f>
        <v>0</v>
      </c>
      <c r="D48" s="255">
        <f>SUM(D49:D52)</f>
        <v>0</v>
      </c>
      <c r="E48" s="255"/>
      <c r="F48" s="258" t="s">
        <v>703</v>
      </c>
      <c r="G48" s="258">
        <f>-'[23]BALANZA COMPROBACION'!G357</f>
        <v>0</v>
      </c>
      <c r="H48" s="259">
        <f>-'[23]BALANZA COMPROBACION'!D357</f>
        <v>0</v>
      </c>
    </row>
    <row r="49" spans="1:9" s="233" customFormat="1" x14ac:dyDescent="0.2">
      <c r="B49" s="257" t="s">
        <v>704</v>
      </c>
      <c r="C49" s="258">
        <v>0</v>
      </c>
      <c r="D49" s="258">
        <f>+SUM('[23]BALANZA COMPROBACION'!D111)</f>
        <v>0</v>
      </c>
      <c r="E49" s="258"/>
      <c r="F49" s="255" t="s">
        <v>705</v>
      </c>
      <c r="G49" s="255">
        <f>SUM(G50:G52)</f>
        <v>0</v>
      </c>
      <c r="H49" s="256">
        <f>SUM(H50:H52)</f>
        <v>0</v>
      </c>
    </row>
    <row r="50" spans="1:9" s="233" customFormat="1" x14ac:dyDescent="0.2">
      <c r="B50" s="257" t="s">
        <v>706</v>
      </c>
      <c r="C50" s="258">
        <v>0</v>
      </c>
      <c r="D50" s="258">
        <f>+SUM('[23]BALANZA COMPROBACION'!D112)</f>
        <v>0</v>
      </c>
      <c r="E50" s="258"/>
      <c r="F50" s="258" t="s">
        <v>707</v>
      </c>
      <c r="G50" s="258">
        <f>-'[23]BALANZA COMPROBACION'!G358</f>
        <v>0</v>
      </c>
      <c r="H50" s="259">
        <f>-'[23]BALANZA COMPROBACION'!D358</f>
        <v>0</v>
      </c>
    </row>
    <row r="51" spans="1:9" s="233" customFormat="1" ht="25.5" x14ac:dyDescent="0.2">
      <c r="B51" s="260" t="s">
        <v>708</v>
      </c>
      <c r="C51" s="258">
        <v>0</v>
      </c>
      <c r="D51" s="258">
        <f>+SUM('[23]BALANZA COMPROBACION'!D113:D116)</f>
        <v>0</v>
      </c>
      <c r="E51" s="258"/>
      <c r="F51" s="258" t="s">
        <v>709</v>
      </c>
      <c r="G51" s="258">
        <f>-'[23]BALANZA COMPROBACION'!G359</f>
        <v>0</v>
      </c>
      <c r="H51" s="259">
        <f>-'[23]BALANZA COMPROBACION'!D359</f>
        <v>0</v>
      </c>
    </row>
    <row r="52" spans="1:9" s="233" customFormat="1" x14ac:dyDescent="0.2">
      <c r="B52" s="257" t="s">
        <v>710</v>
      </c>
      <c r="C52" s="258">
        <v>0</v>
      </c>
      <c r="D52" s="258">
        <f>+SUM('[23]BALANZA COMPROBACION'!D117:D122)</f>
        <v>0</v>
      </c>
      <c r="E52" s="258"/>
      <c r="F52" s="258" t="s">
        <v>711</v>
      </c>
      <c r="G52" s="258">
        <f>-'[23]BALANZA COMPROBACION'!G360</f>
        <v>0</v>
      </c>
      <c r="H52" s="259">
        <f>-'[23]BALANZA COMPROBACION'!D360</f>
        <v>0</v>
      </c>
    </row>
    <row r="53" spans="1:9" x14ac:dyDescent="0.2">
      <c r="A53" s="264"/>
      <c r="B53" s="257"/>
      <c r="C53" s="258"/>
      <c r="D53" s="258"/>
      <c r="E53" s="258"/>
      <c r="F53" s="258"/>
      <c r="G53" s="258"/>
      <c r="H53" s="259"/>
    </row>
    <row r="54" spans="1:9" s="269" customFormat="1" x14ac:dyDescent="0.2">
      <c r="A54" s="264"/>
      <c r="B54" s="265"/>
      <c r="C54" s="266"/>
      <c r="D54" s="266"/>
      <c r="E54" s="266"/>
      <c r="F54" s="267"/>
      <c r="G54" s="266"/>
      <c r="H54" s="268"/>
      <c r="I54" s="233"/>
    </row>
    <row r="55" spans="1:9" x14ac:dyDescent="0.2">
      <c r="A55" s="264"/>
      <c r="B55" s="270"/>
      <c r="C55" s="258"/>
      <c r="D55" s="258"/>
      <c r="E55" s="258"/>
      <c r="F55" s="258"/>
      <c r="G55" s="258"/>
      <c r="H55" s="258"/>
    </row>
    <row r="56" spans="1:9" x14ac:dyDescent="0.2">
      <c r="B56" s="271"/>
      <c r="C56" s="271"/>
      <c r="D56" s="271"/>
      <c r="E56" s="271"/>
      <c r="F56" s="271"/>
      <c r="G56" s="271"/>
      <c r="H56" s="271"/>
    </row>
    <row r="57" spans="1:9" x14ac:dyDescent="0.2">
      <c r="B57" s="272"/>
      <c r="C57" s="272"/>
      <c r="D57" s="272"/>
      <c r="E57" s="272"/>
      <c r="F57" s="272"/>
      <c r="G57" s="272"/>
      <c r="H57" s="272"/>
    </row>
    <row r="58" spans="1:9" ht="11.25" customHeight="1" x14ac:dyDescent="0.2">
      <c r="B58" s="1275"/>
      <c r="C58" s="1275"/>
      <c r="D58" s="1275"/>
      <c r="E58" s="1275"/>
      <c r="F58" s="1275"/>
      <c r="G58" s="1275"/>
      <c r="H58" s="1275"/>
    </row>
    <row r="59" spans="1:9" ht="11.25" customHeight="1" x14ac:dyDescent="0.2">
      <c r="B59" s="1275" t="str">
        <f>+B3</f>
        <v>Estado de Situación Financiera Detallado-LDF</v>
      </c>
      <c r="C59" s="1275"/>
      <c r="D59" s="1275"/>
      <c r="E59" s="1275"/>
      <c r="F59" s="1275"/>
      <c r="G59" s="1275"/>
      <c r="H59" s="1275"/>
    </row>
    <row r="60" spans="1:9" ht="11.25" customHeight="1" x14ac:dyDescent="0.2">
      <c r="B60" s="1275" t="str">
        <f>+B4</f>
        <v>Del 1 de Septiembre al 30 de Septiembre 2018 y 2017</v>
      </c>
      <c r="C60" s="1275"/>
      <c r="D60" s="1275"/>
      <c r="E60" s="1275"/>
      <c r="F60" s="1275"/>
      <c r="G60" s="1275"/>
      <c r="H60" s="1275"/>
    </row>
    <row r="61" spans="1:9" ht="11.25" customHeight="1" x14ac:dyDescent="0.2">
      <c r="B61" s="1275" t="s">
        <v>1</v>
      </c>
      <c r="C61" s="1275"/>
      <c r="D61" s="1275"/>
      <c r="E61" s="1275"/>
      <c r="F61" s="1275"/>
      <c r="G61" s="1275"/>
      <c r="H61" s="1275"/>
    </row>
    <row r="62" spans="1:9" x14ac:dyDescent="0.2">
      <c r="B62" s="272"/>
      <c r="C62" s="272"/>
      <c r="D62" s="272"/>
      <c r="E62" s="272"/>
      <c r="F62" s="272"/>
      <c r="G62" s="272"/>
      <c r="H62" s="272"/>
    </row>
    <row r="63" spans="1:9" x14ac:dyDescent="0.2">
      <c r="B63" s="273" t="s">
        <v>2</v>
      </c>
      <c r="C63" s="1276" t="str">
        <f>+[23]ENTE!D8</f>
        <v>Universidad Tecnológica de San Juan del Río</v>
      </c>
      <c r="D63" s="1276"/>
      <c r="E63" s="1276"/>
      <c r="F63" s="1276"/>
      <c r="G63" s="272"/>
      <c r="H63" s="272"/>
    </row>
    <row r="64" spans="1:9" x14ac:dyDescent="0.2">
      <c r="B64" s="272"/>
      <c r="C64" s="272"/>
      <c r="D64" s="272"/>
      <c r="E64" s="272"/>
      <c r="F64" s="272"/>
      <c r="G64" s="272"/>
      <c r="H64" s="272"/>
    </row>
    <row r="65" spans="2:8" ht="42.75" customHeight="1" x14ac:dyDescent="0.2">
      <c r="B65" s="274" t="s">
        <v>637</v>
      </c>
      <c r="C65" s="401">
        <f>+C9</f>
        <v>2018</v>
      </c>
      <c r="D65" s="402">
        <f>+D9</f>
        <v>2017</v>
      </c>
      <c r="E65" s="276"/>
      <c r="F65" s="275" t="s">
        <v>637</v>
      </c>
      <c r="G65" s="401">
        <f>+G9</f>
        <v>2018</v>
      </c>
      <c r="H65" s="403">
        <f>+H9</f>
        <v>2017</v>
      </c>
    </row>
    <row r="66" spans="2:8" x14ac:dyDescent="0.2">
      <c r="B66" s="257"/>
      <c r="C66" s="258"/>
      <c r="D66" s="277"/>
      <c r="E66" s="277"/>
      <c r="F66" s="277"/>
      <c r="G66" s="277"/>
      <c r="H66" s="278"/>
    </row>
    <row r="67" spans="2:8" s="281" customFormat="1" x14ac:dyDescent="0.2">
      <c r="B67" s="279" t="s">
        <v>712</v>
      </c>
      <c r="C67" s="262">
        <f>+C16+C24+C32+C38++C44+C45+C48</f>
        <v>12680195.24</v>
      </c>
      <c r="D67" s="262">
        <f>+D16+D24+D32+D38++D44+D45+D48</f>
        <v>23528656.450000007</v>
      </c>
      <c r="E67" s="262"/>
      <c r="F67" s="280" t="s">
        <v>713</v>
      </c>
      <c r="G67" s="262">
        <f>+G16+G26+G30+G33++G34+G38+G45+G49</f>
        <v>10101368.619999999</v>
      </c>
      <c r="H67" s="263">
        <f>+H16+H26+H30+H33++H34+H38+H45+H49</f>
        <v>731791.61999999988</v>
      </c>
    </row>
    <row r="68" spans="2:8" s="281" customFormat="1" x14ac:dyDescent="0.2">
      <c r="B68" s="279"/>
      <c r="C68" s="262"/>
      <c r="D68" s="262"/>
      <c r="E68" s="262"/>
      <c r="F68" s="280"/>
      <c r="G68" s="262"/>
      <c r="H68" s="263"/>
    </row>
    <row r="69" spans="2:8" s="281" customFormat="1" x14ac:dyDescent="0.2">
      <c r="B69" s="282" t="s">
        <v>25</v>
      </c>
      <c r="C69" s="262"/>
      <c r="D69" s="262"/>
      <c r="E69" s="262"/>
      <c r="F69" s="283" t="s">
        <v>26</v>
      </c>
      <c r="G69" s="250"/>
      <c r="H69" s="252"/>
    </row>
    <row r="70" spans="2:8" s="281" customFormat="1" x14ac:dyDescent="0.2">
      <c r="B70" s="282"/>
      <c r="C70" s="262"/>
      <c r="D70" s="262"/>
      <c r="E70" s="262"/>
      <c r="F70" s="283"/>
      <c r="G70" s="250"/>
      <c r="H70" s="252"/>
    </row>
    <row r="71" spans="2:8" s="281" customFormat="1" x14ac:dyDescent="0.2">
      <c r="B71" s="253" t="s">
        <v>714</v>
      </c>
      <c r="C71" s="262">
        <f>+SUM('[23]BALANZA COMPROBACION'!G123:G140)</f>
        <v>0</v>
      </c>
      <c r="D71" s="262">
        <v>0</v>
      </c>
      <c r="E71" s="262"/>
      <c r="F71" s="255" t="s">
        <v>715</v>
      </c>
      <c r="G71" s="262">
        <v>0</v>
      </c>
      <c r="H71" s="263">
        <f>-SUM('[23]BALANZA COMPROBACION'!D361:D365)</f>
        <v>0</v>
      </c>
    </row>
    <row r="72" spans="2:8" s="281" customFormat="1" x14ac:dyDescent="0.2">
      <c r="B72" s="279" t="s">
        <v>716</v>
      </c>
      <c r="C72" s="262">
        <f>+SUM('[23]BALANZA COMPROBACION'!G141:G152)</f>
        <v>0</v>
      </c>
      <c r="D72" s="262">
        <f>+SUM('[23]BALANZA COMPROBACION'!D141:D152)</f>
        <v>0</v>
      </c>
      <c r="E72" s="262"/>
      <c r="F72" s="284" t="s">
        <v>717</v>
      </c>
      <c r="G72" s="262">
        <v>0</v>
      </c>
      <c r="H72" s="263">
        <f>-SUM('[23]BALANZA COMPROBACION'!D366:D371)</f>
        <v>0</v>
      </c>
    </row>
    <row r="73" spans="2:8" s="281" customFormat="1" ht="25.5" x14ac:dyDescent="0.2">
      <c r="B73" s="253" t="s">
        <v>718</v>
      </c>
      <c r="C73" s="262">
        <v>256743232.11000001</v>
      </c>
      <c r="D73" s="262">
        <v>237652428.11000001</v>
      </c>
      <c r="E73" s="262"/>
      <c r="F73" s="255" t="s">
        <v>719</v>
      </c>
      <c r="G73" s="262">
        <v>0</v>
      </c>
      <c r="H73" s="263">
        <f>-SUM('[23]BALANZA COMPROBACION'!D372:D377)</f>
        <v>0</v>
      </c>
    </row>
    <row r="74" spans="2:8" s="281" customFormat="1" x14ac:dyDescent="0.2">
      <c r="B74" s="279" t="s">
        <v>720</v>
      </c>
      <c r="C74" s="262">
        <v>102628958.94</v>
      </c>
      <c r="D74" s="262">
        <v>94020596.810000002</v>
      </c>
      <c r="E74" s="262"/>
      <c r="F74" s="284" t="s">
        <v>721</v>
      </c>
      <c r="G74" s="262">
        <v>0</v>
      </c>
      <c r="H74" s="263">
        <f>-SUM('[23]BALANZA COMPROBACION'!D378:D380)</f>
        <v>0</v>
      </c>
    </row>
    <row r="75" spans="2:8" s="281" customFormat="1" x14ac:dyDescent="0.2">
      <c r="B75" s="279" t="s">
        <v>722</v>
      </c>
      <c r="C75" s="262">
        <v>1023682.6</v>
      </c>
      <c r="D75" s="262">
        <v>1023682.6</v>
      </c>
      <c r="E75" s="262"/>
      <c r="F75" s="284" t="s">
        <v>723</v>
      </c>
      <c r="G75" s="262">
        <v>1425363.75</v>
      </c>
      <c r="H75" s="263">
        <v>1425363.75</v>
      </c>
    </row>
    <row r="76" spans="2:8" s="281" customFormat="1" x14ac:dyDescent="0.2">
      <c r="B76" s="279" t="s">
        <v>724</v>
      </c>
      <c r="C76" s="262">
        <v>-19474185.030000001</v>
      </c>
      <c r="D76" s="262">
        <v>-13175608.199999999</v>
      </c>
      <c r="E76" s="262"/>
      <c r="F76" s="284" t="s">
        <v>725</v>
      </c>
      <c r="G76" s="262">
        <v>0</v>
      </c>
      <c r="H76" s="263">
        <v>0</v>
      </c>
    </row>
    <row r="77" spans="2:8" s="281" customFormat="1" x14ac:dyDescent="0.2">
      <c r="B77" s="279" t="s">
        <v>726</v>
      </c>
      <c r="C77" s="262">
        <v>51865.8</v>
      </c>
      <c r="D77" s="262">
        <v>51865.8</v>
      </c>
      <c r="E77" s="262"/>
      <c r="F77" s="285"/>
      <c r="G77" s="262"/>
      <c r="H77" s="263"/>
    </row>
    <row r="78" spans="2:8" s="281" customFormat="1" ht="25.5" x14ac:dyDescent="0.2">
      <c r="B78" s="261" t="s">
        <v>727</v>
      </c>
      <c r="C78" s="262">
        <f>+SUM('[23]BALANZA COMPROBACION'!G269:G280)</f>
        <v>0</v>
      </c>
      <c r="D78" s="262">
        <f>+SUM('[23]BALANZA COMPROBACION'!D269:D280)</f>
        <v>0</v>
      </c>
      <c r="E78" s="262"/>
      <c r="F78" s="280" t="s">
        <v>728</v>
      </c>
      <c r="G78" s="262">
        <f>SUM(G71:G76)</f>
        <v>1425363.75</v>
      </c>
      <c r="H78" s="263">
        <f>SUM(H71:H76)</f>
        <v>1425363.75</v>
      </c>
    </row>
    <row r="79" spans="2:8" s="281" customFormat="1" x14ac:dyDescent="0.2">
      <c r="B79" s="279" t="s">
        <v>729</v>
      </c>
      <c r="C79" s="262">
        <f>+SUM('[23]BALANZA COMPROBACION'!G281:G285)</f>
        <v>0</v>
      </c>
      <c r="D79" s="262">
        <f>+SUM('[23]BALANZA COMPROBACION'!D281:D285)</f>
        <v>0</v>
      </c>
      <c r="E79" s="262"/>
      <c r="F79" s="285"/>
      <c r="G79" s="262"/>
      <c r="H79" s="263"/>
    </row>
    <row r="80" spans="2:8" s="281" customFormat="1" x14ac:dyDescent="0.2">
      <c r="B80" s="257"/>
      <c r="C80" s="262"/>
      <c r="D80" s="262"/>
      <c r="E80" s="262"/>
      <c r="F80" s="283" t="s">
        <v>730</v>
      </c>
      <c r="G80" s="262">
        <f>+G67+G78</f>
        <v>11526732.369999999</v>
      </c>
      <c r="H80" s="263">
        <f>+H67+H78</f>
        <v>2157155.37</v>
      </c>
    </row>
    <row r="81" spans="2:8" s="281" customFormat="1" x14ac:dyDescent="0.2">
      <c r="B81" s="279" t="s">
        <v>731</v>
      </c>
      <c r="C81" s="262">
        <f>SUM(C71:C79)</f>
        <v>340973554.42000002</v>
      </c>
      <c r="D81" s="262">
        <f>SUM(D71:D79)</f>
        <v>319572965.12000006</v>
      </c>
      <c r="E81" s="262"/>
      <c r="F81" s="285"/>
      <c r="G81" s="262"/>
      <c r="H81" s="263"/>
    </row>
    <row r="82" spans="2:8" s="281" customFormat="1" x14ac:dyDescent="0.2">
      <c r="B82" s="257"/>
      <c r="C82" s="262"/>
      <c r="D82" s="262"/>
      <c r="E82" s="262"/>
      <c r="F82" s="280" t="s">
        <v>732</v>
      </c>
      <c r="G82" s="262"/>
      <c r="H82" s="263"/>
    </row>
    <row r="83" spans="2:8" s="281" customFormat="1" x14ac:dyDescent="0.2">
      <c r="B83" s="282" t="s">
        <v>733</v>
      </c>
      <c r="C83" s="262">
        <f>+C67+C81</f>
        <v>353653749.66000003</v>
      </c>
      <c r="D83" s="262">
        <f>+D67+D81</f>
        <v>343101621.57000005</v>
      </c>
      <c r="E83" s="262"/>
      <c r="F83" s="277"/>
      <c r="G83" s="262"/>
      <c r="H83" s="263"/>
    </row>
    <row r="84" spans="2:8" s="281" customFormat="1" x14ac:dyDescent="0.2">
      <c r="B84" s="257"/>
      <c r="C84" s="262"/>
      <c r="D84" s="285"/>
      <c r="E84" s="285"/>
      <c r="F84" s="251" t="s">
        <v>734</v>
      </c>
      <c r="G84" s="262">
        <f>SUM(G86:G88)</f>
        <v>212040608.63999999</v>
      </c>
      <c r="H84" s="263">
        <f>SUM(H86:H88)</f>
        <v>192949804.63999999</v>
      </c>
    </row>
    <row r="85" spans="2:8" s="281" customFormat="1" x14ac:dyDescent="0.2">
      <c r="B85" s="257"/>
      <c r="C85" s="262"/>
      <c r="D85" s="285"/>
      <c r="E85" s="285"/>
      <c r="F85" s="251"/>
      <c r="G85" s="262"/>
      <c r="H85" s="263"/>
    </row>
    <row r="86" spans="2:8" s="281" customFormat="1" x14ac:dyDescent="0.2">
      <c r="B86" s="431" t="str">
        <f>IF(D83=H105," ","ERROR EN SUMA DE ACTIVOS - PASIVO Y PATRIMONIO DEL 2017 POR "&amp;D83-H105)</f>
        <v xml:space="preserve"> </v>
      </c>
      <c r="C86" s="285"/>
      <c r="D86" s="285"/>
      <c r="E86" s="285"/>
      <c r="F86" s="284" t="s">
        <v>735</v>
      </c>
      <c r="G86" s="262">
        <v>212040608.63999999</v>
      </c>
      <c r="H86" s="263">
        <f>+'ESF-B'!K45</f>
        <v>192949804.63999999</v>
      </c>
    </row>
    <row r="87" spans="2:8" s="281" customFormat="1" x14ac:dyDescent="0.2">
      <c r="B87" s="431" t="str">
        <f>IF(C83=G105," ","ERROR EN SUMA DE ACTIVOS - PASIVO Y PATRIMONIO DEL 2018 POR "&amp;C83-G105)</f>
        <v xml:space="preserve"> </v>
      </c>
      <c r="C87" s="285"/>
      <c r="D87" s="285"/>
      <c r="E87" s="285"/>
      <c r="F87" s="284" t="s">
        <v>736</v>
      </c>
      <c r="G87" s="262">
        <f>-SUM('[23]BALANZA COMPROBACION'!G397:G400)</f>
        <v>0</v>
      </c>
      <c r="H87" s="263">
        <f>-SUM('[23]BALANZA COMPROBACION'!D397:D400)</f>
        <v>0</v>
      </c>
    </row>
    <row r="88" spans="2:8" s="281" customFormat="1" x14ac:dyDescent="0.2">
      <c r="B88" s="257"/>
      <c r="C88" s="285"/>
      <c r="D88" s="285"/>
      <c r="E88" s="285"/>
      <c r="F88" s="255" t="s">
        <v>737</v>
      </c>
      <c r="G88" s="262">
        <f>-SUM('[23]BALANZA COMPROBACION'!G401:G403)</f>
        <v>0</v>
      </c>
      <c r="H88" s="263">
        <f>-SUM('[23]BALANZA COMPROBACION'!D401:D403)</f>
        <v>0</v>
      </c>
    </row>
    <row r="89" spans="2:8" s="281" customFormat="1" x14ac:dyDescent="0.2">
      <c r="B89" s="257"/>
      <c r="C89" s="285"/>
      <c r="D89" s="285"/>
      <c r="E89" s="285"/>
      <c r="F89" s="284"/>
      <c r="G89" s="262"/>
      <c r="H89" s="263"/>
    </row>
    <row r="90" spans="2:8" s="281" customFormat="1" x14ac:dyDescent="0.2">
      <c r="B90" s="286"/>
      <c r="C90" s="277"/>
      <c r="D90" s="277"/>
      <c r="E90" s="277"/>
      <c r="F90" s="251" t="s">
        <v>738</v>
      </c>
      <c r="G90" s="262">
        <f>SUM(G92:G96)</f>
        <v>130086408.65000001</v>
      </c>
      <c r="H90" s="263">
        <f>SUM(H92:H96)</f>
        <v>147994661.56</v>
      </c>
    </row>
    <row r="91" spans="2:8" s="281" customFormat="1" x14ac:dyDescent="0.2">
      <c r="B91" s="286"/>
      <c r="C91" s="277"/>
      <c r="D91" s="277"/>
      <c r="E91" s="277"/>
      <c r="F91" s="280"/>
      <c r="G91" s="262"/>
      <c r="H91" s="263"/>
    </row>
    <row r="92" spans="2:8" s="281" customFormat="1" x14ac:dyDescent="0.2">
      <c r="B92" s="260"/>
      <c r="C92" s="285"/>
      <c r="D92" s="285"/>
      <c r="E92" s="285"/>
      <c r="F92" s="255" t="s">
        <v>739</v>
      </c>
      <c r="G92" s="262">
        <f>+'EA-A'!J54</f>
        <v>-9329545.9399999976</v>
      </c>
      <c r="H92" s="263">
        <f>+'EA-A'!K54</f>
        <v>11474916.120000005</v>
      </c>
    </row>
    <row r="93" spans="2:8" s="281" customFormat="1" x14ac:dyDescent="0.2">
      <c r="B93" s="257"/>
      <c r="C93" s="285"/>
      <c r="D93" s="285"/>
      <c r="E93" s="285"/>
      <c r="F93" s="255" t="s">
        <v>740</v>
      </c>
      <c r="G93" s="262">
        <f>+'ESF-B'!J52</f>
        <v>41549997.329999998</v>
      </c>
      <c r="H93" s="263">
        <f>+'ESF-B'!K52</f>
        <v>38653788.18</v>
      </c>
    </row>
    <row r="94" spans="2:8" s="281" customFormat="1" x14ac:dyDescent="0.2">
      <c r="B94" s="257"/>
      <c r="C94" s="285"/>
      <c r="D94" s="285"/>
      <c r="E94" s="285"/>
      <c r="F94" s="284" t="s">
        <v>741</v>
      </c>
      <c r="G94" s="262">
        <f>+'ESF-B'!J53</f>
        <v>97865957.260000005</v>
      </c>
      <c r="H94" s="263">
        <f>+'ESF-B'!K53</f>
        <v>97865957.260000005</v>
      </c>
    </row>
    <row r="95" spans="2:8" s="281" customFormat="1" x14ac:dyDescent="0.2">
      <c r="B95" s="257"/>
      <c r="C95" s="285"/>
      <c r="D95" s="285"/>
      <c r="E95" s="285"/>
      <c r="F95" s="284" t="s">
        <v>742</v>
      </c>
      <c r="G95" s="262">
        <f>-SUM('[23]BALANZA COMPROBACION'!G411:G413)</f>
        <v>0</v>
      </c>
      <c r="H95" s="263">
        <f>-SUM('[23]BALANZA COMPROBACION'!D411:D413)</f>
        <v>0</v>
      </c>
    </row>
    <row r="96" spans="2:8" s="281" customFormat="1" x14ac:dyDescent="0.2">
      <c r="B96" s="257"/>
      <c r="C96" s="285"/>
      <c r="D96" s="285"/>
      <c r="E96" s="285"/>
      <c r="F96" s="284" t="s">
        <v>743</v>
      </c>
      <c r="G96" s="262">
        <f>-SUM('[23]BALANZA COMPROBACION'!G414:G415)</f>
        <v>0</v>
      </c>
      <c r="H96" s="263">
        <f>-SUM('[23]BALANZA COMPROBACION'!D414:D415)</f>
        <v>0</v>
      </c>
    </row>
    <row r="97" spans="1:12" s="281" customFormat="1" x14ac:dyDescent="0.2">
      <c r="B97" s="286"/>
      <c r="C97" s="250"/>
      <c r="D97" s="250"/>
      <c r="E97" s="250"/>
      <c r="F97" s="262"/>
      <c r="G97" s="262"/>
      <c r="H97" s="263"/>
    </row>
    <row r="98" spans="1:12" s="281" customFormat="1" x14ac:dyDescent="0.2">
      <c r="B98" s="257"/>
      <c r="C98" s="285"/>
      <c r="D98" s="285"/>
      <c r="E98" s="285"/>
      <c r="F98" s="251" t="s">
        <v>744</v>
      </c>
      <c r="G98" s="262">
        <f>-G100-G101</f>
        <v>0</v>
      </c>
      <c r="H98" s="263">
        <f>-H100-H101</f>
        <v>0</v>
      </c>
    </row>
    <row r="99" spans="1:12" s="281" customFormat="1" x14ac:dyDescent="0.2">
      <c r="B99" s="257"/>
      <c r="C99" s="285"/>
      <c r="D99" s="285"/>
      <c r="E99" s="285"/>
      <c r="F99" s="280"/>
      <c r="G99" s="262"/>
      <c r="H99" s="263"/>
    </row>
    <row r="100" spans="1:12" s="281" customFormat="1" x14ac:dyDescent="0.2">
      <c r="B100" s="257"/>
      <c r="C100" s="285"/>
      <c r="D100" s="285"/>
      <c r="E100" s="285"/>
      <c r="F100" s="284" t="s">
        <v>745</v>
      </c>
      <c r="G100" s="262">
        <f>-SUM('[23]BALANZA COMPROBACION'!G416)</f>
        <v>0</v>
      </c>
      <c r="H100" s="263">
        <f>-SUM('[23]BALANZA COMPROBACION'!D416)</f>
        <v>0</v>
      </c>
    </row>
    <row r="101" spans="1:12" s="281" customFormat="1" x14ac:dyDescent="0.2">
      <c r="B101" s="257"/>
      <c r="C101" s="285"/>
      <c r="D101" s="285"/>
      <c r="E101" s="285"/>
      <c r="F101" s="284" t="s">
        <v>746</v>
      </c>
      <c r="G101" s="262">
        <f>-SUM('[23]BALANZA COMPROBACION'!G417)</f>
        <v>0</v>
      </c>
      <c r="H101" s="263">
        <f>-SUM('[23]BALANZA COMPROBACION'!D417)</f>
        <v>0</v>
      </c>
    </row>
    <row r="102" spans="1:12" s="281" customFormat="1" x14ac:dyDescent="0.2">
      <c r="B102" s="257"/>
      <c r="C102" s="285"/>
      <c r="D102" s="285"/>
      <c r="E102" s="285"/>
      <c r="F102" s="285"/>
      <c r="G102" s="262"/>
      <c r="H102" s="263"/>
    </row>
    <row r="103" spans="1:12" s="281" customFormat="1" x14ac:dyDescent="0.2">
      <c r="B103" s="257"/>
      <c r="C103" s="285"/>
      <c r="D103" s="285"/>
      <c r="E103" s="285"/>
      <c r="F103" s="280" t="s">
        <v>747</v>
      </c>
      <c r="G103" s="262">
        <f>+G84+G90+G98</f>
        <v>342127017.28999996</v>
      </c>
      <c r="H103" s="263">
        <f>+H84+H90+H98</f>
        <v>340944466.19999999</v>
      </c>
    </row>
    <row r="104" spans="1:12" s="281" customFormat="1" x14ac:dyDescent="0.2">
      <c r="B104" s="286"/>
      <c r="C104" s="250"/>
      <c r="D104" s="250"/>
      <c r="E104" s="250"/>
      <c r="F104" s="285"/>
      <c r="G104" s="262"/>
      <c r="H104" s="263"/>
    </row>
    <row r="105" spans="1:12" s="281" customFormat="1" ht="25.5" x14ac:dyDescent="0.2">
      <c r="B105" s="286"/>
      <c r="C105" s="250"/>
      <c r="D105" s="250"/>
      <c r="E105" s="250"/>
      <c r="F105" s="255" t="s">
        <v>748</v>
      </c>
      <c r="G105" s="262">
        <f>+G80+G103</f>
        <v>353653749.65999997</v>
      </c>
      <c r="H105" s="263">
        <f>+H80+H103</f>
        <v>343101621.56999999</v>
      </c>
      <c r="K105" s="406">
        <f>+G105-C83</f>
        <v>0</v>
      </c>
      <c r="L105" s="406">
        <f>+H105-D83</f>
        <v>0</v>
      </c>
    </row>
    <row r="106" spans="1:12" s="288" customFormat="1" x14ac:dyDescent="0.2">
      <c r="A106" s="281"/>
      <c r="B106" s="257"/>
      <c r="C106" s="285"/>
      <c r="D106" s="285"/>
      <c r="E106" s="285"/>
      <c r="F106" s="285"/>
      <c r="G106" s="285"/>
      <c r="H106" s="287"/>
      <c r="I106" s="281"/>
    </row>
    <row r="107" spans="1:12" s="288" customFormat="1" x14ac:dyDescent="0.2">
      <c r="A107" s="281"/>
      <c r="B107" s="289"/>
      <c r="C107" s="290"/>
      <c r="D107" s="290"/>
      <c r="E107" s="290"/>
      <c r="F107" s="290"/>
      <c r="G107" s="290"/>
      <c r="H107" s="291"/>
      <c r="I107" s="281"/>
    </row>
    <row r="108" spans="1:12" x14ac:dyDescent="0.2">
      <c r="B108" s="292"/>
      <c r="C108" s="293"/>
      <c r="D108" s="293"/>
      <c r="E108" s="293"/>
      <c r="F108" s="293"/>
      <c r="G108" s="293"/>
      <c r="H108" s="294"/>
    </row>
    <row r="109" spans="1:12" x14ac:dyDescent="0.2">
      <c r="B109" s="1196" t="s">
        <v>62</v>
      </c>
      <c r="C109" s="1196"/>
      <c r="D109" s="1196"/>
      <c r="E109" s="1196"/>
      <c r="F109" s="1196"/>
      <c r="G109" s="1196"/>
      <c r="H109" s="22"/>
      <c r="I109" s="22"/>
    </row>
    <row r="110" spans="1:12" x14ac:dyDescent="0.2">
      <c r="B110" s="22"/>
      <c r="C110" s="17"/>
      <c r="D110" s="49"/>
      <c r="E110" s="49"/>
      <c r="F110" s="3"/>
      <c r="G110" s="50"/>
      <c r="H110" s="49"/>
      <c r="I110" s="49"/>
    </row>
    <row r="111" spans="1:12" x14ac:dyDescent="0.2">
      <c r="B111" s="22"/>
      <c r="C111" s="17"/>
      <c r="D111" s="49"/>
      <c r="E111" s="49"/>
      <c r="F111" s="3"/>
      <c r="G111" s="50"/>
      <c r="H111" s="49"/>
      <c r="I111" s="49"/>
    </row>
    <row r="112" spans="1:12" x14ac:dyDescent="0.2">
      <c r="B112" s="22"/>
      <c r="C112" s="17"/>
      <c r="D112" s="49"/>
      <c r="E112" s="49"/>
      <c r="F112" s="3"/>
      <c r="G112" s="50"/>
      <c r="H112" s="49"/>
      <c r="I112" s="49"/>
    </row>
    <row r="113" spans="1:9" x14ac:dyDescent="0.2">
      <c r="B113" s="22"/>
      <c r="C113" s="17"/>
      <c r="D113" s="49"/>
      <c r="E113" s="49"/>
      <c r="F113" s="3"/>
      <c r="G113" s="50"/>
      <c r="H113" s="49"/>
      <c r="I113" s="49"/>
    </row>
    <row r="114" spans="1:9" x14ac:dyDescent="0.2">
      <c r="B114" s="22"/>
      <c r="C114" s="17"/>
      <c r="D114" s="49"/>
      <c r="E114" s="49"/>
      <c r="F114" s="3"/>
      <c r="G114" s="50"/>
      <c r="H114" s="49"/>
      <c r="I114" s="49"/>
    </row>
    <row r="115" spans="1:9" x14ac:dyDescent="0.2">
      <c r="B115" s="22"/>
      <c r="C115" s="17"/>
      <c r="D115" s="49"/>
      <c r="E115" s="49"/>
      <c r="F115" s="3"/>
      <c r="G115" s="50"/>
      <c r="H115" s="49"/>
      <c r="I115" s="49"/>
    </row>
    <row r="116" spans="1:9" x14ac:dyDescent="0.2">
      <c r="B116" s="22"/>
      <c r="C116" s="17"/>
      <c r="D116" s="49"/>
      <c r="E116" s="49"/>
      <c r="F116" s="3"/>
      <c r="G116" s="50"/>
      <c r="H116" s="49"/>
      <c r="I116" s="49"/>
    </row>
    <row r="117" spans="1:9" x14ac:dyDescent="0.2">
      <c r="B117" s="22"/>
      <c r="C117" s="17"/>
      <c r="D117" s="49"/>
      <c r="E117" s="49"/>
      <c r="F117" s="3"/>
      <c r="G117" s="50"/>
      <c r="H117" s="49"/>
      <c r="I117" s="49"/>
    </row>
    <row r="118" spans="1:9" ht="15" customHeight="1" x14ac:dyDescent="0.2">
      <c r="A118" s="99"/>
      <c r="B118" s="1234" t="str">
        <f>+[23]ENTE!D10</f>
        <v>M.A.P. BIBIANA RODRÍGUEZ MONTES</v>
      </c>
      <c r="C118" s="1234"/>
      <c r="D118" s="1234"/>
      <c r="E118" s="424"/>
      <c r="F118" s="1274" t="str">
        <f>+[23]ENTE!D14</f>
        <v>M. EN A. GONZALO FERREIRA MARTÍNEZ</v>
      </c>
      <c r="G118" s="1274"/>
      <c r="H118" s="1274"/>
      <c r="I118" s="1274"/>
    </row>
    <row r="119" spans="1:9" ht="15" customHeight="1" x14ac:dyDescent="0.2">
      <c r="A119" s="99"/>
      <c r="B119" s="1274" t="str">
        <f>+[23]ENTE!D12</f>
        <v>RECTORA</v>
      </c>
      <c r="C119" s="1274"/>
      <c r="D119" s="1274"/>
      <c r="E119" s="425"/>
      <c r="F119" s="1274" t="str">
        <f>+[23]ENTE!D16</f>
        <v>DIRECTOR DE ADMINISTRACIÓN Y FINANZAS</v>
      </c>
      <c r="G119" s="1274"/>
      <c r="H119" s="1274"/>
      <c r="I119" s="1274"/>
    </row>
    <row r="120" spans="1:9" x14ac:dyDescent="0.2">
      <c r="B120" s="25"/>
      <c r="C120" s="25"/>
      <c r="D120" s="31"/>
      <c r="E120" s="31"/>
      <c r="F120" s="25"/>
      <c r="G120" s="25"/>
      <c r="H120" s="25"/>
      <c r="I120" s="25"/>
    </row>
    <row r="121" spans="1:9" x14ac:dyDescent="0.2">
      <c r="B121" s="264"/>
      <c r="C121" s="264"/>
      <c r="D121" s="264"/>
      <c r="E121" s="264"/>
      <c r="F121" s="264"/>
      <c r="G121" s="264"/>
      <c r="H121" s="264"/>
    </row>
    <row r="122" spans="1:9" x14ac:dyDescent="0.2">
      <c r="B122" s="264"/>
      <c r="C122" s="264"/>
      <c r="D122" s="264"/>
      <c r="E122" s="264"/>
      <c r="F122" s="264"/>
      <c r="G122" s="264"/>
      <c r="H122" s="264"/>
    </row>
  </sheetData>
  <sheetProtection selectLockedCells="1"/>
  <mergeCells count="15">
    <mergeCell ref="B2:H2"/>
    <mergeCell ref="B3:H3"/>
    <mergeCell ref="B4:H4"/>
    <mergeCell ref="B5:H5"/>
    <mergeCell ref="C7:F7"/>
    <mergeCell ref="B118:D118"/>
    <mergeCell ref="F118:I118"/>
    <mergeCell ref="B119:D119"/>
    <mergeCell ref="F119:I119"/>
    <mergeCell ref="B58:H58"/>
    <mergeCell ref="B59:H59"/>
    <mergeCell ref="B60:H60"/>
    <mergeCell ref="B61:H61"/>
    <mergeCell ref="C63:F63"/>
    <mergeCell ref="B109:G109"/>
  </mergeCells>
  <printOptions horizontalCentered="1" verticalCentered="1"/>
  <pageMargins left="0.11811023622047245" right="0.11811023622047245" top="0.35433070866141736" bottom="0.94488188976377963" header="0" footer="0"/>
  <pageSetup scale="59" orientation="landscape" r:id="rId1"/>
  <headerFooter>
    <oddFooter>&amp;R&amp;"-,Negrita"&amp;14 89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59"/>
  <sheetViews>
    <sheetView view="pageBreakPreview" topLeftCell="A7" zoomScaleNormal="80" zoomScaleSheetLayoutView="100" workbookViewId="0">
      <selection activeCell="E23" sqref="E23"/>
    </sheetView>
  </sheetViews>
  <sheetFormatPr baseColWidth="10" defaultRowHeight="12" x14ac:dyDescent="0.2"/>
  <cols>
    <col min="1" max="1" width="5.42578125" style="295" customWidth="1"/>
    <col min="2" max="2" width="43.42578125" style="320" bestFit="1" customWidth="1"/>
    <col min="3" max="3" width="14.42578125" style="320" customWidth="1"/>
    <col min="4" max="4" width="15.140625" style="320" bestFit="1" customWidth="1"/>
    <col min="5" max="5" width="15.5703125" style="320" bestFit="1" customWidth="1"/>
    <col min="6" max="6" width="18.7109375" style="320" bestFit="1" customWidth="1"/>
    <col min="7" max="7" width="19.5703125" style="320" bestFit="1" customWidth="1"/>
    <col min="8" max="8" width="17.28515625" style="320" bestFit="1" customWidth="1"/>
    <col min="9" max="9" width="21.7109375" style="320" bestFit="1" customWidth="1"/>
    <col min="10" max="10" width="3.140625" style="295" customWidth="1"/>
    <col min="11" max="16384" width="11.42578125" style="320"/>
  </cols>
  <sheetData>
    <row r="1" spans="2:9" x14ac:dyDescent="0.2">
      <c r="B1" s="295"/>
      <c r="C1" s="295"/>
      <c r="D1" s="295"/>
      <c r="E1" s="295"/>
      <c r="F1" s="295"/>
      <c r="G1" s="295"/>
      <c r="H1" s="295"/>
      <c r="I1" s="295"/>
    </row>
    <row r="2" spans="2:9" hidden="1" x14ac:dyDescent="0.2">
      <c r="B2" s="1201"/>
      <c r="C2" s="1201"/>
      <c r="D2" s="1201"/>
      <c r="E2" s="1201"/>
      <c r="F2" s="1201"/>
      <c r="G2" s="1201"/>
      <c r="H2" s="1201"/>
      <c r="I2" s="1201"/>
    </row>
    <row r="3" spans="2:9" x14ac:dyDescent="0.2">
      <c r="B3" s="1280" t="s">
        <v>18947</v>
      </c>
      <c r="C3" s="1280"/>
      <c r="D3" s="1280"/>
      <c r="E3" s="1280"/>
      <c r="F3" s="1280"/>
      <c r="G3" s="1280"/>
      <c r="H3" s="1280"/>
      <c r="I3" s="1280"/>
    </row>
    <row r="4" spans="2:9" x14ac:dyDescent="0.2">
      <c r="B4" s="1280" t="str">
        <f>+ESFD!B4</f>
        <v>Del 1 de Septiembre al 30 de Septiembre 2018 y 2017</v>
      </c>
      <c r="C4" s="1280"/>
      <c r="D4" s="1280"/>
      <c r="E4" s="1280"/>
      <c r="F4" s="1280"/>
      <c r="G4" s="1280"/>
      <c r="H4" s="1280"/>
      <c r="I4" s="1280"/>
    </row>
    <row r="5" spans="2:9" x14ac:dyDescent="0.2">
      <c r="B5" s="1280" t="s">
        <v>1</v>
      </c>
      <c r="C5" s="1280"/>
      <c r="D5" s="1280"/>
      <c r="E5" s="1280"/>
      <c r="F5" s="1280"/>
      <c r="G5" s="1280"/>
      <c r="H5" s="1280"/>
      <c r="I5" s="1280"/>
    </row>
    <row r="6" spans="2:9" x14ac:dyDescent="0.2">
      <c r="B6" s="296"/>
      <c r="C6" s="296"/>
      <c r="D6" s="296"/>
      <c r="E6" s="296"/>
      <c r="F6" s="296"/>
      <c r="G6" s="296"/>
      <c r="H6" s="296"/>
      <c r="I6" s="296"/>
    </row>
    <row r="7" spans="2:9" x14ac:dyDescent="0.2">
      <c r="B7" s="297" t="s">
        <v>2</v>
      </c>
      <c r="C7" s="1282" t="s">
        <v>205</v>
      </c>
      <c r="D7" s="1282"/>
      <c r="E7" s="1282"/>
      <c r="F7" s="1282"/>
      <c r="G7" s="1282"/>
      <c r="H7" s="1282"/>
      <c r="I7" s="298"/>
    </row>
    <row r="8" spans="2:9" x14ac:dyDescent="0.2">
      <c r="B8" s="299"/>
      <c r="C8" s="299"/>
      <c r="D8" s="299"/>
      <c r="E8" s="299"/>
      <c r="F8" s="299"/>
      <c r="G8" s="299"/>
      <c r="H8" s="299"/>
      <c r="I8" s="299"/>
    </row>
    <row r="9" spans="2:9" ht="55.5" customHeight="1" x14ac:dyDescent="0.2">
      <c r="B9" s="300" t="s">
        <v>749</v>
      </c>
      <c r="C9" s="301" t="s">
        <v>19703</v>
      </c>
      <c r="D9" s="302" t="s">
        <v>750</v>
      </c>
      <c r="E9" s="302" t="s">
        <v>751</v>
      </c>
      <c r="F9" s="301" t="s">
        <v>752</v>
      </c>
      <c r="G9" s="302" t="s">
        <v>753</v>
      </c>
      <c r="H9" s="301" t="s">
        <v>754</v>
      </c>
      <c r="I9" s="303" t="s">
        <v>755</v>
      </c>
    </row>
    <row r="10" spans="2:9" x14ac:dyDescent="0.2">
      <c r="B10" s="304"/>
      <c r="C10" s="55"/>
      <c r="D10" s="55"/>
      <c r="E10" s="55"/>
      <c r="F10" s="55"/>
      <c r="G10" s="55"/>
      <c r="H10" s="55"/>
      <c r="I10" s="62"/>
    </row>
    <row r="11" spans="2:9" x14ac:dyDescent="0.2">
      <c r="B11" s="305" t="s">
        <v>756</v>
      </c>
      <c r="C11" s="306">
        <v>0</v>
      </c>
      <c r="D11" s="306">
        <v>0</v>
      </c>
      <c r="E11" s="306">
        <v>0</v>
      </c>
      <c r="F11" s="306">
        <v>0</v>
      </c>
      <c r="G11" s="306">
        <v>0</v>
      </c>
      <c r="H11" s="306">
        <v>0</v>
      </c>
      <c r="I11" s="307">
        <v>0</v>
      </c>
    </row>
    <row r="12" spans="2:9" x14ac:dyDescent="0.2">
      <c r="B12" s="308" t="s">
        <v>757</v>
      </c>
      <c r="C12" s="309">
        <v>0</v>
      </c>
      <c r="D12" s="309">
        <v>0</v>
      </c>
      <c r="E12" s="309">
        <v>0</v>
      </c>
      <c r="F12" s="309">
        <v>0</v>
      </c>
      <c r="G12" s="309">
        <v>0</v>
      </c>
      <c r="H12" s="309">
        <v>0</v>
      </c>
      <c r="I12" s="310">
        <v>0</v>
      </c>
    </row>
    <row r="13" spans="2:9" x14ac:dyDescent="0.2">
      <c r="B13" s="311" t="s">
        <v>758</v>
      </c>
      <c r="C13" s="312">
        <v>0</v>
      </c>
      <c r="D13" s="312">
        <v>0</v>
      </c>
      <c r="E13" s="312">
        <v>0</v>
      </c>
      <c r="F13" s="312">
        <v>0</v>
      </c>
      <c r="G13" s="313">
        <v>0</v>
      </c>
      <c r="H13" s="312">
        <v>0</v>
      </c>
      <c r="I13" s="314">
        <v>0</v>
      </c>
    </row>
    <row r="14" spans="2:9" x14ac:dyDescent="0.2">
      <c r="B14" s="311" t="s">
        <v>759</v>
      </c>
      <c r="C14" s="312">
        <v>0</v>
      </c>
      <c r="D14" s="312">
        <v>0</v>
      </c>
      <c r="E14" s="312">
        <v>0</v>
      </c>
      <c r="F14" s="312">
        <v>0</v>
      </c>
      <c r="G14" s="313">
        <v>0</v>
      </c>
      <c r="H14" s="312">
        <v>0</v>
      </c>
      <c r="I14" s="314">
        <v>0</v>
      </c>
    </row>
    <row r="15" spans="2:9" x14ac:dyDescent="0.2">
      <c r="B15" s="311" t="s">
        <v>760</v>
      </c>
      <c r="C15" s="312">
        <v>0</v>
      </c>
      <c r="D15" s="312">
        <v>0</v>
      </c>
      <c r="E15" s="312">
        <v>0</v>
      </c>
      <c r="F15" s="312">
        <v>0</v>
      </c>
      <c r="G15" s="313">
        <v>0</v>
      </c>
      <c r="H15" s="312">
        <v>0</v>
      </c>
      <c r="I15" s="314">
        <v>0</v>
      </c>
    </row>
    <row r="16" spans="2:9" x14ac:dyDescent="0.2">
      <c r="B16" s="311"/>
      <c r="C16" s="313"/>
      <c r="D16" s="313"/>
      <c r="E16" s="313"/>
      <c r="F16" s="313"/>
      <c r="G16" s="313"/>
      <c r="H16" s="313"/>
      <c r="I16" s="315"/>
    </row>
    <row r="17" spans="2:9" x14ac:dyDescent="0.2">
      <c r="B17" s="308" t="s">
        <v>761</v>
      </c>
      <c r="C17" s="306">
        <v>0</v>
      </c>
      <c r="D17" s="306">
        <v>0</v>
      </c>
      <c r="E17" s="306">
        <v>0</v>
      </c>
      <c r="F17" s="306">
        <v>0</v>
      </c>
      <c r="G17" s="306">
        <v>0</v>
      </c>
      <c r="H17" s="306">
        <v>0</v>
      </c>
      <c r="I17" s="307">
        <v>0</v>
      </c>
    </row>
    <row r="18" spans="2:9" x14ac:dyDescent="0.2">
      <c r="B18" s="311" t="s">
        <v>762</v>
      </c>
      <c r="C18" s="312">
        <v>0</v>
      </c>
      <c r="D18" s="312">
        <v>0</v>
      </c>
      <c r="E18" s="312">
        <v>0</v>
      </c>
      <c r="F18" s="312">
        <v>0</v>
      </c>
      <c r="G18" s="313">
        <v>0</v>
      </c>
      <c r="H18" s="312">
        <v>0</v>
      </c>
      <c r="I18" s="314">
        <v>0</v>
      </c>
    </row>
    <row r="19" spans="2:9" x14ac:dyDescent="0.2">
      <c r="B19" s="311" t="s">
        <v>763</v>
      </c>
      <c r="C19" s="312">
        <v>0</v>
      </c>
      <c r="D19" s="312">
        <v>0</v>
      </c>
      <c r="E19" s="312">
        <v>0</v>
      </c>
      <c r="F19" s="312">
        <v>0</v>
      </c>
      <c r="G19" s="313">
        <v>0</v>
      </c>
      <c r="H19" s="312">
        <v>0</v>
      </c>
      <c r="I19" s="314">
        <v>0</v>
      </c>
    </row>
    <row r="20" spans="2:9" x14ac:dyDescent="0.2">
      <c r="B20" s="311" t="s">
        <v>764</v>
      </c>
      <c r="C20" s="312">
        <v>0</v>
      </c>
      <c r="D20" s="312">
        <v>0</v>
      </c>
      <c r="E20" s="312">
        <v>0</v>
      </c>
      <c r="F20" s="312">
        <v>0</v>
      </c>
      <c r="G20" s="313">
        <v>0</v>
      </c>
      <c r="H20" s="312">
        <v>0</v>
      </c>
      <c r="I20" s="314">
        <v>0</v>
      </c>
    </row>
    <row r="21" spans="2:9" x14ac:dyDescent="0.2">
      <c r="B21" s="311"/>
      <c r="C21" s="313"/>
      <c r="D21" s="313"/>
      <c r="E21" s="313"/>
      <c r="F21" s="313"/>
      <c r="G21" s="313"/>
      <c r="H21" s="313"/>
      <c r="I21" s="315"/>
    </row>
    <row r="22" spans="2:9" x14ac:dyDescent="0.2">
      <c r="B22" s="305" t="s">
        <v>765</v>
      </c>
      <c r="C22" s="316">
        <v>4670337.6900000004</v>
      </c>
      <c r="D22" s="316">
        <v>103912405.05</v>
      </c>
      <c r="E22" s="316">
        <v>97056010.370000005</v>
      </c>
      <c r="F22" s="316">
        <v>0</v>
      </c>
      <c r="G22" s="313">
        <f>+C22+D22-E22+F22</f>
        <v>11526732.36999999</v>
      </c>
      <c r="H22" s="316">
        <v>0</v>
      </c>
      <c r="I22" s="317">
        <v>0</v>
      </c>
    </row>
    <row r="23" spans="2:9" x14ac:dyDescent="0.2">
      <c r="B23" s="318"/>
      <c r="C23" s="313"/>
      <c r="D23" s="313"/>
      <c r="E23" s="313"/>
      <c r="F23" s="313"/>
      <c r="G23" s="313"/>
      <c r="H23" s="313"/>
      <c r="I23" s="315"/>
    </row>
    <row r="24" spans="2:9" x14ac:dyDescent="0.2">
      <c r="B24" s="305" t="s">
        <v>766</v>
      </c>
      <c r="C24" s="306">
        <f>C11+C22</f>
        <v>4670337.6900000004</v>
      </c>
      <c r="D24" s="306">
        <f t="shared" ref="D24:I24" si="0">D11+D22</f>
        <v>103912405.05</v>
      </c>
      <c r="E24" s="306">
        <f t="shared" si="0"/>
        <v>97056010.370000005</v>
      </c>
      <c r="F24" s="306">
        <f>F11+F22</f>
        <v>0</v>
      </c>
      <c r="G24" s="306">
        <f>G11+G22</f>
        <v>11526732.36999999</v>
      </c>
      <c r="H24" s="306">
        <f t="shared" si="0"/>
        <v>0</v>
      </c>
      <c r="I24" s="306">
        <f t="shared" si="0"/>
        <v>0</v>
      </c>
    </row>
    <row r="25" spans="2:9" x14ac:dyDescent="0.2">
      <c r="B25" s="318"/>
      <c r="C25" s="313"/>
      <c r="D25" s="313"/>
      <c r="E25" s="313"/>
      <c r="F25" s="313"/>
      <c r="G25" s="313"/>
      <c r="H25" s="313"/>
      <c r="I25" s="315"/>
    </row>
    <row r="26" spans="2:9" x14ac:dyDescent="0.2">
      <c r="B26" s="319" t="s">
        <v>767</v>
      </c>
      <c r="C26" s="306">
        <v>0</v>
      </c>
      <c r="D26" s="306">
        <v>0</v>
      </c>
      <c r="E26" s="306">
        <v>0</v>
      </c>
      <c r="F26" s="306">
        <v>0</v>
      </c>
      <c r="G26" s="306">
        <v>0</v>
      </c>
      <c r="H26" s="306">
        <v>0</v>
      </c>
      <c r="I26" s="307">
        <v>0</v>
      </c>
    </row>
    <row r="27" spans="2:9" x14ac:dyDescent="0.2">
      <c r="B27" s="311" t="s">
        <v>768</v>
      </c>
      <c r="C27" s="312"/>
      <c r="D27" s="312"/>
      <c r="E27" s="312"/>
      <c r="F27" s="312"/>
      <c r="G27" s="313">
        <v>0</v>
      </c>
      <c r="H27" s="312"/>
      <c r="I27" s="314"/>
    </row>
    <row r="28" spans="2:9" x14ac:dyDescent="0.2">
      <c r="B28" s="311" t="s">
        <v>769</v>
      </c>
      <c r="C28" s="312"/>
      <c r="D28" s="312"/>
      <c r="E28" s="312"/>
      <c r="F28" s="312"/>
      <c r="G28" s="313">
        <v>0</v>
      </c>
      <c r="H28" s="312"/>
      <c r="I28" s="314"/>
    </row>
    <row r="29" spans="2:9" x14ac:dyDescent="0.2">
      <c r="B29" s="311" t="s">
        <v>770</v>
      </c>
      <c r="C29" s="312"/>
      <c r="D29" s="312"/>
      <c r="E29" s="312"/>
      <c r="F29" s="312"/>
      <c r="G29" s="313">
        <v>0</v>
      </c>
      <c r="H29" s="312"/>
      <c r="I29" s="314"/>
    </row>
    <row r="30" spans="2:9" x14ac:dyDescent="0.2">
      <c r="B30" s="311"/>
      <c r="C30" s="313"/>
      <c r="D30" s="313"/>
      <c r="E30" s="313"/>
      <c r="F30" s="313"/>
      <c r="G30" s="313"/>
      <c r="H30" s="313"/>
      <c r="I30" s="315"/>
    </row>
    <row r="31" spans="2:9" x14ac:dyDescent="0.2">
      <c r="B31" s="305" t="s">
        <v>771</v>
      </c>
      <c r="C31" s="306">
        <v>0</v>
      </c>
      <c r="D31" s="306">
        <v>0</v>
      </c>
      <c r="E31" s="306">
        <v>0</v>
      </c>
      <c r="F31" s="306">
        <v>0</v>
      </c>
      <c r="G31" s="306">
        <v>0</v>
      </c>
      <c r="H31" s="306">
        <v>0</v>
      </c>
      <c r="I31" s="307">
        <v>0</v>
      </c>
    </row>
    <row r="32" spans="2:9" x14ac:dyDescent="0.2">
      <c r="B32" s="311" t="s">
        <v>772</v>
      </c>
      <c r="C32" s="312"/>
      <c r="D32" s="312"/>
      <c r="E32" s="312"/>
      <c r="F32" s="312"/>
      <c r="G32" s="313">
        <v>0</v>
      </c>
      <c r="H32" s="312"/>
      <c r="I32" s="314"/>
    </row>
    <row r="33" spans="1:10" x14ac:dyDescent="0.2">
      <c r="B33" s="311" t="s">
        <v>773</v>
      </c>
      <c r="C33" s="312"/>
      <c r="D33" s="312"/>
      <c r="E33" s="312"/>
      <c r="F33" s="312"/>
      <c r="G33" s="313">
        <v>0</v>
      </c>
      <c r="H33" s="312"/>
      <c r="I33" s="314"/>
    </row>
    <row r="34" spans="1:10" x14ac:dyDescent="0.2">
      <c r="B34" s="311" t="s">
        <v>774</v>
      </c>
      <c r="C34" s="312"/>
      <c r="D34" s="312"/>
      <c r="E34" s="312"/>
      <c r="F34" s="312"/>
      <c r="G34" s="313">
        <v>0</v>
      </c>
      <c r="H34" s="312"/>
      <c r="I34" s="314"/>
    </row>
    <row r="35" spans="1:10" x14ac:dyDescent="0.2">
      <c r="A35" s="321"/>
      <c r="B35" s="311"/>
      <c r="C35" s="322"/>
      <c r="D35" s="322"/>
      <c r="E35" s="322"/>
      <c r="F35" s="322"/>
      <c r="G35" s="322"/>
      <c r="H35" s="322"/>
      <c r="I35" s="323"/>
      <c r="J35" s="321"/>
    </row>
    <row r="36" spans="1:10" x14ac:dyDescent="0.2">
      <c r="A36" s="321"/>
      <c r="B36" s="324"/>
      <c r="C36" s="325"/>
      <c r="D36" s="325"/>
      <c r="E36" s="325"/>
      <c r="F36" s="325"/>
      <c r="G36" s="325"/>
      <c r="H36" s="325"/>
      <c r="I36" s="326"/>
      <c r="J36" s="321"/>
    </row>
    <row r="37" spans="1:10" x14ac:dyDescent="0.2">
      <c r="A37" s="321"/>
      <c r="B37" s="1283" t="s">
        <v>775</v>
      </c>
      <c r="C37" s="1283"/>
      <c r="D37" s="1283"/>
      <c r="E37" s="1283"/>
      <c r="F37" s="1283"/>
      <c r="G37" s="1283"/>
      <c r="H37" s="1283"/>
      <c r="I37" s="1283"/>
      <c r="J37" s="321"/>
    </row>
    <row r="38" spans="1:10" x14ac:dyDescent="0.2">
      <c r="A38" s="321"/>
      <c r="B38" s="1284" t="s">
        <v>776</v>
      </c>
      <c r="C38" s="1284"/>
      <c r="D38" s="1284"/>
      <c r="E38" s="1284"/>
      <c r="F38" s="1284"/>
      <c r="G38" s="1284"/>
      <c r="H38" s="1284"/>
      <c r="I38" s="1284"/>
      <c r="J38" s="321"/>
    </row>
    <row r="39" spans="1:10" x14ac:dyDescent="0.2">
      <c r="A39" s="321"/>
      <c r="B39" s="321"/>
      <c r="C39" s="321"/>
      <c r="D39" s="321"/>
      <c r="E39" s="321"/>
      <c r="F39" s="321"/>
      <c r="G39" s="321"/>
      <c r="H39" s="321"/>
      <c r="I39" s="321"/>
      <c r="J39" s="321"/>
    </row>
    <row r="40" spans="1:10" x14ac:dyDescent="0.2">
      <c r="A40" s="321"/>
      <c r="B40" s="321"/>
      <c r="C40" s="321"/>
      <c r="D40" s="321"/>
      <c r="E40" s="321"/>
      <c r="F40" s="321"/>
      <c r="G40" s="321"/>
      <c r="H40" s="321"/>
      <c r="I40" s="321"/>
      <c r="J40" s="321"/>
    </row>
    <row r="41" spans="1:10" ht="45" x14ac:dyDescent="0.2">
      <c r="A41" s="321"/>
      <c r="B41" s="321"/>
      <c r="C41" s="327" t="s">
        <v>777</v>
      </c>
      <c r="D41" s="328" t="s">
        <v>778</v>
      </c>
      <c r="E41" s="329" t="s">
        <v>779</v>
      </c>
      <c r="F41" s="328" t="s">
        <v>780</v>
      </c>
      <c r="G41" s="330" t="s">
        <v>781</v>
      </c>
      <c r="H41" s="331" t="s">
        <v>782</v>
      </c>
      <c r="I41" s="321"/>
      <c r="J41" s="321"/>
    </row>
    <row r="42" spans="1:10" x14ac:dyDescent="0.2">
      <c r="A42" s="321"/>
      <c r="B42" s="321"/>
      <c r="C42" s="332"/>
      <c r="D42" s="333"/>
      <c r="E42" s="333"/>
      <c r="F42" s="333"/>
      <c r="G42" s="333"/>
      <c r="H42" s="334"/>
      <c r="I42" s="321"/>
      <c r="J42" s="321"/>
    </row>
    <row r="43" spans="1:10" ht="22.5" x14ac:dyDescent="0.2">
      <c r="A43" s="321"/>
      <c r="B43" s="321"/>
      <c r="C43" s="335" t="s">
        <v>783</v>
      </c>
      <c r="D43" s="336">
        <v>0</v>
      </c>
      <c r="E43" s="336">
        <v>0</v>
      </c>
      <c r="F43" s="336">
        <v>0</v>
      </c>
      <c r="G43" s="336">
        <v>0</v>
      </c>
      <c r="H43" s="337">
        <v>0</v>
      </c>
      <c r="I43" s="321"/>
      <c r="J43" s="321"/>
    </row>
    <row r="44" spans="1:10" x14ac:dyDescent="0.2">
      <c r="A44" s="321"/>
      <c r="B44" s="321"/>
      <c r="C44" s="335" t="s">
        <v>784</v>
      </c>
      <c r="D44" s="336"/>
      <c r="E44" s="336"/>
      <c r="F44" s="336"/>
      <c r="G44" s="336"/>
      <c r="H44" s="337"/>
      <c r="I44" s="321"/>
      <c r="J44" s="321"/>
    </row>
    <row r="45" spans="1:10" x14ac:dyDescent="0.2">
      <c r="A45" s="321"/>
      <c r="B45" s="321"/>
      <c r="C45" s="332"/>
      <c r="D45" s="338"/>
      <c r="E45" s="338"/>
      <c r="F45" s="338"/>
      <c r="G45" s="338"/>
      <c r="H45" s="339"/>
      <c r="I45" s="321"/>
      <c r="J45" s="321"/>
    </row>
    <row r="46" spans="1:10" x14ac:dyDescent="0.2">
      <c r="A46" s="321"/>
      <c r="B46" s="321"/>
      <c r="C46" s="332" t="s">
        <v>785</v>
      </c>
      <c r="D46" s="340"/>
      <c r="E46" s="340"/>
      <c r="F46" s="340"/>
      <c r="G46" s="340"/>
      <c r="H46" s="341"/>
      <c r="I46" s="321"/>
      <c r="J46" s="321"/>
    </row>
    <row r="47" spans="1:10" x14ac:dyDescent="0.2">
      <c r="A47" s="321"/>
      <c r="B47" s="321"/>
      <c r="C47" s="332" t="s">
        <v>786</v>
      </c>
      <c r="D47" s="340"/>
      <c r="E47" s="340"/>
      <c r="F47" s="340"/>
      <c r="G47" s="340"/>
      <c r="H47" s="341"/>
      <c r="I47" s="321"/>
      <c r="J47" s="321"/>
    </row>
    <row r="48" spans="1:10" x14ac:dyDescent="0.2">
      <c r="A48" s="321"/>
      <c r="B48" s="321"/>
      <c r="C48" s="342" t="s">
        <v>787</v>
      </c>
      <c r="D48" s="343"/>
      <c r="E48" s="343"/>
      <c r="F48" s="343"/>
      <c r="G48" s="343"/>
      <c r="H48" s="344"/>
      <c r="I48" s="321"/>
      <c r="J48" s="321"/>
    </row>
    <row r="49" spans="1:10" ht="12" customHeight="1" x14ac:dyDescent="0.2">
      <c r="A49" s="321"/>
      <c r="B49" s="1285" t="s">
        <v>62</v>
      </c>
      <c r="C49" s="1285"/>
      <c r="D49" s="1285"/>
      <c r="E49" s="1285"/>
      <c r="F49" s="1285"/>
      <c r="G49" s="1285"/>
      <c r="H49" s="1285"/>
      <c r="I49" s="1285"/>
      <c r="J49" s="321"/>
    </row>
    <row r="50" spans="1:10" x14ac:dyDescent="0.2">
      <c r="A50" s="321"/>
      <c r="B50" s="1286"/>
      <c r="C50" s="1286"/>
      <c r="D50" s="1286"/>
      <c r="E50" s="1286"/>
      <c r="F50" s="1286"/>
      <c r="G50" s="1286"/>
      <c r="H50" s="1286"/>
      <c r="I50" s="1286"/>
      <c r="J50" s="321"/>
    </row>
    <row r="51" spans="1:10" x14ac:dyDescent="0.2">
      <c r="A51" s="321"/>
      <c r="B51" s="1286"/>
      <c r="C51" s="1286"/>
      <c r="D51" s="1286"/>
      <c r="E51" s="1286"/>
      <c r="F51" s="1286"/>
      <c r="G51" s="1286"/>
      <c r="H51" s="1286"/>
      <c r="I51" s="1286"/>
      <c r="J51" s="321"/>
    </row>
    <row r="52" spans="1:10" x14ac:dyDescent="0.2">
      <c r="A52" s="321"/>
      <c r="B52" s="1286"/>
      <c r="C52" s="1286"/>
      <c r="D52" s="1286"/>
      <c r="E52" s="1286"/>
      <c r="F52" s="1286"/>
      <c r="G52" s="1286"/>
      <c r="H52" s="1286"/>
      <c r="I52" s="1286"/>
      <c r="J52" s="321"/>
    </row>
    <row r="53" spans="1:10" x14ac:dyDescent="0.2">
      <c r="A53" s="321"/>
      <c r="B53" s="1286"/>
      <c r="C53" s="1286"/>
      <c r="D53" s="1286"/>
      <c r="E53" s="1286"/>
      <c r="F53" s="1286"/>
      <c r="G53" s="1286"/>
      <c r="H53" s="1286"/>
      <c r="I53" s="1286"/>
      <c r="J53" s="321"/>
    </row>
    <row r="54" spans="1:10" x14ac:dyDescent="0.2">
      <c r="A54" s="321"/>
      <c r="B54" s="1286"/>
      <c r="C54" s="1286"/>
      <c r="D54" s="1286"/>
      <c r="E54" s="1286"/>
      <c r="F54" s="1286"/>
      <c r="G54" s="1286"/>
      <c r="H54" s="1286"/>
      <c r="I54" s="1286"/>
      <c r="J54" s="321"/>
    </row>
    <row r="55" spans="1:10" x14ac:dyDescent="0.2">
      <c r="A55" s="321"/>
      <c r="B55" s="321"/>
      <c r="C55" s="321"/>
      <c r="D55" s="321"/>
      <c r="E55" s="321"/>
      <c r="F55" s="321"/>
      <c r="G55" s="321"/>
      <c r="H55" s="321"/>
      <c r="I55" s="321"/>
      <c r="J55" s="321"/>
    </row>
    <row r="56" spans="1:10" x14ac:dyDescent="0.2">
      <c r="A56" s="321"/>
      <c r="B56" s="321"/>
      <c r="C56" s="345"/>
      <c r="D56" s="345"/>
      <c r="E56" s="345"/>
      <c r="F56" s="345"/>
      <c r="G56" s="345"/>
      <c r="H56" s="345"/>
      <c r="I56" s="345"/>
      <c r="J56" s="321"/>
    </row>
    <row r="57" spans="1:10" ht="15" customHeight="1" x14ac:dyDescent="0.2">
      <c r="A57" s="429"/>
      <c r="B57" s="429"/>
      <c r="C57" s="1281" t="s">
        <v>19389</v>
      </c>
      <c r="D57" s="1281"/>
      <c r="E57" s="1281"/>
      <c r="F57" s="429"/>
      <c r="G57" s="1281" t="s">
        <v>788</v>
      </c>
      <c r="H57" s="1281"/>
      <c r="I57" s="1281"/>
      <c r="J57" s="429"/>
    </row>
    <row r="58" spans="1:10" ht="15" customHeight="1" x14ac:dyDescent="0.2">
      <c r="A58" s="429"/>
      <c r="B58" s="429"/>
      <c r="C58" s="1280" t="s">
        <v>19390</v>
      </c>
      <c r="D58" s="1280"/>
      <c r="E58" s="1280"/>
      <c r="F58" s="429"/>
      <c r="G58" s="1280" t="s">
        <v>789</v>
      </c>
      <c r="H58" s="1280"/>
      <c r="I58" s="1280"/>
      <c r="J58" s="429"/>
    </row>
    <row r="59" spans="1:10" x14ac:dyDescent="0.2">
      <c r="A59" s="321"/>
      <c r="B59" s="321"/>
      <c r="C59" s="321"/>
      <c r="D59" s="321"/>
      <c r="E59" s="321"/>
      <c r="F59" s="321"/>
      <c r="G59" s="321"/>
      <c r="H59" s="321"/>
      <c r="I59" s="321"/>
      <c r="J59" s="321"/>
    </row>
  </sheetData>
  <sheetProtection selectLockedCells="1"/>
  <mergeCells count="13">
    <mergeCell ref="C58:E58"/>
    <mergeCell ref="G57:I57"/>
    <mergeCell ref="G58:I58"/>
    <mergeCell ref="B2:I2"/>
    <mergeCell ref="B3:I3"/>
    <mergeCell ref="B4:I4"/>
    <mergeCell ref="B5:I5"/>
    <mergeCell ref="C7:H7"/>
    <mergeCell ref="B37:I37"/>
    <mergeCell ref="B38:I38"/>
    <mergeCell ref="B49:I49"/>
    <mergeCell ref="B50:I54"/>
    <mergeCell ref="C57:E57"/>
  </mergeCells>
  <printOptions horizontalCentered="1" verticalCentered="1"/>
  <pageMargins left="0.11811023622047245" right="0.11811023622047245" top="0.35433070866141736" bottom="0.94488188976377963" header="0.11811023622047245" footer="0.11811023622047245"/>
  <pageSetup scale="68" orientation="landscape" r:id="rId1"/>
  <headerFooter>
    <oddFooter>&amp;R&amp;"-,Negrita"&amp;14 90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9"/>
  <sheetViews>
    <sheetView workbookViewId="0">
      <selection activeCell="H3" sqref="H3"/>
    </sheetView>
  </sheetViews>
  <sheetFormatPr baseColWidth="10" defaultRowHeight="15" x14ac:dyDescent="0.25"/>
  <sheetData>
    <row r="1" spans="1:11" x14ac:dyDescent="0.25">
      <c r="A1" s="373"/>
      <c r="B1" s="1288"/>
      <c r="C1" s="1288"/>
      <c r="D1" s="1288"/>
      <c r="E1" s="1288"/>
      <c r="F1" s="1288"/>
      <c r="G1" s="1288"/>
      <c r="H1" s="1288"/>
      <c r="I1" s="1288"/>
      <c r="J1" s="1288"/>
      <c r="K1" s="1288"/>
    </row>
    <row r="2" spans="1:11" x14ac:dyDescent="0.25">
      <c r="A2" s="373"/>
    </row>
    <row r="3" spans="1:11" ht="15.75" thickBot="1" x14ac:dyDescent="0.3">
      <c r="A3" s="373"/>
    </row>
    <row r="4" spans="1:11" ht="15.75" thickBot="1" x14ac:dyDescent="0.3">
      <c r="A4" s="1289" t="s">
        <v>18923</v>
      </c>
      <c r="B4" s="1290"/>
      <c r="C4" s="1290"/>
      <c r="D4" s="1290"/>
      <c r="E4" s="1290"/>
      <c r="F4" s="1290"/>
      <c r="G4" s="1290"/>
      <c r="H4" s="1290"/>
      <c r="I4" s="1290"/>
      <c r="J4" s="1290"/>
      <c r="K4" s="1291"/>
    </row>
    <row r="5" spans="1:11" ht="15.75" thickBot="1" x14ac:dyDescent="0.3">
      <c r="A5" s="1292" t="s">
        <v>18927</v>
      </c>
      <c r="B5" s="1293"/>
      <c r="C5" s="1293"/>
      <c r="D5" s="1293"/>
      <c r="E5" s="1293"/>
      <c r="F5" s="1293"/>
      <c r="G5" s="1293"/>
      <c r="H5" s="1293"/>
      <c r="I5" s="1293"/>
      <c r="J5" s="1293"/>
      <c r="K5" s="1294"/>
    </row>
    <row r="6" spans="1:11" ht="15.75" thickBot="1" x14ac:dyDescent="0.3">
      <c r="A6" s="1292" t="str">
        <f>+IADOP!B4</f>
        <v>Del 1 de Septiembre al 30 de Septiembre 2018 y 2017</v>
      </c>
      <c r="B6" s="1293"/>
      <c r="C6" s="1293"/>
      <c r="D6" s="1293"/>
      <c r="E6" s="1293"/>
      <c r="F6" s="1293"/>
      <c r="G6" s="1293"/>
      <c r="H6" s="1293"/>
      <c r="I6" s="1293"/>
      <c r="J6" s="1293"/>
      <c r="K6" s="1294"/>
    </row>
    <row r="7" spans="1:11" ht="15.75" thickBot="1" x14ac:dyDescent="0.3">
      <c r="A7" s="1292" t="s">
        <v>18926</v>
      </c>
      <c r="B7" s="1293"/>
      <c r="C7" s="1293"/>
      <c r="D7" s="1293"/>
      <c r="E7" s="1293"/>
      <c r="F7" s="1293"/>
      <c r="G7" s="1293"/>
      <c r="H7" s="1293"/>
      <c r="I7" s="1293"/>
      <c r="J7" s="1293"/>
      <c r="K7" s="1294"/>
    </row>
    <row r="8" spans="1:11" ht="75" thickBot="1" x14ac:dyDescent="0.3">
      <c r="A8" s="374" t="s">
        <v>18928</v>
      </c>
      <c r="B8" s="375" t="s">
        <v>18929</v>
      </c>
      <c r="C8" s="375" t="s">
        <v>18930</v>
      </c>
      <c r="D8" s="375" t="s">
        <v>18931</v>
      </c>
      <c r="E8" s="375" t="s">
        <v>18932</v>
      </c>
      <c r="F8" s="375" t="s">
        <v>18933</v>
      </c>
      <c r="G8" s="375" t="s">
        <v>18934</v>
      </c>
      <c r="H8" s="375" t="s">
        <v>18935</v>
      </c>
      <c r="I8" s="375" t="s">
        <v>19074</v>
      </c>
      <c r="J8" s="375" t="s">
        <v>19075</v>
      </c>
      <c r="K8" s="375" t="s">
        <v>19076</v>
      </c>
    </row>
    <row r="9" spans="1:11" x14ac:dyDescent="0.25">
      <c r="A9" s="376"/>
      <c r="B9" s="377"/>
      <c r="C9" s="377"/>
      <c r="D9" s="377"/>
      <c r="E9" s="377"/>
      <c r="F9" s="377"/>
      <c r="G9" s="377"/>
      <c r="H9" s="377"/>
      <c r="I9" s="377"/>
      <c r="J9" s="377"/>
      <c r="K9" s="377"/>
    </row>
    <row r="10" spans="1:11" ht="49.5" x14ac:dyDescent="0.25">
      <c r="A10" s="378" t="s">
        <v>18936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</row>
    <row r="11" spans="1:11" x14ac:dyDescent="0.25">
      <c r="A11" s="380" t="s">
        <v>18937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</row>
    <row r="12" spans="1:11" x14ac:dyDescent="0.25">
      <c r="A12" s="380" t="s">
        <v>18938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</row>
    <row r="13" spans="1:11" x14ac:dyDescent="0.25">
      <c r="A13" s="380" t="s">
        <v>18939</v>
      </c>
      <c r="B13" s="379"/>
      <c r="C13" s="379"/>
      <c r="D13" s="379"/>
      <c r="E13" s="379"/>
      <c r="F13" s="379"/>
      <c r="G13" s="379"/>
      <c r="H13" s="379"/>
      <c r="I13" s="379"/>
      <c r="J13" s="379"/>
      <c r="K13" s="379"/>
    </row>
    <row r="14" spans="1:11" x14ac:dyDescent="0.25">
      <c r="A14" s="380" t="s">
        <v>18940</v>
      </c>
      <c r="B14" s="379"/>
      <c r="C14" s="379"/>
      <c r="D14" s="379"/>
      <c r="E14" s="379"/>
      <c r="F14" s="379"/>
      <c r="G14" s="379"/>
      <c r="H14" s="379"/>
      <c r="I14" s="379"/>
      <c r="J14" s="379"/>
      <c r="K14" s="379"/>
    </row>
    <row r="15" spans="1:11" x14ac:dyDescent="0.25">
      <c r="A15" s="381"/>
      <c r="B15" s="379"/>
      <c r="C15" s="376"/>
      <c r="D15" s="379"/>
      <c r="E15" s="379"/>
      <c r="F15" s="379"/>
      <c r="G15" s="379"/>
      <c r="H15" s="379"/>
      <c r="I15" s="379"/>
      <c r="J15" s="379"/>
      <c r="K15" s="379"/>
    </row>
    <row r="16" spans="1:11" ht="24.75" x14ac:dyDescent="0.25">
      <c r="A16" s="378" t="s">
        <v>18941</v>
      </c>
      <c r="B16" s="379"/>
      <c r="C16" s="376"/>
      <c r="D16" s="1287" t="s">
        <v>18922</v>
      </c>
      <c r="E16" s="1287"/>
      <c r="F16" s="1287"/>
      <c r="G16" s="1287"/>
      <c r="H16" s="1287"/>
      <c r="I16" s="379"/>
      <c r="J16" s="379"/>
      <c r="K16" s="379"/>
    </row>
    <row r="17" spans="1:11" ht="16.5" x14ac:dyDescent="0.25">
      <c r="A17" s="380" t="s">
        <v>18942</v>
      </c>
      <c r="B17" s="379"/>
      <c r="C17" s="379"/>
      <c r="D17" s="379"/>
      <c r="E17" s="379"/>
      <c r="F17" s="379"/>
      <c r="G17" s="379"/>
      <c r="H17" s="379"/>
      <c r="I17" s="379"/>
      <c r="J17" s="379"/>
      <c r="K17" s="379"/>
    </row>
    <row r="18" spans="1:11" ht="16.5" x14ac:dyDescent="0.25">
      <c r="A18" s="380" t="s">
        <v>18943</v>
      </c>
      <c r="B18" s="379"/>
      <c r="C18" s="379"/>
      <c r="D18" s="379"/>
      <c r="E18" s="379"/>
      <c r="F18" s="379"/>
      <c r="G18" s="379"/>
      <c r="H18" s="379"/>
      <c r="I18" s="379"/>
      <c r="J18" s="379"/>
      <c r="K18" s="379"/>
    </row>
    <row r="19" spans="1:11" ht="16.5" x14ac:dyDescent="0.25">
      <c r="A19" s="380" t="s">
        <v>18944</v>
      </c>
      <c r="B19" s="379"/>
      <c r="C19" s="379"/>
      <c r="D19" s="379"/>
      <c r="E19" s="379"/>
      <c r="F19" s="379"/>
      <c r="G19" s="379"/>
      <c r="H19" s="379"/>
      <c r="I19" s="379"/>
      <c r="J19" s="379"/>
      <c r="K19" s="379"/>
    </row>
    <row r="20" spans="1:11" ht="16.5" x14ac:dyDescent="0.25">
      <c r="A20" s="380" t="s">
        <v>18945</v>
      </c>
      <c r="B20" s="379"/>
      <c r="C20" s="379"/>
      <c r="D20" s="379"/>
      <c r="E20" s="379"/>
      <c r="F20" s="379"/>
      <c r="G20" s="379"/>
      <c r="H20" s="379"/>
      <c r="I20" s="379"/>
      <c r="J20" s="379"/>
      <c r="K20" s="379"/>
    </row>
    <row r="21" spans="1:11" x14ac:dyDescent="0.25">
      <c r="A21" s="381"/>
      <c r="B21" s="379"/>
      <c r="C21" s="379"/>
      <c r="D21" s="379"/>
      <c r="E21" s="379"/>
      <c r="F21" s="379"/>
      <c r="G21" s="379"/>
      <c r="H21" s="379"/>
      <c r="I21" s="379"/>
      <c r="J21" s="379"/>
      <c r="K21" s="379"/>
    </row>
    <row r="22" spans="1:11" ht="41.25" x14ac:dyDescent="0.25">
      <c r="A22" s="378" t="s">
        <v>18946</v>
      </c>
      <c r="B22" s="379"/>
      <c r="C22" s="379"/>
      <c r="D22" s="379"/>
      <c r="E22" s="379"/>
      <c r="F22" s="379"/>
      <c r="G22" s="379"/>
      <c r="H22" s="379"/>
      <c r="I22" s="379"/>
      <c r="J22" s="379"/>
      <c r="K22" s="379"/>
    </row>
    <row r="23" spans="1:11" ht="15.75" thickBot="1" x14ac:dyDescent="0.3">
      <c r="A23" s="382"/>
      <c r="B23" s="383"/>
      <c r="C23" s="383"/>
      <c r="D23" s="383"/>
      <c r="E23" s="383"/>
      <c r="F23" s="383"/>
      <c r="G23" s="383"/>
      <c r="H23" s="383"/>
      <c r="I23" s="383"/>
      <c r="J23" s="383"/>
      <c r="K23" s="383"/>
    </row>
    <row r="24" spans="1:11" x14ac:dyDescent="0.25">
      <c r="A24" t="s">
        <v>121</v>
      </c>
    </row>
    <row r="27" spans="1:11" s="320" customFormat="1" ht="12" x14ac:dyDescent="0.2">
      <c r="A27" s="295"/>
      <c r="B27" s="371"/>
      <c r="C27" s="426"/>
      <c r="D27" s="372"/>
      <c r="E27" s="372"/>
      <c r="F27" s="372"/>
      <c r="G27" s="372"/>
      <c r="H27" s="372"/>
      <c r="I27" s="372"/>
      <c r="J27" s="372"/>
      <c r="K27" s="295"/>
    </row>
    <row r="28" spans="1:11" s="320" customFormat="1" ht="15" customHeight="1" x14ac:dyDescent="0.2">
      <c r="A28" s="371"/>
      <c r="B28" s="371"/>
      <c r="C28" s="426" t="s">
        <v>19389</v>
      </c>
      <c r="D28" s="371"/>
      <c r="E28" s="371"/>
      <c r="F28" s="371"/>
      <c r="G28" s="371"/>
      <c r="H28" s="426" t="s">
        <v>18924</v>
      </c>
      <c r="I28" s="371"/>
      <c r="J28" s="371"/>
      <c r="K28" s="371"/>
    </row>
    <row r="29" spans="1:11" s="320" customFormat="1" ht="15" customHeight="1" x14ac:dyDescent="0.2">
      <c r="A29" s="371"/>
      <c r="B29" s="371"/>
      <c r="C29" s="426" t="s">
        <v>19390</v>
      </c>
      <c r="D29" s="371"/>
      <c r="E29" s="371"/>
      <c r="F29" s="371"/>
      <c r="G29" s="371"/>
      <c r="H29" s="426" t="s">
        <v>18925</v>
      </c>
      <c r="I29" s="371"/>
      <c r="J29" s="371"/>
      <c r="K29" s="371"/>
    </row>
  </sheetData>
  <mergeCells count="6">
    <mergeCell ref="D16:H16"/>
    <mergeCell ref="B1:K1"/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94488188976377963" header="0.31496062992125984" footer="0.31496062992125984"/>
  <pageSetup scale="86" orientation="landscape" r:id="rId1"/>
  <headerFooter>
    <oddFooter>&amp;R&amp;"-,Negrita"&amp;14 91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K42"/>
  <sheetViews>
    <sheetView showGridLines="0" topLeftCell="A16" zoomScale="80" zoomScaleNormal="80" workbookViewId="0">
      <selection activeCell="G32" sqref="G32"/>
    </sheetView>
  </sheetViews>
  <sheetFormatPr baseColWidth="10" defaultColWidth="10.85546875" defaultRowHeight="15" x14ac:dyDescent="0.25"/>
  <cols>
    <col min="1" max="1" width="56.5703125" style="440" customWidth="1"/>
    <col min="2" max="2" width="14.5703125" style="440" customWidth="1"/>
    <col min="3" max="3" width="15.140625" style="440" customWidth="1"/>
    <col min="4" max="4" width="21.5703125" style="440" bestFit="1" customWidth="1"/>
    <col min="5" max="5" width="21" style="440" customWidth="1"/>
    <col min="6" max="6" width="21.140625" style="440" bestFit="1" customWidth="1"/>
    <col min="7" max="7" width="20.85546875" style="440" customWidth="1"/>
    <col min="8" max="8" width="22" style="440" customWidth="1"/>
    <col min="9" max="9" width="22.42578125" style="440" bestFit="1" customWidth="1"/>
    <col min="10" max="11" width="15.140625" style="440" bestFit="1" customWidth="1"/>
    <col min="12" max="16384" width="10.85546875" style="440"/>
  </cols>
  <sheetData>
    <row r="4" spans="1:9" ht="15.75" thickBot="1" x14ac:dyDescent="0.3"/>
    <row r="5" spans="1:9" ht="15.75" x14ac:dyDescent="0.25">
      <c r="A5" s="1315" t="s">
        <v>19704</v>
      </c>
      <c r="B5" s="1316"/>
      <c r="C5" s="1316"/>
      <c r="D5" s="1316"/>
      <c r="E5" s="1316"/>
      <c r="F5" s="1316"/>
      <c r="G5" s="1316"/>
      <c r="H5" s="1316"/>
      <c r="I5" s="1317"/>
    </row>
    <row r="6" spans="1:9" ht="15.75" x14ac:dyDescent="0.25">
      <c r="A6" s="1318" t="s">
        <v>19705</v>
      </c>
      <c r="B6" s="1319"/>
      <c r="C6" s="1319"/>
      <c r="D6" s="1319"/>
      <c r="E6" s="1319"/>
      <c r="F6" s="1319"/>
      <c r="G6" s="1319"/>
      <c r="H6" s="1319"/>
      <c r="I6" s="1320"/>
    </row>
    <row r="7" spans="1:9" ht="16.5" thickBot="1" x14ac:dyDescent="0.3">
      <c r="A7" s="1321" t="s">
        <v>19706</v>
      </c>
      <c r="B7" s="1322"/>
      <c r="C7" s="1322"/>
      <c r="D7" s="1322"/>
      <c r="E7" s="1322"/>
      <c r="F7" s="1322"/>
      <c r="G7" s="1322"/>
      <c r="H7" s="1322"/>
      <c r="I7" s="1323"/>
    </row>
    <row r="8" spans="1:9" ht="16.5" thickBot="1" x14ac:dyDescent="0.3">
      <c r="A8" s="1315" t="s">
        <v>19707</v>
      </c>
      <c r="B8" s="1316"/>
      <c r="C8" s="1324"/>
      <c r="D8" s="1327" t="s">
        <v>19708</v>
      </c>
      <c r="E8" s="1328"/>
      <c r="F8" s="1328"/>
      <c r="G8" s="1328"/>
      <c r="H8" s="1329"/>
      <c r="I8" s="1330" t="s">
        <v>19709</v>
      </c>
    </row>
    <row r="9" spans="1:9" ht="32.25" thickBot="1" x14ac:dyDescent="0.3">
      <c r="A9" s="1318"/>
      <c r="B9" s="1319"/>
      <c r="C9" s="1325"/>
      <c r="D9" s="441" t="s">
        <v>19710</v>
      </c>
      <c r="E9" s="442" t="s">
        <v>19711</v>
      </c>
      <c r="F9" s="441" t="s">
        <v>19712</v>
      </c>
      <c r="G9" s="441" t="s">
        <v>19713</v>
      </c>
      <c r="H9" s="441" t="s">
        <v>19714</v>
      </c>
      <c r="I9" s="1331"/>
    </row>
    <row r="10" spans="1:9" ht="16.5" thickBot="1" x14ac:dyDescent="0.3">
      <c r="A10" s="1321"/>
      <c r="B10" s="1322"/>
      <c r="C10" s="1326"/>
      <c r="D10" s="441">
        <v>-1</v>
      </c>
      <c r="E10" s="441">
        <v>-2</v>
      </c>
      <c r="F10" s="441" t="s">
        <v>19715</v>
      </c>
      <c r="G10" s="441">
        <v>-4</v>
      </c>
      <c r="H10" s="441">
        <v>-5</v>
      </c>
      <c r="I10" s="441" t="s">
        <v>19716</v>
      </c>
    </row>
    <row r="11" spans="1:9" ht="15.75" x14ac:dyDescent="0.25">
      <c r="A11" s="1309" t="s">
        <v>68</v>
      </c>
      <c r="B11" s="1310"/>
      <c r="C11" s="1311"/>
      <c r="D11" s="443"/>
      <c r="E11" s="443"/>
      <c r="F11" s="443"/>
      <c r="G11" s="443"/>
      <c r="H11" s="443"/>
      <c r="I11" s="443"/>
    </row>
    <row r="12" spans="1:9" ht="15.75" x14ac:dyDescent="0.25">
      <c r="A12" s="1312" t="s">
        <v>139</v>
      </c>
      <c r="B12" s="1313"/>
      <c r="C12" s="1314"/>
      <c r="D12" s="443"/>
      <c r="E12" s="443"/>
      <c r="F12" s="443"/>
      <c r="G12" s="443"/>
      <c r="H12" s="443"/>
      <c r="I12" s="443"/>
    </row>
    <row r="13" spans="1:9" ht="15.75" x14ac:dyDescent="0.25">
      <c r="A13" s="1312" t="s">
        <v>72</v>
      </c>
      <c r="B13" s="1313"/>
      <c r="C13" s="1314"/>
      <c r="D13" s="443"/>
      <c r="E13" s="443"/>
      <c r="F13" s="443"/>
      <c r="G13" s="443"/>
      <c r="H13" s="443"/>
      <c r="I13" s="443"/>
    </row>
    <row r="14" spans="1:9" ht="15.75" x14ac:dyDescent="0.25">
      <c r="A14" s="1312" t="s">
        <v>74</v>
      </c>
      <c r="B14" s="1313"/>
      <c r="C14" s="1314"/>
      <c r="D14" s="443"/>
      <c r="E14" s="443"/>
      <c r="F14" s="443"/>
      <c r="G14" s="443"/>
      <c r="H14" s="443"/>
      <c r="I14" s="443"/>
    </row>
    <row r="15" spans="1:9" ht="15.75" x14ac:dyDescent="0.25">
      <c r="A15" s="1312" t="s">
        <v>19717</v>
      </c>
      <c r="B15" s="1313"/>
      <c r="C15" s="1314"/>
      <c r="D15" s="443"/>
      <c r="E15" s="443"/>
      <c r="F15" s="443"/>
      <c r="G15" s="443"/>
      <c r="H15" s="443"/>
      <c r="I15" s="443"/>
    </row>
    <row r="16" spans="1:9" x14ac:dyDescent="0.25">
      <c r="A16" s="444"/>
      <c r="B16" s="1308" t="s">
        <v>19718</v>
      </c>
      <c r="C16" s="1301"/>
      <c r="D16" s="445"/>
      <c r="E16" s="445"/>
      <c r="F16" s="445"/>
      <c r="G16" s="445"/>
      <c r="H16" s="445"/>
      <c r="I16" s="445"/>
    </row>
    <row r="17" spans="1:11" x14ac:dyDescent="0.25">
      <c r="A17" s="444"/>
      <c r="B17" s="1308" t="s">
        <v>19719</v>
      </c>
      <c r="C17" s="1301"/>
      <c r="D17" s="445"/>
      <c r="E17" s="445"/>
      <c r="F17" s="445"/>
      <c r="G17" s="445"/>
      <c r="H17" s="445"/>
      <c r="I17" s="445"/>
    </row>
    <row r="18" spans="1:11" x14ac:dyDescent="0.25">
      <c r="A18" s="1299" t="s">
        <v>19720</v>
      </c>
      <c r="B18" s="1300"/>
      <c r="C18" s="1301"/>
      <c r="D18" s="446"/>
      <c r="E18" s="446"/>
      <c r="F18" s="446">
        <f>+D18+E18</f>
        <v>0</v>
      </c>
      <c r="G18" s="445"/>
      <c r="H18" s="445"/>
      <c r="I18" s="445"/>
    </row>
    <row r="19" spans="1:11" x14ac:dyDescent="0.25">
      <c r="A19" s="444"/>
      <c r="B19" s="1308" t="s">
        <v>19718</v>
      </c>
      <c r="C19" s="1301"/>
      <c r="D19" s="445"/>
      <c r="E19" s="445"/>
      <c r="F19" s="445"/>
      <c r="G19" s="445"/>
      <c r="H19" s="445"/>
      <c r="I19" s="445"/>
    </row>
    <row r="20" spans="1:11" x14ac:dyDescent="0.25">
      <c r="A20" s="444"/>
      <c r="B20" s="1308" t="s">
        <v>19719</v>
      </c>
      <c r="C20" s="1301"/>
      <c r="D20" s="445"/>
      <c r="E20" s="445"/>
      <c r="F20" s="445"/>
      <c r="G20" s="445"/>
      <c r="H20" s="445"/>
      <c r="I20" s="445"/>
    </row>
    <row r="21" spans="1:11" ht="15" customHeight="1" x14ac:dyDescent="0.25">
      <c r="A21" s="1297" t="s">
        <v>19721</v>
      </c>
      <c r="B21" s="1298"/>
      <c r="C21" s="447"/>
      <c r="D21" s="446">
        <v>24204080</v>
      </c>
      <c r="E21" s="446">
        <v>1374611.1899999988</v>
      </c>
      <c r="F21" s="446">
        <f>+D21+E21</f>
        <v>25578691.189999998</v>
      </c>
      <c r="G21" s="446">
        <v>21826179.23</v>
      </c>
      <c r="H21" s="446">
        <f>G21</f>
        <v>21826179.23</v>
      </c>
      <c r="I21" s="446">
        <f>SUM(H21-D21)</f>
        <v>-2377900.7699999996</v>
      </c>
      <c r="J21" s="448"/>
    </row>
    <row r="22" spans="1:11" x14ac:dyDescent="0.25">
      <c r="A22" s="1299" t="s">
        <v>86</v>
      </c>
      <c r="B22" s="1300"/>
      <c r="C22" s="1301"/>
      <c r="D22" s="446"/>
      <c r="E22" s="446"/>
      <c r="F22" s="446"/>
      <c r="G22" s="446"/>
      <c r="H22" s="446"/>
      <c r="I22" s="446"/>
      <c r="J22" s="448"/>
      <c r="K22" s="448"/>
    </row>
    <row r="23" spans="1:11" ht="15" customHeight="1" x14ac:dyDescent="0.25">
      <c r="A23" s="1297" t="s">
        <v>19722</v>
      </c>
      <c r="B23" s="1298"/>
      <c r="C23" s="447"/>
      <c r="D23" s="446">
        <v>117892017</v>
      </c>
      <c r="E23" s="446">
        <v>8952526.2300000023</v>
      </c>
      <c r="F23" s="446">
        <f>+D23+E23</f>
        <v>126844543.23</v>
      </c>
      <c r="G23" s="446">
        <v>73064840.939999998</v>
      </c>
      <c r="H23" s="446">
        <f>G23</f>
        <v>73064840.939999998</v>
      </c>
      <c r="I23" s="446">
        <f t="shared" ref="I23" si="0">SUM(H23-D23)</f>
        <v>-44827176.060000002</v>
      </c>
    </row>
    <row r="24" spans="1:11" x14ac:dyDescent="0.25">
      <c r="A24" s="1299" t="s">
        <v>19723</v>
      </c>
      <c r="B24" s="1300"/>
      <c r="C24" s="1301"/>
      <c r="D24" s="445"/>
      <c r="E24" s="445"/>
      <c r="F24" s="445"/>
      <c r="G24" s="445"/>
      <c r="H24" s="445"/>
      <c r="I24" s="445"/>
    </row>
    <row r="25" spans="1:11" ht="15.75" thickBot="1" x14ac:dyDescent="0.3">
      <c r="A25" s="449"/>
      <c r="B25" s="450"/>
      <c r="C25" s="451"/>
      <c r="D25" s="452"/>
      <c r="E25" s="452"/>
      <c r="F25" s="452"/>
      <c r="G25" s="452"/>
      <c r="H25" s="452"/>
      <c r="I25" s="452"/>
    </row>
    <row r="26" spans="1:11" ht="15.75" thickBot="1" x14ac:dyDescent="0.3">
      <c r="A26" s="453" t="s">
        <v>125</v>
      </c>
      <c r="B26" s="454"/>
      <c r="C26" s="453"/>
      <c r="D26" s="455">
        <f t="shared" ref="D26:I26" si="1">SUM(D11:D25)</f>
        <v>142096097</v>
      </c>
      <c r="E26" s="455">
        <f t="shared" si="1"/>
        <v>10327137.420000002</v>
      </c>
      <c r="F26" s="455">
        <f t="shared" si="1"/>
        <v>152423234.42000002</v>
      </c>
      <c r="G26" s="455">
        <f t="shared" si="1"/>
        <v>94891020.170000002</v>
      </c>
      <c r="H26" s="455">
        <f t="shared" si="1"/>
        <v>94891020.170000002</v>
      </c>
      <c r="I26" s="1302">
        <f t="shared" si="1"/>
        <v>-47205076.829999998</v>
      </c>
    </row>
    <row r="27" spans="1:11" ht="15.75" thickBot="1" x14ac:dyDescent="0.3">
      <c r="A27" s="456"/>
      <c r="B27" s="456"/>
      <c r="C27" s="456"/>
      <c r="D27" s="457"/>
      <c r="E27" s="457"/>
      <c r="F27" s="457"/>
      <c r="G27" s="1304" t="s">
        <v>19724</v>
      </c>
      <c r="H27" s="1305"/>
      <c r="I27" s="1303"/>
    </row>
    <row r="28" spans="1:11" x14ac:dyDescent="0.25">
      <c r="A28" s="1306"/>
      <c r="B28" s="1306"/>
      <c r="C28" s="1306"/>
      <c r="D28" s="1306"/>
      <c r="E28" s="1306"/>
      <c r="F28" s="1306"/>
      <c r="G28" s="1306"/>
      <c r="H28" s="1306"/>
      <c r="I28" s="1306"/>
    </row>
    <row r="29" spans="1:11" x14ac:dyDescent="0.25">
      <c r="A29" s="1307"/>
      <c r="B29" s="1307"/>
      <c r="C29" s="1307"/>
      <c r="D29" s="1307"/>
      <c r="E29" s="1307"/>
      <c r="F29" s="1307"/>
      <c r="G29" s="1307"/>
      <c r="H29" s="1307"/>
      <c r="I29" s="1307"/>
    </row>
    <row r="30" spans="1:11" ht="15.75" x14ac:dyDescent="0.25">
      <c r="A30" s="458" t="s">
        <v>19725</v>
      </c>
      <c r="B30" s="459"/>
      <c r="C30" s="459"/>
      <c r="D30" s="459"/>
      <c r="E30" s="459"/>
      <c r="F30" s="460"/>
      <c r="G30" s="459"/>
      <c r="H30" s="459"/>
      <c r="I30" s="459"/>
    </row>
    <row r="31" spans="1:11" ht="15.75" x14ac:dyDescent="0.25">
      <c r="A31" s="459"/>
      <c r="B31" s="459"/>
      <c r="C31" s="459"/>
      <c r="D31" s="459"/>
      <c r="E31" s="459"/>
      <c r="F31" s="459"/>
      <c r="G31" s="460"/>
      <c r="H31" s="459"/>
      <c r="I31" s="459"/>
    </row>
    <row r="32" spans="1:11" ht="15.75" x14ac:dyDescent="0.25">
      <c r="A32" s="459"/>
      <c r="B32" s="459"/>
      <c r="C32" s="459"/>
      <c r="D32" s="459"/>
      <c r="E32" s="459"/>
      <c r="F32" s="459"/>
      <c r="G32" s="460"/>
      <c r="H32" s="459"/>
      <c r="I32" s="459"/>
    </row>
    <row r="33" spans="1:9" ht="15.75" x14ac:dyDescent="0.25">
      <c r="A33" s="459"/>
      <c r="B33" s="459"/>
      <c r="C33" s="459"/>
      <c r="D33" s="459"/>
      <c r="E33" s="459"/>
      <c r="F33" s="459"/>
      <c r="G33" s="460"/>
      <c r="H33" s="459"/>
      <c r="I33" s="459"/>
    </row>
    <row r="34" spans="1:9" ht="15.75" x14ac:dyDescent="0.25">
      <c r="A34" s="459"/>
      <c r="B34" s="459"/>
      <c r="C34" s="459"/>
      <c r="D34" s="459"/>
      <c r="E34" s="459"/>
      <c r="F34" s="459"/>
      <c r="G34" s="460"/>
      <c r="H34" s="459"/>
      <c r="I34" s="459"/>
    </row>
    <row r="35" spans="1:9" ht="15.75" x14ac:dyDescent="0.25">
      <c r="A35" s="459"/>
      <c r="B35" s="459"/>
      <c r="C35" s="459"/>
      <c r="D35" s="459"/>
      <c r="E35" s="459"/>
      <c r="F35" s="459"/>
      <c r="G35" s="460"/>
      <c r="H35" s="459"/>
      <c r="I35" s="459"/>
    </row>
    <row r="36" spans="1:9" ht="15.75" x14ac:dyDescent="0.25">
      <c r="A36" s="459"/>
      <c r="B36" s="459"/>
      <c r="C36" s="459"/>
      <c r="D36" s="459"/>
      <c r="E36" s="459"/>
      <c r="F36" s="459"/>
      <c r="G36" s="459"/>
      <c r="H36" s="459"/>
      <c r="I36" s="459"/>
    </row>
    <row r="37" spans="1:9" ht="15.75" x14ac:dyDescent="0.25">
      <c r="A37" s="459"/>
      <c r="B37" s="459"/>
      <c r="C37" s="459"/>
      <c r="D37" s="459"/>
      <c r="E37" s="459"/>
      <c r="F37" s="459"/>
      <c r="G37" s="459"/>
      <c r="H37" s="459"/>
      <c r="I37" s="459"/>
    </row>
    <row r="38" spans="1:9" ht="15.75" x14ac:dyDescent="0.25">
      <c r="A38" s="459"/>
      <c r="B38" s="459"/>
      <c r="C38" s="459"/>
      <c r="D38" s="459"/>
      <c r="E38" s="459"/>
      <c r="F38" s="459"/>
      <c r="G38" s="459"/>
      <c r="H38" s="459"/>
      <c r="I38" s="459"/>
    </row>
    <row r="39" spans="1:9" ht="15.75" x14ac:dyDescent="0.25">
      <c r="A39" s="459"/>
      <c r="B39" s="459"/>
      <c r="C39" s="459"/>
      <c r="D39" s="459"/>
      <c r="E39" s="459"/>
      <c r="F39" s="459"/>
      <c r="G39" s="459"/>
      <c r="H39" s="459"/>
      <c r="I39" s="459"/>
    </row>
    <row r="40" spans="1:9" s="462" customFormat="1" ht="15.75" x14ac:dyDescent="0.25">
      <c r="A40" s="1295"/>
      <c r="B40" s="1295"/>
      <c r="C40" s="1295" t="s">
        <v>19726</v>
      </c>
      <c r="D40" s="1295"/>
      <c r="E40" s="1295"/>
      <c r="F40" s="1295"/>
      <c r="G40" s="1295"/>
      <c r="H40" s="1295"/>
      <c r="I40" s="461"/>
    </row>
    <row r="41" spans="1:9" s="464" customFormat="1" ht="15.75" x14ac:dyDescent="0.25">
      <c r="A41" s="1296"/>
      <c r="B41" s="1296"/>
      <c r="C41" s="1296" t="s">
        <v>789</v>
      </c>
      <c r="D41" s="1296"/>
      <c r="E41" s="1296"/>
      <c r="F41" s="1296"/>
      <c r="G41" s="1296"/>
      <c r="H41" s="1296"/>
      <c r="I41" s="463"/>
    </row>
    <row r="42" spans="1:9" s="464" customFormat="1" ht="15.75" x14ac:dyDescent="0.25">
      <c r="A42" s="465"/>
      <c r="B42" s="465"/>
      <c r="C42" s="465"/>
      <c r="D42" s="465"/>
      <c r="E42" s="465"/>
      <c r="F42" s="465"/>
      <c r="G42" s="465"/>
      <c r="H42" s="465"/>
      <c r="I42" s="466"/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B16:C16"/>
    <mergeCell ref="A5:I5"/>
    <mergeCell ref="A6:I6"/>
    <mergeCell ref="A7:I7"/>
    <mergeCell ref="A8:C10"/>
    <mergeCell ref="D8:H8"/>
    <mergeCell ref="I8:I9"/>
    <mergeCell ref="A11:C11"/>
    <mergeCell ref="A12:C12"/>
    <mergeCell ref="A13:C13"/>
    <mergeCell ref="A14:C14"/>
    <mergeCell ref="A15:C15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40:B40"/>
    <mergeCell ref="C40:H40"/>
    <mergeCell ref="A41:B41"/>
    <mergeCell ref="C41:H41"/>
    <mergeCell ref="A23:B23"/>
    <mergeCell ref="A24:C24"/>
  </mergeCells>
  <printOptions horizontalCentered="1"/>
  <pageMargins left="0.19685039370078741" right="0.19685039370078741" top="0.98425196850393704" bottom="0.55118110236220474" header="0.31496062992125984" footer="0.31496062992125984"/>
  <pageSetup scale="52" orientation="landscape" r:id="rId1"/>
  <headerFooter>
    <oddFooter>&amp;R36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49"/>
  <sheetViews>
    <sheetView showGridLines="0" topLeftCell="A13" zoomScale="80" zoomScaleNormal="80" workbookViewId="0">
      <selection activeCell="G26" sqref="G26"/>
    </sheetView>
  </sheetViews>
  <sheetFormatPr baseColWidth="10" defaultColWidth="10.85546875" defaultRowHeight="12.75" x14ac:dyDescent="0.2"/>
  <cols>
    <col min="1" max="1" width="13.85546875" style="464" customWidth="1"/>
    <col min="2" max="2" width="20.42578125" style="464" customWidth="1"/>
    <col min="3" max="3" width="10.85546875" style="464"/>
    <col min="4" max="4" width="21.7109375" style="464" customWidth="1"/>
    <col min="5" max="5" width="21.28515625" style="464" customWidth="1"/>
    <col min="6" max="6" width="21.7109375" style="464" customWidth="1"/>
    <col min="7" max="7" width="16.7109375" style="464" customWidth="1"/>
    <col min="8" max="8" width="16.42578125" style="464" customWidth="1"/>
    <col min="9" max="9" width="24.140625" style="464" customWidth="1"/>
    <col min="10" max="10" width="10.85546875" style="464"/>
    <col min="11" max="11" width="16.42578125" style="464" bestFit="1" customWidth="1"/>
    <col min="12" max="16384" width="10.85546875" style="464"/>
  </cols>
  <sheetData>
    <row r="2" spans="1:9" x14ac:dyDescent="0.2">
      <c r="A2" s="464" t="s">
        <v>19727</v>
      </c>
    </row>
    <row r="3" spans="1:9" ht="22.5" customHeight="1" thickBot="1" x14ac:dyDescent="0.25"/>
    <row r="4" spans="1:9" ht="15.75" x14ac:dyDescent="0.2">
      <c r="A4" s="1315" t="s">
        <v>19704</v>
      </c>
      <c r="B4" s="1316"/>
      <c r="C4" s="1316"/>
      <c r="D4" s="1316"/>
      <c r="E4" s="1316"/>
      <c r="F4" s="1316"/>
      <c r="G4" s="1316"/>
      <c r="H4" s="1316"/>
      <c r="I4" s="1324"/>
    </row>
    <row r="5" spans="1:9" ht="15.75" x14ac:dyDescent="0.2">
      <c r="A5" s="1318" t="s">
        <v>19705</v>
      </c>
      <c r="B5" s="1319"/>
      <c r="C5" s="1319"/>
      <c r="D5" s="1319"/>
      <c r="E5" s="1319"/>
      <c r="F5" s="1319"/>
      <c r="G5" s="1319"/>
      <c r="H5" s="1319"/>
      <c r="I5" s="1325"/>
    </row>
    <row r="6" spans="1:9" ht="15.75" x14ac:dyDescent="0.2">
      <c r="A6" s="1318" t="s">
        <v>19728</v>
      </c>
      <c r="B6" s="1319"/>
      <c r="C6" s="1319"/>
      <c r="D6" s="1319"/>
      <c r="E6" s="1319"/>
      <c r="F6" s="1319"/>
      <c r="G6" s="1319"/>
      <c r="H6" s="1319"/>
      <c r="I6" s="1325"/>
    </row>
    <row r="7" spans="1:9" ht="16.5" thickBot="1" x14ac:dyDescent="0.25">
      <c r="A7" s="1321" t="str">
        <f>'INGRESOS '!A7:I7</f>
        <v>Del 1 de enero al 30 de Septiembre de 2018</v>
      </c>
      <c r="B7" s="1322"/>
      <c r="C7" s="1322"/>
      <c r="D7" s="1322"/>
      <c r="E7" s="1322"/>
      <c r="F7" s="1322"/>
      <c r="G7" s="1322"/>
      <c r="H7" s="1322"/>
      <c r="I7" s="1326"/>
    </row>
    <row r="8" spans="1:9" ht="16.5" thickBot="1" x14ac:dyDescent="0.25">
      <c r="A8" s="1343" t="s">
        <v>19729</v>
      </c>
      <c r="B8" s="1344"/>
      <c r="C8" s="1345"/>
      <c r="D8" s="1321" t="s">
        <v>19708</v>
      </c>
      <c r="E8" s="1322"/>
      <c r="F8" s="1322"/>
      <c r="G8" s="1322"/>
      <c r="H8" s="1326"/>
      <c r="I8" s="1349" t="s">
        <v>19709</v>
      </c>
    </row>
    <row r="9" spans="1:9" ht="32.25" thickBot="1" x14ac:dyDescent="0.25">
      <c r="A9" s="1343"/>
      <c r="B9" s="1344"/>
      <c r="C9" s="1345"/>
      <c r="D9" s="441" t="s">
        <v>19710</v>
      </c>
      <c r="E9" s="442" t="s">
        <v>19711</v>
      </c>
      <c r="F9" s="441" t="s">
        <v>19712</v>
      </c>
      <c r="G9" s="441" t="s">
        <v>19713</v>
      </c>
      <c r="H9" s="441" t="s">
        <v>19714</v>
      </c>
      <c r="I9" s="1331"/>
    </row>
    <row r="10" spans="1:9" ht="16.5" thickBot="1" x14ac:dyDescent="0.25">
      <c r="A10" s="1346"/>
      <c r="B10" s="1347"/>
      <c r="C10" s="1348"/>
      <c r="D10" s="441">
        <v>-1</v>
      </c>
      <c r="E10" s="441">
        <v>-2</v>
      </c>
      <c r="F10" s="441" t="s">
        <v>19715</v>
      </c>
      <c r="G10" s="441">
        <v>-4</v>
      </c>
      <c r="H10" s="441">
        <v>-5</v>
      </c>
      <c r="I10" s="441" t="s">
        <v>19716</v>
      </c>
    </row>
    <row r="11" spans="1:9" x14ac:dyDescent="0.2">
      <c r="A11" s="1340" t="s">
        <v>19730</v>
      </c>
      <c r="B11" s="1341"/>
      <c r="C11" s="1342"/>
      <c r="D11" s="445"/>
      <c r="E11" s="445"/>
      <c r="F11" s="445"/>
      <c r="G11" s="445"/>
      <c r="H11" s="445"/>
      <c r="I11" s="445"/>
    </row>
    <row r="12" spans="1:9" x14ac:dyDescent="0.2">
      <c r="A12" s="444"/>
      <c r="B12" s="1308" t="s">
        <v>68</v>
      </c>
      <c r="C12" s="1301"/>
      <c r="D12" s="467"/>
      <c r="E12" s="445"/>
      <c r="F12" s="445"/>
      <c r="G12" s="445"/>
      <c r="H12" s="445"/>
      <c r="I12" s="445"/>
    </row>
    <row r="13" spans="1:9" x14ac:dyDescent="0.2">
      <c r="A13" s="444"/>
      <c r="B13" s="1308" t="s">
        <v>72</v>
      </c>
      <c r="C13" s="1301"/>
      <c r="D13" s="467"/>
      <c r="E13" s="445"/>
      <c r="F13" s="445"/>
      <c r="G13" s="445"/>
      <c r="H13" s="445"/>
      <c r="I13" s="445"/>
    </row>
    <row r="14" spans="1:9" x14ac:dyDescent="0.2">
      <c r="A14" s="444"/>
      <c r="B14" s="1308" t="s">
        <v>74</v>
      </c>
      <c r="C14" s="1301"/>
      <c r="D14" s="467"/>
      <c r="E14" s="445"/>
      <c r="F14" s="445"/>
      <c r="G14" s="445"/>
      <c r="H14" s="445"/>
      <c r="I14" s="445"/>
    </row>
    <row r="15" spans="1:9" x14ac:dyDescent="0.2">
      <c r="A15" s="444"/>
      <c r="B15" s="1308" t="s">
        <v>19717</v>
      </c>
      <c r="C15" s="1301"/>
      <c r="D15" s="467"/>
      <c r="E15" s="445"/>
      <c r="F15" s="445"/>
      <c r="G15" s="445"/>
      <c r="H15" s="445"/>
      <c r="I15" s="445"/>
    </row>
    <row r="16" spans="1:9" x14ac:dyDescent="0.2">
      <c r="A16" s="444"/>
      <c r="B16" s="1338" t="s">
        <v>19718</v>
      </c>
      <c r="C16" s="1339"/>
      <c r="D16" s="467"/>
      <c r="E16" s="445"/>
      <c r="F16" s="445"/>
      <c r="G16" s="445"/>
      <c r="H16" s="445"/>
      <c r="I16" s="445"/>
    </row>
    <row r="17" spans="1:11" x14ac:dyDescent="0.2">
      <c r="A17" s="444"/>
      <c r="B17" s="1338" t="s">
        <v>19719</v>
      </c>
      <c r="C17" s="1339"/>
      <c r="D17" s="467"/>
      <c r="E17" s="445"/>
      <c r="F17" s="445"/>
      <c r="G17" s="445"/>
      <c r="H17" s="445"/>
      <c r="I17" s="445"/>
    </row>
    <row r="18" spans="1:11" x14ac:dyDescent="0.2">
      <c r="A18" s="444"/>
      <c r="B18" s="1308" t="s">
        <v>19720</v>
      </c>
      <c r="C18" s="1301"/>
      <c r="D18" s="467"/>
      <c r="E18" s="445"/>
      <c r="F18" s="445"/>
      <c r="G18" s="445"/>
      <c r="H18" s="445"/>
      <c r="I18" s="445"/>
    </row>
    <row r="19" spans="1:11" x14ac:dyDescent="0.2">
      <c r="A19" s="444"/>
      <c r="B19" s="1338" t="s">
        <v>19718</v>
      </c>
      <c r="C19" s="1339"/>
      <c r="D19" s="467"/>
      <c r="E19" s="445"/>
      <c r="F19" s="445"/>
      <c r="G19" s="445"/>
      <c r="H19" s="445"/>
      <c r="I19" s="445"/>
    </row>
    <row r="20" spans="1:11" x14ac:dyDescent="0.2">
      <c r="A20" s="444"/>
      <c r="B20" s="1338" t="s">
        <v>19719</v>
      </c>
      <c r="C20" s="1339"/>
      <c r="D20" s="467"/>
      <c r="E20" s="445"/>
      <c r="F20" s="445"/>
      <c r="G20" s="445"/>
      <c r="H20" s="445"/>
      <c r="I20" s="445"/>
    </row>
    <row r="21" spans="1:11" x14ac:dyDescent="0.2">
      <c r="A21" s="444"/>
      <c r="B21" s="1308" t="s">
        <v>86</v>
      </c>
      <c r="C21" s="1301"/>
      <c r="D21" s="446"/>
      <c r="E21" s="446"/>
      <c r="F21" s="446"/>
      <c r="G21" s="446"/>
      <c r="H21" s="446"/>
      <c r="I21" s="446"/>
    </row>
    <row r="22" spans="1:11" x14ac:dyDescent="0.2">
      <c r="A22" s="444"/>
      <c r="B22" s="1308" t="s">
        <v>19722</v>
      </c>
      <c r="C22" s="1301"/>
      <c r="D22" s="468"/>
      <c r="E22" s="446"/>
      <c r="F22" s="446"/>
      <c r="G22" s="446"/>
      <c r="H22" s="446"/>
      <c r="I22" s="446"/>
    </row>
    <row r="23" spans="1:11" x14ac:dyDescent="0.2">
      <c r="A23" s="444"/>
      <c r="B23" s="1338"/>
      <c r="C23" s="1339"/>
      <c r="D23" s="467"/>
      <c r="E23" s="445"/>
      <c r="F23" s="445"/>
      <c r="G23" s="445"/>
      <c r="H23" s="445"/>
      <c r="I23" s="445"/>
    </row>
    <row r="24" spans="1:11" x14ac:dyDescent="0.2">
      <c r="A24" s="1332" t="s">
        <v>19731</v>
      </c>
      <c r="B24" s="1333"/>
      <c r="C24" s="1334"/>
      <c r="D24" s="467"/>
      <c r="E24" s="445"/>
      <c r="F24" s="445"/>
      <c r="G24" s="445"/>
      <c r="H24" s="445"/>
      <c r="I24" s="445"/>
      <c r="K24" s="469"/>
    </row>
    <row r="25" spans="1:11" x14ac:dyDescent="0.2">
      <c r="A25" s="470"/>
      <c r="B25" s="1308" t="s">
        <v>139</v>
      </c>
      <c r="C25" s="1301"/>
      <c r="D25" s="467"/>
      <c r="E25" s="445"/>
      <c r="F25" s="445"/>
      <c r="G25" s="445"/>
      <c r="H25" s="445"/>
      <c r="I25" s="445"/>
    </row>
    <row r="26" spans="1:11" x14ac:dyDescent="0.2">
      <c r="A26" s="444"/>
      <c r="B26" s="1308" t="s">
        <v>19721</v>
      </c>
      <c r="C26" s="1301"/>
      <c r="D26" s="446">
        <v>24204080</v>
      </c>
      <c r="E26" s="446">
        <v>1374611.1899999988</v>
      </c>
      <c r="F26" s="446">
        <f>+D26+E26</f>
        <v>25578691.189999998</v>
      </c>
      <c r="G26" s="446">
        <v>21826179.23</v>
      </c>
      <c r="H26" s="446">
        <f>G26</f>
        <v>21826179.23</v>
      </c>
      <c r="I26" s="446">
        <f t="shared" ref="I26:I27" si="0">SUM(H26-D26)</f>
        <v>-2377900.7699999996</v>
      </c>
      <c r="K26" s="469"/>
    </row>
    <row r="27" spans="1:11" x14ac:dyDescent="0.2">
      <c r="A27" s="444"/>
      <c r="B27" s="1308" t="s">
        <v>19722</v>
      </c>
      <c r="C27" s="1301"/>
      <c r="D27" s="446">
        <v>117892017</v>
      </c>
      <c r="E27" s="446">
        <v>8952526.2300000023</v>
      </c>
      <c r="F27" s="446">
        <f>+D27+E27</f>
        <v>126844543.23</v>
      </c>
      <c r="G27" s="446">
        <v>73064840.939999998</v>
      </c>
      <c r="H27" s="446">
        <f>G27</f>
        <v>73064840.939999998</v>
      </c>
      <c r="I27" s="446">
        <f t="shared" si="0"/>
        <v>-44827176.060000002</v>
      </c>
      <c r="K27" s="471"/>
    </row>
    <row r="28" spans="1:11" x14ac:dyDescent="0.2">
      <c r="A28" s="444"/>
      <c r="B28" s="1338"/>
      <c r="C28" s="1339"/>
      <c r="D28" s="445"/>
      <c r="E28" s="445"/>
      <c r="F28" s="445"/>
      <c r="G28" s="445"/>
      <c r="H28" s="445"/>
      <c r="I28" s="445"/>
      <c r="K28" s="471"/>
    </row>
    <row r="29" spans="1:11" x14ac:dyDescent="0.2">
      <c r="A29" s="1332" t="s">
        <v>19732</v>
      </c>
      <c r="B29" s="1333"/>
      <c r="C29" s="1334"/>
      <c r="D29" s="445"/>
      <c r="E29" s="445"/>
      <c r="F29" s="445"/>
      <c r="G29" s="445"/>
      <c r="H29" s="445"/>
      <c r="I29" s="445"/>
      <c r="K29" s="472"/>
    </row>
    <row r="30" spans="1:11" x14ac:dyDescent="0.2">
      <c r="A30" s="444"/>
      <c r="B30" s="1308" t="s">
        <v>19723</v>
      </c>
      <c r="C30" s="1301"/>
      <c r="D30" s="467"/>
      <c r="E30" s="445"/>
      <c r="F30" s="445"/>
      <c r="G30" s="445"/>
      <c r="H30" s="445"/>
      <c r="I30" s="445"/>
      <c r="K30" s="473"/>
    </row>
    <row r="31" spans="1:11" ht="13.5" thickBot="1" x14ac:dyDescent="0.25">
      <c r="A31" s="449"/>
      <c r="B31" s="1335"/>
      <c r="C31" s="1336"/>
      <c r="D31" s="452"/>
      <c r="E31" s="452"/>
      <c r="F31" s="452"/>
      <c r="G31" s="452"/>
      <c r="H31" s="452"/>
      <c r="I31" s="452"/>
      <c r="K31" s="471"/>
    </row>
    <row r="32" spans="1:11" ht="13.5" thickBot="1" x14ac:dyDescent="0.25">
      <c r="A32" s="474"/>
      <c r="B32" s="454"/>
      <c r="C32" s="453" t="s">
        <v>125</v>
      </c>
      <c r="D32" s="455">
        <f t="shared" ref="D32:I32" si="1">SUM(D11:D31)</f>
        <v>142096097</v>
      </c>
      <c r="E32" s="455">
        <f>SUM(E11:E31)</f>
        <v>10327137.420000002</v>
      </c>
      <c r="F32" s="455">
        <f t="shared" si="1"/>
        <v>152423234.42000002</v>
      </c>
      <c r="G32" s="455">
        <f t="shared" si="1"/>
        <v>94891020.170000002</v>
      </c>
      <c r="H32" s="455">
        <f t="shared" si="1"/>
        <v>94891020.170000002</v>
      </c>
      <c r="I32" s="1302">
        <f t="shared" si="1"/>
        <v>-47205076.829999998</v>
      </c>
    </row>
    <row r="33" spans="1:11" ht="13.5" thickBot="1" x14ac:dyDescent="0.25">
      <c r="A33" s="456"/>
      <c r="B33" s="456"/>
      <c r="C33" s="456"/>
      <c r="D33" s="457"/>
      <c r="E33" s="457"/>
      <c r="F33" s="457"/>
      <c r="G33" s="1304" t="s">
        <v>19724</v>
      </c>
      <c r="H33" s="1305"/>
      <c r="I33" s="1303"/>
    </row>
    <row r="34" spans="1:11" x14ac:dyDescent="0.2">
      <c r="A34" s="475"/>
      <c r="B34" s="475"/>
      <c r="C34" s="475"/>
      <c r="D34" s="475"/>
      <c r="E34" s="475"/>
      <c r="F34" s="475"/>
      <c r="G34" s="475"/>
      <c r="H34" s="475"/>
      <c r="I34" s="475"/>
    </row>
    <row r="35" spans="1:11" x14ac:dyDescent="0.2">
      <c r="D35" s="469"/>
      <c r="K35" s="469"/>
    </row>
    <row r="36" spans="1:11" ht="31.5" customHeight="1" x14ac:dyDescent="0.2">
      <c r="A36" s="1337" t="s">
        <v>19725</v>
      </c>
      <c r="B36" s="1337"/>
      <c r="C36" s="1337"/>
      <c r="D36" s="1337"/>
      <c r="E36" s="1337"/>
      <c r="F36" s="1337"/>
      <c r="G36" s="1337"/>
      <c r="H36" s="1337"/>
      <c r="I36" s="1337"/>
    </row>
    <row r="37" spans="1:11" x14ac:dyDescent="0.2">
      <c r="F37" s="469"/>
    </row>
    <row r="45" spans="1:11" s="462" customFormat="1" ht="15" customHeight="1" x14ac:dyDescent="0.2">
      <c r="A45" s="464"/>
      <c r="B45" s="464"/>
      <c r="C45" s="464"/>
      <c r="D45" s="464"/>
      <c r="E45" s="464"/>
      <c r="F45" s="464"/>
      <c r="G45" s="464"/>
      <c r="H45" s="464"/>
      <c r="I45" s="464"/>
    </row>
    <row r="46" spans="1:11" x14ac:dyDescent="0.2">
      <c r="J46" s="476"/>
    </row>
    <row r="48" spans="1:11" ht="15.75" x14ac:dyDescent="0.25">
      <c r="A48" s="477"/>
      <c r="B48" s="477"/>
      <c r="C48" s="477"/>
      <c r="D48" s="1295" t="s">
        <v>19726</v>
      </c>
      <c r="E48" s="1295"/>
      <c r="F48" s="1295"/>
      <c r="G48" s="1295"/>
      <c r="H48" s="1295"/>
    </row>
    <row r="49" spans="1:8" ht="15.75" x14ac:dyDescent="0.25">
      <c r="A49" s="463"/>
      <c r="B49" s="463"/>
      <c r="C49" s="463"/>
      <c r="D49" s="1296" t="s">
        <v>789</v>
      </c>
      <c r="E49" s="1296"/>
      <c r="F49" s="1296"/>
      <c r="G49" s="1296"/>
      <c r="H49" s="1296"/>
    </row>
  </sheetData>
  <mergeCells count="33">
    <mergeCell ref="A4:I4"/>
    <mergeCell ref="A5:I5"/>
    <mergeCell ref="A6:I6"/>
    <mergeCell ref="A7:I7"/>
    <mergeCell ref="A8:C10"/>
    <mergeCell ref="D8:H8"/>
    <mergeCell ref="I8:I9"/>
    <mergeCell ref="B22:C22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I32:I33"/>
    <mergeCell ref="G33:H33"/>
    <mergeCell ref="A36:I36"/>
    <mergeCell ref="B23:C23"/>
    <mergeCell ref="A24:C24"/>
    <mergeCell ref="B25:C25"/>
    <mergeCell ref="B26:C26"/>
    <mergeCell ref="B27:C27"/>
    <mergeCell ref="B28:C28"/>
    <mergeCell ref="D48:H48"/>
    <mergeCell ref="D49:H49"/>
    <mergeCell ref="A29:C29"/>
    <mergeCell ref="B30:C30"/>
    <mergeCell ref="B31:C31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&amp;R37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W71"/>
  <sheetViews>
    <sheetView showGridLines="0" view="pageBreakPreview" topLeftCell="A36" zoomScale="80" zoomScaleNormal="115" zoomScaleSheetLayoutView="80" zoomScalePageLayoutView="80" workbookViewId="0">
      <selection activeCell="J52" sqref="J52"/>
    </sheetView>
  </sheetViews>
  <sheetFormatPr baseColWidth="10" defaultRowHeight="12.75" x14ac:dyDescent="0.2"/>
  <cols>
    <col min="1" max="1" width="1.85546875" style="3" customWidth="1"/>
    <col min="2" max="2" width="4.85546875" style="3" customWidth="1"/>
    <col min="3" max="3" width="27.5703125" style="11" customWidth="1"/>
    <col min="4" max="4" width="28.28515625" style="3" customWidth="1"/>
    <col min="5" max="5" width="17.5703125" style="3" customWidth="1"/>
    <col min="6" max="6" width="19.42578125" style="3" customWidth="1"/>
    <col min="7" max="7" width="11" style="23" customWidth="1"/>
    <col min="8" max="9" width="27.5703125" style="3" customWidth="1"/>
    <col min="10" max="10" width="20.7109375" style="3" customWidth="1"/>
    <col min="11" max="11" width="18.42578125" style="3" customWidth="1"/>
    <col min="12" max="12" width="4.85546875" style="1" customWidth="1"/>
    <col min="13" max="13" width="1.7109375" style="4" customWidth="1"/>
    <col min="14" max="15" width="14.28515625" style="3" hidden="1" customWidth="1"/>
    <col min="16" max="19" width="0" style="3" hidden="1" customWidth="1"/>
    <col min="20" max="20" width="11.42578125" style="3"/>
    <col min="21" max="21" width="15.5703125" style="397" bestFit="1" customWidth="1"/>
    <col min="22" max="22" width="16.42578125" style="397" customWidth="1"/>
    <col min="23" max="23" width="11.42578125" style="397"/>
    <col min="24" max="16384" width="11.42578125" style="3"/>
  </cols>
  <sheetData>
    <row r="2" spans="2:23" ht="12" customHeight="1" x14ac:dyDescent="0.2">
      <c r="B2" s="1"/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2"/>
    </row>
    <row r="3" spans="2:23" ht="12" customHeight="1" x14ac:dyDescent="0.2">
      <c r="C3" s="1206" t="s">
        <v>0</v>
      </c>
      <c r="D3" s="1206"/>
      <c r="E3" s="1206"/>
      <c r="F3" s="1206"/>
      <c r="G3" s="1206"/>
      <c r="H3" s="1206"/>
      <c r="I3" s="1206"/>
      <c r="J3" s="1206"/>
      <c r="K3" s="1206"/>
      <c r="L3" s="1206"/>
    </row>
    <row r="4" spans="2:23" ht="12" customHeight="1" x14ac:dyDescent="0.2">
      <c r="C4" s="1202" t="s">
        <v>19505</v>
      </c>
      <c r="D4" s="1202"/>
      <c r="E4" s="1202"/>
      <c r="F4" s="1202"/>
      <c r="G4" s="1202"/>
      <c r="H4" s="1202"/>
      <c r="I4" s="1202"/>
      <c r="J4" s="1202"/>
      <c r="K4" s="1202"/>
      <c r="L4" s="1202"/>
    </row>
    <row r="5" spans="2:23" ht="12" customHeight="1" x14ac:dyDescent="0.2">
      <c r="C5" s="1207" t="s">
        <v>1</v>
      </c>
      <c r="D5" s="1207"/>
      <c r="E5" s="1207"/>
      <c r="F5" s="1207"/>
      <c r="G5" s="1207"/>
      <c r="H5" s="1207"/>
      <c r="I5" s="1207"/>
      <c r="J5" s="1207"/>
      <c r="K5" s="1207"/>
      <c r="L5" s="1207"/>
    </row>
    <row r="6" spans="2:23" ht="12" customHeight="1" x14ac:dyDescent="0.2">
      <c r="C6" s="5"/>
      <c r="D6" s="5"/>
      <c r="E6" s="5"/>
      <c r="F6" s="5"/>
      <c r="G6" s="5"/>
      <c r="H6" s="5"/>
      <c r="I6" s="5"/>
      <c r="J6" s="5"/>
      <c r="K6" s="5"/>
      <c r="L6" s="5"/>
    </row>
    <row r="7" spans="2:23" ht="12" customHeight="1" x14ac:dyDescent="0.2">
      <c r="B7" s="6"/>
      <c r="C7" s="7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1203"/>
      <c r="J7" s="1203"/>
      <c r="K7" s="8"/>
      <c r="L7" s="8"/>
    </row>
    <row r="8" spans="2:23" ht="3" customHeight="1" x14ac:dyDescent="0.2">
      <c r="B8" s="9"/>
      <c r="C8" s="9"/>
      <c r="D8" s="9"/>
      <c r="E8" s="9"/>
      <c r="F8" s="9"/>
      <c r="G8" s="10"/>
      <c r="H8" s="9"/>
      <c r="I8" s="9"/>
      <c r="J8" s="9"/>
      <c r="K8" s="9"/>
      <c r="L8" s="3"/>
      <c r="M8" s="11"/>
    </row>
    <row r="9" spans="2:23" ht="3" customHeight="1" x14ac:dyDescent="0.2">
      <c r="B9" s="9"/>
      <c r="C9" s="9"/>
      <c r="D9" s="9"/>
      <c r="E9" s="9"/>
      <c r="F9" s="9"/>
      <c r="G9" s="10"/>
      <c r="H9" s="9"/>
      <c r="I9" s="9"/>
      <c r="J9" s="9"/>
      <c r="K9" s="9"/>
    </row>
    <row r="10" spans="2:23" s="17" customFormat="1" ht="24" customHeight="1" x14ac:dyDescent="0.2">
      <c r="B10" s="12"/>
      <c r="C10" s="1204" t="s">
        <v>3</v>
      </c>
      <c r="D10" s="1204"/>
      <c r="E10" s="13">
        <v>2018</v>
      </c>
      <c r="F10" s="13">
        <v>2017</v>
      </c>
      <c r="G10" s="14"/>
      <c r="H10" s="1204" t="s">
        <v>3</v>
      </c>
      <c r="I10" s="1204"/>
      <c r="J10" s="13">
        <v>2018</v>
      </c>
      <c r="K10" s="13">
        <v>2017</v>
      </c>
      <c r="L10" s="15"/>
      <c r="M10" s="16"/>
      <c r="U10" s="398"/>
      <c r="V10" s="398"/>
      <c r="W10" s="398"/>
    </row>
    <row r="11" spans="2:23" ht="3" customHeight="1" x14ac:dyDescent="0.2">
      <c r="B11" s="18"/>
      <c r="C11" s="9"/>
      <c r="D11" s="9"/>
      <c r="E11" s="9"/>
      <c r="F11" s="9"/>
      <c r="G11" s="10"/>
      <c r="H11" s="9"/>
      <c r="I11" s="9"/>
      <c r="J11" s="9"/>
      <c r="K11" s="9"/>
      <c r="L11" s="19"/>
      <c r="M11" s="11"/>
    </row>
    <row r="12" spans="2:23" ht="3" customHeight="1" x14ac:dyDescent="0.2">
      <c r="B12" s="18"/>
      <c r="C12" s="9"/>
      <c r="D12" s="9"/>
      <c r="E12" s="9"/>
      <c r="F12" s="9"/>
      <c r="G12" s="10"/>
      <c r="H12" s="9"/>
      <c r="I12" s="9"/>
      <c r="J12" s="9"/>
      <c r="K12" s="9"/>
      <c r="L12" s="19"/>
    </row>
    <row r="13" spans="2:23" x14ac:dyDescent="0.2">
      <c r="B13" s="20"/>
      <c r="C13" s="1197" t="s">
        <v>4</v>
      </c>
      <c r="D13" s="1197"/>
      <c r="E13" s="21"/>
      <c r="F13" s="22"/>
      <c r="H13" s="1197" t="s">
        <v>5</v>
      </c>
      <c r="I13" s="1197"/>
      <c r="J13" s="24"/>
      <c r="K13" s="24"/>
      <c r="L13" s="19"/>
    </row>
    <row r="14" spans="2:23" ht="5.0999999999999996" customHeight="1" x14ac:dyDescent="0.2">
      <c r="B14" s="20"/>
      <c r="C14" s="25"/>
      <c r="D14" s="24"/>
      <c r="E14" s="26"/>
      <c r="F14" s="26"/>
      <c r="H14" s="25"/>
      <c r="I14" s="24"/>
      <c r="J14" s="27"/>
      <c r="K14" s="27"/>
      <c r="L14" s="19"/>
    </row>
    <row r="15" spans="2:23" x14ac:dyDescent="0.2">
      <c r="B15" s="20"/>
      <c r="C15" s="1195" t="s">
        <v>6</v>
      </c>
      <c r="D15" s="1195"/>
      <c r="E15" s="26"/>
      <c r="F15" s="26"/>
      <c r="H15" s="1195" t="s">
        <v>7</v>
      </c>
      <c r="I15" s="1195"/>
      <c r="J15" s="26"/>
      <c r="K15" s="26"/>
      <c r="L15" s="19"/>
    </row>
    <row r="16" spans="2:23" x14ac:dyDescent="0.2">
      <c r="B16" s="20"/>
      <c r="C16" s="28"/>
      <c r="D16" s="29"/>
      <c r="E16" s="26"/>
      <c r="F16" s="26"/>
      <c r="H16" s="28"/>
      <c r="I16" s="29"/>
      <c r="J16" s="26"/>
      <c r="K16" s="26"/>
      <c r="L16" s="19"/>
    </row>
    <row r="17" spans="2:22" x14ac:dyDescent="0.2">
      <c r="B17" s="20"/>
      <c r="C17" s="1196" t="s">
        <v>8</v>
      </c>
      <c r="D17" s="1196"/>
      <c r="E17" s="26">
        <v>11249450.470000001</v>
      </c>
      <c r="F17" s="26">
        <v>17552771.789999999</v>
      </c>
      <c r="H17" s="1196" t="s">
        <v>9</v>
      </c>
      <c r="I17" s="1196"/>
      <c r="J17" s="26">
        <v>10101368.619999999</v>
      </c>
      <c r="K17" s="26">
        <v>731791.62</v>
      </c>
      <c r="L17" s="19"/>
      <c r="N17" s="30">
        <f>+E17-F17</f>
        <v>-6303321.3199999984</v>
      </c>
      <c r="O17" s="30">
        <f>+J17-K17</f>
        <v>9369577</v>
      </c>
      <c r="Q17" s="3">
        <f>9056638-1772541+12594</f>
        <v>7296691</v>
      </c>
      <c r="U17" s="397">
        <f>+E17-F17</f>
        <v>-6303321.3199999984</v>
      </c>
      <c r="V17" s="397">
        <f>+K17-J17</f>
        <v>-9369577</v>
      </c>
    </row>
    <row r="18" spans="2:22" x14ac:dyDescent="0.2">
      <c r="B18" s="20"/>
      <c r="C18" s="1196" t="s">
        <v>10</v>
      </c>
      <c r="D18" s="1196"/>
      <c r="E18" s="26">
        <v>790205.02</v>
      </c>
      <c r="F18" s="26">
        <v>5451508.7599999998</v>
      </c>
      <c r="H18" s="1196" t="s">
        <v>11</v>
      </c>
      <c r="I18" s="1196"/>
      <c r="J18" s="26">
        <v>0</v>
      </c>
      <c r="K18" s="26">
        <v>0</v>
      </c>
      <c r="L18" s="19"/>
      <c r="N18" s="30">
        <f t="shared" ref="N18:N43" si="0">+E18-F18</f>
        <v>-4661303.74</v>
      </c>
      <c r="O18" s="30">
        <f t="shared" ref="O18:O62" si="1">+J18-K18</f>
        <v>0</v>
      </c>
      <c r="Q18" s="3">
        <v>4129963</v>
      </c>
      <c r="U18" s="397">
        <f>+E18-F18</f>
        <v>-4661303.74</v>
      </c>
      <c r="V18" s="397">
        <f t="shared" ref="V18:V23" si="2">+K18-J18</f>
        <v>0</v>
      </c>
    </row>
    <row r="19" spans="2:22" x14ac:dyDescent="0.2">
      <c r="B19" s="20"/>
      <c r="C19" s="1196" t="s">
        <v>12</v>
      </c>
      <c r="D19" s="1196"/>
      <c r="E19" s="26">
        <v>640539.75</v>
      </c>
      <c r="F19" s="26">
        <v>385492.19</v>
      </c>
      <c r="H19" s="1196" t="s">
        <v>13</v>
      </c>
      <c r="I19" s="1196"/>
      <c r="J19" s="26">
        <v>0</v>
      </c>
      <c r="K19" s="26">
        <v>0</v>
      </c>
      <c r="L19" s="19"/>
      <c r="N19" s="30">
        <f t="shared" si="0"/>
        <v>255047.56</v>
      </c>
      <c r="O19" s="30">
        <f t="shared" si="1"/>
        <v>0</v>
      </c>
      <c r="U19" s="397">
        <f t="shared" ref="U19:U23" si="3">+E19-F19</f>
        <v>255047.56</v>
      </c>
      <c r="V19" s="397">
        <f t="shared" si="2"/>
        <v>0</v>
      </c>
    </row>
    <row r="20" spans="2:22" x14ac:dyDescent="0.2">
      <c r="B20" s="20"/>
      <c r="C20" s="1196" t="s">
        <v>14</v>
      </c>
      <c r="D20" s="1196"/>
      <c r="E20" s="26">
        <v>0</v>
      </c>
      <c r="F20" s="26">
        <v>0</v>
      </c>
      <c r="H20" s="1196" t="s">
        <v>15</v>
      </c>
      <c r="I20" s="1196"/>
      <c r="J20" s="26">
        <v>0</v>
      </c>
      <c r="K20" s="26">
        <v>0</v>
      </c>
      <c r="L20" s="19"/>
      <c r="N20" s="30">
        <f t="shared" si="0"/>
        <v>0</v>
      </c>
      <c r="O20" s="30">
        <f t="shared" si="1"/>
        <v>0</v>
      </c>
      <c r="U20" s="397">
        <f t="shared" si="3"/>
        <v>0</v>
      </c>
      <c r="V20" s="397">
        <f t="shared" si="2"/>
        <v>0</v>
      </c>
    </row>
    <row r="21" spans="2:22" x14ac:dyDescent="0.2">
      <c r="B21" s="20"/>
      <c r="C21" s="1196" t="s">
        <v>16</v>
      </c>
      <c r="D21" s="1196"/>
      <c r="E21" s="26">
        <v>0</v>
      </c>
      <c r="F21" s="26">
        <v>138883.71</v>
      </c>
      <c r="H21" s="1196" t="s">
        <v>17</v>
      </c>
      <c r="I21" s="1196"/>
      <c r="J21" s="26">
        <v>0</v>
      </c>
      <c r="K21" s="26">
        <v>0</v>
      </c>
      <c r="L21" s="19"/>
      <c r="N21" s="30">
        <f t="shared" si="0"/>
        <v>-138883.71</v>
      </c>
      <c r="O21" s="30">
        <f t="shared" si="1"/>
        <v>0</v>
      </c>
      <c r="U21" s="397">
        <f t="shared" si="3"/>
        <v>-138883.71</v>
      </c>
      <c r="V21" s="397">
        <f t="shared" si="2"/>
        <v>0</v>
      </c>
    </row>
    <row r="22" spans="2:22" ht="25.5" customHeight="1" x14ac:dyDescent="0.2">
      <c r="B22" s="20"/>
      <c r="C22" s="1196" t="s">
        <v>18</v>
      </c>
      <c r="D22" s="1196"/>
      <c r="E22" s="26">
        <v>0</v>
      </c>
      <c r="F22" s="26">
        <v>0</v>
      </c>
      <c r="H22" s="1198" t="s">
        <v>19</v>
      </c>
      <c r="I22" s="1198"/>
      <c r="J22" s="26">
        <v>0</v>
      </c>
      <c r="K22" s="26">
        <v>0</v>
      </c>
      <c r="L22" s="19"/>
      <c r="N22" s="30">
        <f t="shared" si="0"/>
        <v>0</v>
      </c>
      <c r="O22" s="30">
        <f t="shared" si="1"/>
        <v>0</v>
      </c>
      <c r="Q22" s="3">
        <v>0</v>
      </c>
      <c r="U22" s="397">
        <f t="shared" si="3"/>
        <v>0</v>
      </c>
      <c r="V22" s="397">
        <f t="shared" si="2"/>
        <v>0</v>
      </c>
    </row>
    <row r="23" spans="2:22" x14ac:dyDescent="0.2">
      <c r="B23" s="20"/>
      <c r="C23" s="1196" t="s">
        <v>20</v>
      </c>
      <c r="D23" s="1196"/>
      <c r="E23" s="26">
        <v>0</v>
      </c>
      <c r="F23" s="26">
        <v>0</v>
      </c>
      <c r="H23" s="1196" t="s">
        <v>21</v>
      </c>
      <c r="I23" s="1196"/>
      <c r="J23" s="26">
        <v>0</v>
      </c>
      <c r="K23" s="26">
        <v>0</v>
      </c>
      <c r="L23" s="19"/>
      <c r="N23" s="30">
        <f t="shared" si="0"/>
        <v>0</v>
      </c>
      <c r="O23" s="30">
        <f t="shared" si="1"/>
        <v>0</v>
      </c>
      <c r="Q23" s="3">
        <f>1276672+790740-12713-314983+10026931+563573-65.21</f>
        <v>12330154.789999999</v>
      </c>
      <c r="U23" s="397">
        <f t="shared" si="3"/>
        <v>0</v>
      </c>
      <c r="V23" s="397">
        <f t="shared" si="2"/>
        <v>0</v>
      </c>
    </row>
    <row r="24" spans="2:22" x14ac:dyDescent="0.2">
      <c r="B24" s="20"/>
      <c r="C24" s="31"/>
      <c r="D24" s="32"/>
      <c r="E24" s="33"/>
      <c r="F24" s="33"/>
      <c r="H24" s="1196" t="s">
        <v>22</v>
      </c>
      <c r="I24" s="1196"/>
      <c r="J24" s="26">
        <v>0</v>
      </c>
      <c r="K24" s="26">
        <f>-SUM('[23]BALANZA COMPROBACION'!D358:D360)</f>
        <v>0</v>
      </c>
      <c r="L24" s="19"/>
      <c r="N24" s="30">
        <f t="shared" si="0"/>
        <v>0</v>
      </c>
      <c r="O24" s="30">
        <f t="shared" si="1"/>
        <v>0</v>
      </c>
    </row>
    <row r="25" spans="2:22" x14ac:dyDescent="0.2">
      <c r="B25" s="34"/>
      <c r="C25" s="1195" t="s">
        <v>23</v>
      </c>
      <c r="D25" s="1195"/>
      <c r="E25" s="27">
        <f>SUM(E17:E23)</f>
        <v>12680195.24</v>
      </c>
      <c r="F25" s="27">
        <f>SUM(F17:F23)</f>
        <v>23528656.449999999</v>
      </c>
      <c r="G25" s="35"/>
      <c r="H25" s="25"/>
      <c r="I25" s="24"/>
      <c r="J25" s="36"/>
      <c r="K25" s="36"/>
      <c r="L25" s="19"/>
      <c r="N25" s="30"/>
      <c r="O25" s="30"/>
    </row>
    <row r="26" spans="2:22" x14ac:dyDescent="0.2">
      <c r="B26" s="34"/>
      <c r="C26" s="25"/>
      <c r="D26" s="37"/>
      <c r="E26" s="36"/>
      <c r="F26" s="36"/>
      <c r="G26" s="35"/>
      <c r="H26" s="1195" t="s">
        <v>24</v>
      </c>
      <c r="I26" s="1195"/>
      <c r="J26" s="27">
        <f>SUM(J17:J24)</f>
        <v>10101368.619999999</v>
      </c>
      <c r="K26" s="27">
        <f>SUM(K17:K24)</f>
        <v>731791.62</v>
      </c>
      <c r="L26" s="19"/>
      <c r="N26" s="30">
        <f t="shared" si="0"/>
        <v>0</v>
      </c>
      <c r="O26" s="30">
        <f t="shared" si="1"/>
        <v>9369577</v>
      </c>
    </row>
    <row r="27" spans="2:22" x14ac:dyDescent="0.2">
      <c r="B27" s="20"/>
      <c r="C27" s="31"/>
      <c r="D27" s="31"/>
      <c r="E27" s="33"/>
      <c r="F27" s="33"/>
      <c r="H27" s="38"/>
      <c r="I27" s="32"/>
      <c r="J27" s="33"/>
      <c r="K27" s="33"/>
      <c r="L27" s="19"/>
      <c r="N27" s="30">
        <f t="shared" si="0"/>
        <v>0</v>
      </c>
      <c r="O27" s="30">
        <f t="shared" si="1"/>
        <v>0</v>
      </c>
    </row>
    <row r="28" spans="2:22" x14ac:dyDescent="0.2">
      <c r="B28" s="20"/>
      <c r="C28" s="1195" t="s">
        <v>25</v>
      </c>
      <c r="D28" s="1195"/>
      <c r="E28" s="26"/>
      <c r="F28" s="26"/>
      <c r="H28" s="1195" t="s">
        <v>26</v>
      </c>
      <c r="I28" s="1195"/>
      <c r="J28" s="26"/>
      <c r="K28" s="26"/>
      <c r="L28" s="19"/>
      <c r="N28" s="30">
        <f t="shared" si="0"/>
        <v>0</v>
      </c>
      <c r="O28" s="30">
        <f t="shared" si="1"/>
        <v>0</v>
      </c>
    </row>
    <row r="29" spans="2:22" x14ac:dyDescent="0.2">
      <c r="B29" s="20"/>
      <c r="C29" s="31"/>
      <c r="D29" s="31"/>
      <c r="E29" s="33"/>
      <c r="F29" s="33"/>
      <c r="H29" s="31"/>
      <c r="I29" s="32"/>
      <c r="J29" s="33"/>
      <c r="K29" s="33"/>
      <c r="L29" s="19"/>
      <c r="N29" s="30">
        <f t="shared" si="0"/>
        <v>0</v>
      </c>
      <c r="O29" s="30">
        <f t="shared" si="1"/>
        <v>0</v>
      </c>
    </row>
    <row r="30" spans="2:22" x14ac:dyDescent="0.2">
      <c r="B30" s="20"/>
      <c r="C30" s="1196" t="s">
        <v>27</v>
      </c>
      <c r="D30" s="1196"/>
      <c r="E30" s="26">
        <v>0</v>
      </c>
      <c r="F30" s="26">
        <v>0</v>
      </c>
      <c r="H30" s="1196" t="s">
        <v>28</v>
      </c>
      <c r="I30" s="1196"/>
      <c r="J30" s="26">
        <v>0</v>
      </c>
      <c r="K30" s="26">
        <f>-SUM('[23]BALANZA COMPROBACION'!D361:D365)</f>
        <v>0</v>
      </c>
      <c r="L30" s="19"/>
      <c r="N30" s="30">
        <f t="shared" si="0"/>
        <v>0</v>
      </c>
      <c r="O30" s="30">
        <f t="shared" si="1"/>
        <v>0</v>
      </c>
      <c r="U30" s="397">
        <f t="shared" ref="U30:U38" si="4">+E30-F30</f>
        <v>0</v>
      </c>
      <c r="V30" s="397">
        <f t="shared" ref="V30:V35" si="5">+K30-J30</f>
        <v>0</v>
      </c>
    </row>
    <row r="31" spans="2:22" x14ac:dyDescent="0.2">
      <c r="B31" s="20"/>
      <c r="C31" s="1196" t="s">
        <v>29</v>
      </c>
      <c r="D31" s="1196"/>
      <c r="E31" s="26">
        <v>0</v>
      </c>
      <c r="F31" s="26">
        <v>0</v>
      </c>
      <c r="H31" s="1196" t="s">
        <v>30</v>
      </c>
      <c r="I31" s="1196"/>
      <c r="J31" s="26">
        <v>0</v>
      </c>
      <c r="K31" s="26">
        <f>-SUM('[23]BALANZA COMPROBACION'!D366:D371)</f>
        <v>0</v>
      </c>
      <c r="L31" s="19"/>
      <c r="N31" s="30">
        <f t="shared" si="0"/>
        <v>0</v>
      </c>
      <c r="O31" s="30">
        <f t="shared" si="1"/>
        <v>0</v>
      </c>
      <c r="U31" s="397">
        <f t="shared" si="4"/>
        <v>0</v>
      </c>
      <c r="V31" s="397">
        <f t="shared" si="5"/>
        <v>0</v>
      </c>
    </row>
    <row r="32" spans="2:22" x14ac:dyDescent="0.2">
      <c r="B32" s="20"/>
      <c r="C32" s="1196" t="s">
        <v>31</v>
      </c>
      <c r="D32" s="1196"/>
      <c r="E32" s="26">
        <v>256743232.11000001</v>
      </c>
      <c r="F32" s="26">
        <v>237652428.11000001</v>
      </c>
      <c r="H32" s="1196" t="s">
        <v>32</v>
      </c>
      <c r="I32" s="1196"/>
      <c r="J32" s="26">
        <v>0</v>
      </c>
      <c r="K32" s="26">
        <f>-SUM('[23]BALANZA COMPROBACION'!D372:D377)</f>
        <v>0</v>
      </c>
      <c r="L32" s="19"/>
      <c r="N32" s="30">
        <f t="shared" si="0"/>
        <v>19090804</v>
      </c>
      <c r="O32" s="30">
        <f t="shared" si="1"/>
        <v>0</v>
      </c>
      <c r="U32" s="397">
        <f t="shared" si="4"/>
        <v>19090804</v>
      </c>
      <c r="V32" s="397">
        <f t="shared" si="5"/>
        <v>0</v>
      </c>
    </row>
    <row r="33" spans="2:22" x14ac:dyDescent="0.2">
      <c r="B33" s="20"/>
      <c r="C33" s="1196" t="s">
        <v>33</v>
      </c>
      <c r="D33" s="1196"/>
      <c r="E33" s="26">
        <v>102628958.94</v>
      </c>
      <c r="F33" s="26">
        <v>94020596.810000002</v>
      </c>
      <c r="H33" s="1196" t="s">
        <v>34</v>
      </c>
      <c r="I33" s="1196"/>
      <c r="J33" s="26">
        <v>0</v>
      </c>
      <c r="K33" s="26">
        <f>-SUM('[23]BALANZA COMPROBACION'!D378:D380)</f>
        <v>0</v>
      </c>
      <c r="L33" s="19"/>
      <c r="N33" s="30">
        <f t="shared" si="0"/>
        <v>8608362.1299999952</v>
      </c>
      <c r="O33" s="30">
        <f t="shared" si="1"/>
        <v>0</v>
      </c>
      <c r="U33" s="397">
        <f t="shared" si="4"/>
        <v>8608362.1299999952</v>
      </c>
      <c r="V33" s="397">
        <f t="shared" si="5"/>
        <v>0</v>
      </c>
    </row>
    <row r="34" spans="2:22" ht="26.25" customHeight="1" x14ac:dyDescent="0.2">
      <c r="B34" s="20"/>
      <c r="C34" s="1196" t="s">
        <v>35</v>
      </c>
      <c r="D34" s="1196"/>
      <c r="E34" s="26">
        <v>1023682.6</v>
      </c>
      <c r="F34" s="26">
        <v>1023682.6</v>
      </c>
      <c r="H34" s="1198" t="s">
        <v>36</v>
      </c>
      <c r="I34" s="1198"/>
      <c r="J34" s="26">
        <v>1425363.75</v>
      </c>
      <c r="K34" s="26">
        <v>1425363.75</v>
      </c>
      <c r="L34" s="19"/>
      <c r="N34" s="30">
        <f t="shared" si="0"/>
        <v>0</v>
      </c>
      <c r="O34" s="30">
        <f t="shared" si="1"/>
        <v>0</v>
      </c>
      <c r="U34" s="397">
        <f t="shared" si="4"/>
        <v>0</v>
      </c>
      <c r="V34" s="397">
        <f t="shared" si="5"/>
        <v>0</v>
      </c>
    </row>
    <row r="35" spans="2:22" x14ac:dyDescent="0.2">
      <c r="B35" s="20"/>
      <c r="C35" s="1196" t="s">
        <v>37</v>
      </c>
      <c r="D35" s="1196"/>
      <c r="E35" s="26">
        <v>-19474185.030000001</v>
      </c>
      <c r="F35" s="26">
        <v>-13175608.199999999</v>
      </c>
      <c r="H35" s="1196" t="s">
        <v>38</v>
      </c>
      <c r="I35" s="1196"/>
      <c r="J35" s="26">
        <v>0</v>
      </c>
      <c r="K35" s="26">
        <v>0</v>
      </c>
      <c r="L35" s="19"/>
      <c r="N35" s="30">
        <f t="shared" si="0"/>
        <v>-6298576.8300000019</v>
      </c>
      <c r="O35" s="30">
        <f t="shared" si="1"/>
        <v>0</v>
      </c>
      <c r="U35" s="397">
        <f t="shared" si="4"/>
        <v>-6298576.8300000019</v>
      </c>
      <c r="V35" s="397">
        <f t="shared" si="5"/>
        <v>0</v>
      </c>
    </row>
    <row r="36" spans="2:22" x14ac:dyDescent="0.2">
      <c r="B36" s="20"/>
      <c r="C36" s="1196" t="s">
        <v>39</v>
      </c>
      <c r="D36" s="1196"/>
      <c r="E36" s="26">
        <v>51865.8</v>
      </c>
      <c r="F36" s="26">
        <v>51865.8</v>
      </c>
      <c r="H36" s="31"/>
      <c r="I36" s="32"/>
      <c r="J36" s="33"/>
      <c r="K36" s="33"/>
      <c r="L36" s="19"/>
      <c r="N36" s="30">
        <f t="shared" si="0"/>
        <v>0</v>
      </c>
      <c r="O36" s="30">
        <f t="shared" si="1"/>
        <v>0</v>
      </c>
      <c r="U36" s="397">
        <f t="shared" si="4"/>
        <v>0</v>
      </c>
    </row>
    <row r="37" spans="2:22" x14ac:dyDescent="0.2">
      <c r="B37" s="20"/>
      <c r="C37" s="1196" t="s">
        <v>40</v>
      </c>
      <c r="D37" s="1196"/>
      <c r="E37" s="26">
        <v>0</v>
      </c>
      <c r="F37" s="26">
        <f>SUM('[23]BALANZA COMPROBACION'!D269:D280)</f>
        <v>0</v>
      </c>
      <c r="H37" s="1195" t="s">
        <v>41</v>
      </c>
      <c r="I37" s="1195"/>
      <c r="J37" s="27">
        <f>SUM(J30:J35)</f>
        <v>1425363.75</v>
      </c>
      <c r="K37" s="27">
        <f>SUM(K30:K35)</f>
        <v>1425363.75</v>
      </c>
      <c r="L37" s="19"/>
      <c r="N37" s="30">
        <f t="shared" si="0"/>
        <v>0</v>
      </c>
      <c r="O37" s="30">
        <f t="shared" si="1"/>
        <v>0</v>
      </c>
      <c r="U37" s="397">
        <f t="shared" si="4"/>
        <v>0</v>
      </c>
    </row>
    <row r="38" spans="2:22" x14ac:dyDescent="0.2">
      <c r="B38" s="20"/>
      <c r="C38" s="1196" t="s">
        <v>42</v>
      </c>
      <c r="D38" s="1196"/>
      <c r="E38" s="26">
        <v>0</v>
      </c>
      <c r="F38" s="26">
        <f>SUM('[23]BALANZA COMPROBACION'!D281:D285)</f>
        <v>0</v>
      </c>
      <c r="H38" s="25"/>
      <c r="I38" s="37"/>
      <c r="J38" s="36"/>
      <c r="K38" s="36"/>
      <c r="L38" s="19"/>
      <c r="N38" s="30">
        <f t="shared" si="0"/>
        <v>0</v>
      </c>
      <c r="O38" s="30">
        <f t="shared" si="1"/>
        <v>0</v>
      </c>
      <c r="U38" s="397">
        <f t="shared" si="4"/>
        <v>0</v>
      </c>
    </row>
    <row r="39" spans="2:22" x14ac:dyDescent="0.2">
      <c r="B39" s="20"/>
      <c r="C39" s="31"/>
      <c r="D39" s="32"/>
      <c r="E39" s="33"/>
      <c r="F39" s="33"/>
      <c r="H39" s="1195" t="s">
        <v>43</v>
      </c>
      <c r="I39" s="1195"/>
      <c r="J39" s="27">
        <f>J26+J37</f>
        <v>11526732.369999999</v>
      </c>
      <c r="K39" s="27">
        <f>K26+K37</f>
        <v>2157155.37</v>
      </c>
      <c r="L39" s="19"/>
      <c r="N39" s="30">
        <f t="shared" si="0"/>
        <v>0</v>
      </c>
      <c r="O39" s="30">
        <f t="shared" si="1"/>
        <v>9369577</v>
      </c>
    </row>
    <row r="40" spans="2:22" x14ac:dyDescent="0.2">
      <c r="B40" s="34"/>
      <c r="C40" s="1195" t="s">
        <v>44</v>
      </c>
      <c r="D40" s="1195"/>
      <c r="E40" s="27">
        <f>SUM(E30:E38)</f>
        <v>340973554.42000002</v>
      </c>
      <c r="F40" s="27">
        <f>SUM(F30:F38)</f>
        <v>319572965.12000006</v>
      </c>
      <c r="G40" s="35"/>
      <c r="H40" s="25"/>
      <c r="I40" s="39"/>
      <c r="J40" s="36"/>
      <c r="K40" s="36"/>
      <c r="L40" s="19"/>
      <c r="N40" s="30">
        <f t="shared" si="0"/>
        <v>21400589.299999952</v>
      </c>
      <c r="O40" s="30">
        <f t="shared" si="1"/>
        <v>0</v>
      </c>
    </row>
    <row r="41" spans="2:22" x14ac:dyDescent="0.2">
      <c r="B41" s="20"/>
      <c r="C41" s="31"/>
      <c r="D41" s="25"/>
      <c r="E41" s="33"/>
      <c r="F41" s="33"/>
      <c r="H41" s="1197" t="s">
        <v>45</v>
      </c>
      <c r="I41" s="1197"/>
      <c r="J41" s="33"/>
      <c r="K41" s="33"/>
      <c r="L41" s="19"/>
      <c r="N41" s="30">
        <f t="shared" si="0"/>
        <v>0</v>
      </c>
      <c r="O41" s="30">
        <f t="shared" si="1"/>
        <v>0</v>
      </c>
    </row>
    <row r="42" spans="2:22" x14ac:dyDescent="0.2">
      <c r="B42" s="20"/>
      <c r="C42" s="1195" t="s">
        <v>46</v>
      </c>
      <c r="D42" s="1195"/>
      <c r="E42" s="27">
        <f>E25+E40</f>
        <v>353653749.66000003</v>
      </c>
      <c r="F42" s="27">
        <f>F25+F40</f>
        <v>343101621.57000005</v>
      </c>
      <c r="H42" s="25"/>
      <c r="I42" s="39"/>
      <c r="J42" s="33"/>
      <c r="K42" s="33"/>
      <c r="L42" s="19"/>
      <c r="N42" s="30">
        <f t="shared" si="0"/>
        <v>10552128.089999974</v>
      </c>
      <c r="O42" s="30">
        <f t="shared" si="1"/>
        <v>0</v>
      </c>
    </row>
    <row r="43" spans="2:22" x14ac:dyDescent="0.2">
      <c r="B43" s="20"/>
      <c r="C43" s="31"/>
      <c r="D43" s="31"/>
      <c r="E43" s="33"/>
      <c r="F43" s="33"/>
      <c r="H43" s="1195" t="s">
        <v>47</v>
      </c>
      <c r="I43" s="1195"/>
      <c r="J43" s="27">
        <f>SUM(J45:J47)</f>
        <v>212040608.63999999</v>
      </c>
      <c r="K43" s="27">
        <f>SUM(K45:K47)</f>
        <v>192949804.63999999</v>
      </c>
      <c r="L43" s="19"/>
      <c r="N43" s="30">
        <f t="shared" si="0"/>
        <v>0</v>
      </c>
      <c r="O43" s="30">
        <f t="shared" si="1"/>
        <v>19090804</v>
      </c>
    </row>
    <row r="44" spans="2:22" x14ac:dyDescent="0.2">
      <c r="B44" s="20"/>
      <c r="C44" s="31"/>
      <c r="D44" s="31"/>
      <c r="E44" s="33"/>
      <c r="F44" s="33"/>
      <c r="H44" s="31"/>
      <c r="I44" s="22"/>
      <c r="J44" s="33"/>
      <c r="K44" s="33"/>
      <c r="L44" s="19"/>
      <c r="O44" s="30">
        <f t="shared" si="1"/>
        <v>0</v>
      </c>
    </row>
    <row r="45" spans="2:22" x14ac:dyDescent="0.2">
      <c r="B45" s="20"/>
      <c r="C45" s="31"/>
      <c r="D45" s="31"/>
      <c r="E45" s="33"/>
      <c r="F45" s="33"/>
      <c r="H45" s="1196" t="s">
        <v>48</v>
      </c>
      <c r="I45" s="1196"/>
      <c r="J45" s="26">
        <v>212040608.63999999</v>
      </c>
      <c r="K45" s="26">
        <v>192949804.63999999</v>
      </c>
      <c r="L45" s="19"/>
      <c r="O45" s="30">
        <f t="shared" si="1"/>
        <v>19090804</v>
      </c>
      <c r="V45" s="397">
        <f t="shared" ref="V45" si="6">+K45-J45</f>
        <v>-19090804</v>
      </c>
    </row>
    <row r="46" spans="2:22" ht="12" customHeight="1" x14ac:dyDescent="0.2">
      <c r="B46" s="20"/>
      <c r="C46" s="40" t="str">
        <f>IF(F42=K64," ","ERROR EN SUMA DE ACTIVOS - PASIVO Y PATRIMONIO DEL 2017 POR "&amp;F42-K64)</f>
        <v xml:space="preserve"> </v>
      </c>
      <c r="E46" s="41"/>
      <c r="F46" s="33"/>
      <c r="H46" s="1196" t="s">
        <v>49</v>
      </c>
      <c r="I46" s="1196"/>
      <c r="J46" s="26">
        <v>0</v>
      </c>
      <c r="K46" s="26">
        <v>0</v>
      </c>
      <c r="L46" s="19"/>
      <c r="O46" s="30">
        <f t="shared" si="1"/>
        <v>0</v>
      </c>
    </row>
    <row r="47" spans="2:22" ht="12" customHeight="1" x14ac:dyDescent="0.2">
      <c r="B47" s="20"/>
      <c r="C47" s="40" t="str">
        <f>IF(E42=J64," ","ERROR EN SUMA DE ACTIVOS - PASIVO Y PATRIMONIO DEL 2018 POR "&amp;E42-J64)</f>
        <v xml:space="preserve"> </v>
      </c>
      <c r="E47" s="41"/>
      <c r="F47" s="33"/>
      <c r="H47" s="1196" t="s">
        <v>50</v>
      </c>
      <c r="I47" s="1196"/>
      <c r="J47" s="26">
        <v>0</v>
      </c>
      <c r="K47" s="26">
        <v>0</v>
      </c>
      <c r="L47" s="19"/>
      <c r="O47" s="30">
        <f t="shared" si="1"/>
        <v>0</v>
      </c>
    </row>
    <row r="48" spans="2:22" ht="12" customHeight="1" x14ac:dyDescent="0.2">
      <c r="B48" s="20"/>
      <c r="C48" s="31"/>
      <c r="D48" s="41"/>
      <c r="E48" s="41"/>
      <c r="F48" s="33"/>
      <c r="H48" s="31"/>
      <c r="I48" s="22"/>
      <c r="J48" s="33"/>
      <c r="K48" s="33"/>
      <c r="L48" s="19"/>
      <c r="O48" s="30">
        <f t="shared" si="1"/>
        <v>0</v>
      </c>
    </row>
    <row r="49" spans="2:22" ht="12.75" customHeight="1" x14ac:dyDescent="0.2">
      <c r="B49" s="20"/>
      <c r="C49" s="31"/>
      <c r="D49" s="41"/>
      <c r="E49" s="41"/>
      <c r="F49" s="33"/>
      <c r="H49" s="1195" t="s">
        <v>51</v>
      </c>
      <c r="I49" s="1195"/>
      <c r="J49" s="27">
        <f>SUM(J51:J55)</f>
        <v>130086408.65000001</v>
      </c>
      <c r="K49" s="27">
        <f>SUM(K51:K55)</f>
        <v>147994661.56</v>
      </c>
      <c r="L49" s="19"/>
      <c r="O49" s="30">
        <f t="shared" si="1"/>
        <v>-17908252.909999996</v>
      </c>
    </row>
    <row r="50" spans="2:22" ht="12.75" customHeight="1" x14ac:dyDescent="0.2">
      <c r="B50" s="20"/>
      <c r="C50" s="31"/>
      <c r="D50" s="41"/>
      <c r="E50" s="41"/>
      <c r="F50" s="33"/>
      <c r="H50" s="25"/>
      <c r="I50" s="22"/>
      <c r="J50" s="42"/>
      <c r="K50" s="42"/>
      <c r="L50" s="19"/>
      <c r="O50" s="30">
        <f t="shared" si="1"/>
        <v>0</v>
      </c>
    </row>
    <row r="51" spans="2:22" ht="12" customHeight="1" x14ac:dyDescent="0.2">
      <c r="B51" s="20"/>
      <c r="C51" s="31"/>
      <c r="D51" s="41"/>
      <c r="E51" s="41"/>
      <c r="F51" s="33"/>
      <c r="H51" s="1196" t="s">
        <v>52</v>
      </c>
      <c r="I51" s="1196"/>
      <c r="J51" s="26">
        <f>+'EA-A'!J54</f>
        <v>-9329545.9399999976</v>
      </c>
      <c r="K51" s="26">
        <f>+'EA-A'!K54</f>
        <v>11474916.120000005</v>
      </c>
      <c r="L51" s="19"/>
      <c r="O51" s="30">
        <f t="shared" si="1"/>
        <v>-20804462.060000002</v>
      </c>
      <c r="V51" s="397">
        <f t="shared" ref="V51:V54" si="7">+K51-J51</f>
        <v>20804462.060000002</v>
      </c>
    </row>
    <row r="52" spans="2:22" ht="12" customHeight="1" x14ac:dyDescent="0.2">
      <c r="B52" s="20"/>
      <c r="C52" s="31"/>
      <c r="D52" s="41"/>
      <c r="E52" s="41"/>
      <c r="F52" s="33"/>
      <c r="H52" s="1196" t="s">
        <v>53</v>
      </c>
      <c r="I52" s="1196"/>
      <c r="J52" s="26">
        <v>41549997.329999998</v>
      </c>
      <c r="K52" s="26">
        <v>38653788.18</v>
      </c>
      <c r="L52" s="19"/>
      <c r="N52" s="30"/>
      <c r="O52" s="30">
        <f t="shared" si="1"/>
        <v>2896209.1499999985</v>
      </c>
      <c r="V52" s="397">
        <f t="shared" si="7"/>
        <v>-2896209.1499999985</v>
      </c>
    </row>
    <row r="53" spans="2:22" ht="12" customHeight="1" x14ac:dyDescent="0.2">
      <c r="B53" s="20"/>
      <c r="C53" s="31"/>
      <c r="D53" s="41"/>
      <c r="E53" s="41"/>
      <c r="F53" s="33"/>
      <c r="H53" s="1196" t="s">
        <v>54</v>
      </c>
      <c r="I53" s="1196"/>
      <c r="J53" s="26">
        <v>97865957.260000005</v>
      </c>
      <c r="K53" s="26">
        <v>97865957.260000005</v>
      </c>
      <c r="L53" s="19"/>
      <c r="O53" s="30">
        <f t="shared" si="1"/>
        <v>0</v>
      </c>
      <c r="V53" s="397">
        <f t="shared" si="7"/>
        <v>0</v>
      </c>
    </row>
    <row r="54" spans="2:22" x14ac:dyDescent="0.2">
      <c r="B54" s="20"/>
      <c r="C54" s="31"/>
      <c r="D54" s="31"/>
      <c r="E54" s="33"/>
      <c r="F54" s="33"/>
      <c r="H54" s="1196" t="s">
        <v>55</v>
      </c>
      <c r="I54" s="1196"/>
      <c r="J54" s="26">
        <f>-SUM('[23]BALANZA COMPROBACION'!G411:G413)</f>
        <v>0</v>
      </c>
      <c r="K54" s="26">
        <f>-SUM('[23]BALANZA COMPROBACION'!D411:D413)</f>
        <v>0</v>
      </c>
      <c r="L54" s="19"/>
      <c r="O54" s="30">
        <f t="shared" si="1"/>
        <v>0</v>
      </c>
      <c r="V54" s="397">
        <f t="shared" si="7"/>
        <v>0</v>
      </c>
    </row>
    <row r="55" spans="2:22" x14ac:dyDescent="0.2">
      <c r="B55" s="20"/>
      <c r="C55" s="31"/>
      <c r="D55" s="31"/>
      <c r="E55" s="33"/>
      <c r="F55" s="33"/>
      <c r="H55" s="1196" t="s">
        <v>56</v>
      </c>
      <c r="I55" s="1196"/>
      <c r="J55" s="26">
        <f>-SUM('[23]BALANZA COMPROBACION'!G414:G415)</f>
        <v>0</v>
      </c>
      <c r="K55" s="26">
        <f>-SUM('[23]BALANZA COMPROBACION'!D414:D415)</f>
        <v>0</v>
      </c>
      <c r="L55" s="19"/>
      <c r="N55" s="30"/>
      <c r="O55" s="30">
        <f t="shared" si="1"/>
        <v>0</v>
      </c>
    </row>
    <row r="56" spans="2:22" x14ac:dyDescent="0.2">
      <c r="B56" s="20"/>
      <c r="C56" s="31"/>
      <c r="D56" s="31"/>
      <c r="E56" s="33"/>
      <c r="F56" s="33"/>
      <c r="H56" s="31"/>
      <c r="I56" s="22"/>
      <c r="J56" s="33"/>
      <c r="K56" s="33"/>
      <c r="L56" s="19"/>
      <c r="O56" s="30">
        <f t="shared" si="1"/>
        <v>0</v>
      </c>
      <c r="U56" s="397">
        <f>SUM(U17:U55)</f>
        <v>10552128.089999992</v>
      </c>
      <c r="V56" s="397">
        <f>SUM(V17:V55)</f>
        <v>-10552128.089999996</v>
      </c>
    </row>
    <row r="57" spans="2:22" ht="29.25" customHeight="1" x14ac:dyDescent="0.2">
      <c r="B57" s="20"/>
      <c r="C57" s="31"/>
      <c r="D57" s="31"/>
      <c r="E57" s="33"/>
      <c r="F57" s="33"/>
      <c r="H57" s="1195" t="s">
        <v>57</v>
      </c>
      <c r="I57" s="1195"/>
      <c r="J57" s="27">
        <f>SUM(J59:J60)</f>
        <v>0</v>
      </c>
      <c r="K57" s="27">
        <f>SUM(K59:K60)</f>
        <v>0</v>
      </c>
      <c r="L57" s="19"/>
      <c r="O57" s="30">
        <f t="shared" si="1"/>
        <v>0</v>
      </c>
    </row>
    <row r="58" spans="2:22" ht="21.75" hidden="1" customHeight="1" x14ac:dyDescent="0.2">
      <c r="B58" s="20"/>
      <c r="C58" s="31"/>
      <c r="D58" s="31"/>
      <c r="E58" s="33"/>
      <c r="F58" s="33"/>
      <c r="H58" s="31"/>
      <c r="I58" s="22"/>
      <c r="J58" s="33"/>
      <c r="K58" s="33"/>
      <c r="L58" s="19"/>
      <c r="O58" s="30">
        <f t="shared" si="1"/>
        <v>0</v>
      </c>
    </row>
    <row r="59" spans="2:22" x14ac:dyDescent="0.2">
      <c r="B59" s="20"/>
      <c r="C59" s="31"/>
      <c r="D59" s="31"/>
      <c r="E59" s="33"/>
      <c r="F59" s="33"/>
      <c r="H59" s="1196" t="s">
        <v>58</v>
      </c>
      <c r="I59" s="1196"/>
      <c r="J59" s="26">
        <f>-SUM('[23]BALANZA COMPROBACION'!G416)</f>
        <v>0</v>
      </c>
      <c r="K59" s="26">
        <f>-SUM('[23]BALANZA COMPROBACION'!D416)</f>
        <v>0</v>
      </c>
      <c r="L59" s="19"/>
      <c r="O59" s="30">
        <f t="shared" si="1"/>
        <v>0</v>
      </c>
    </row>
    <row r="60" spans="2:22" x14ac:dyDescent="0.2">
      <c r="B60" s="20"/>
      <c r="C60" s="31"/>
      <c r="D60" s="31"/>
      <c r="E60" s="33"/>
      <c r="F60" s="33"/>
      <c r="H60" s="1196" t="s">
        <v>59</v>
      </c>
      <c r="I60" s="1196"/>
      <c r="J60" s="26">
        <f>-SUM('[23]BALANZA COMPROBACION'!G417)</f>
        <v>0</v>
      </c>
      <c r="K60" s="26">
        <f>-SUM('[23]BALANZA COMPROBACION'!D417)</f>
        <v>0</v>
      </c>
      <c r="L60" s="19"/>
      <c r="O60" s="30">
        <f t="shared" si="1"/>
        <v>0</v>
      </c>
    </row>
    <row r="61" spans="2:22" ht="9.9499999999999993" customHeight="1" x14ac:dyDescent="0.2">
      <c r="B61" s="20"/>
      <c r="C61" s="31"/>
      <c r="D61" s="43"/>
      <c r="E61" s="33"/>
      <c r="F61" s="33"/>
      <c r="H61" s="31"/>
      <c r="I61" s="44"/>
      <c r="J61" s="33"/>
      <c r="K61" s="33"/>
      <c r="L61" s="19"/>
      <c r="O61" s="30">
        <f t="shared" si="1"/>
        <v>0</v>
      </c>
    </row>
    <row r="62" spans="2:22" x14ac:dyDescent="0.2">
      <c r="B62" s="20"/>
      <c r="C62" s="31"/>
      <c r="D62" s="31"/>
      <c r="E62" s="33"/>
      <c r="F62" s="33"/>
      <c r="H62" s="1195" t="s">
        <v>60</v>
      </c>
      <c r="I62" s="1195"/>
      <c r="J62" s="27">
        <f>J43+J49+J57</f>
        <v>342127017.28999996</v>
      </c>
      <c r="K62" s="27">
        <f>K43+K49+K57</f>
        <v>340944466.19999999</v>
      </c>
      <c r="L62" s="19"/>
      <c r="O62" s="30">
        <f t="shared" si="1"/>
        <v>1182551.0899999738</v>
      </c>
    </row>
    <row r="63" spans="2:22" ht="9.9499999999999993" customHeight="1" x14ac:dyDescent="0.2">
      <c r="B63" s="20"/>
      <c r="C63" s="31"/>
      <c r="D63" s="31"/>
      <c r="E63" s="33"/>
      <c r="F63" s="33"/>
      <c r="H63" s="31"/>
      <c r="I63" s="22"/>
      <c r="J63" s="33"/>
      <c r="K63" s="33"/>
      <c r="L63" s="19"/>
    </row>
    <row r="64" spans="2:22" x14ac:dyDescent="0.2">
      <c r="B64" s="20"/>
      <c r="C64" s="31"/>
      <c r="D64" s="31"/>
      <c r="E64" s="33"/>
      <c r="F64" s="33"/>
      <c r="H64" s="1195" t="s">
        <v>61</v>
      </c>
      <c r="I64" s="1195"/>
      <c r="J64" s="27">
        <f>J39+J62</f>
        <v>353653749.65999997</v>
      </c>
      <c r="K64" s="27">
        <f>K39+K62</f>
        <v>343101621.56999999</v>
      </c>
      <c r="L64" s="19"/>
    </row>
    <row r="65" spans="1:13" ht="6" customHeight="1" x14ac:dyDescent="0.2">
      <c r="B65" s="45"/>
      <c r="C65" s="46"/>
      <c r="D65" s="46"/>
      <c r="E65" s="46"/>
      <c r="F65" s="46"/>
      <c r="G65" s="47"/>
      <c r="H65" s="46"/>
      <c r="I65" s="46"/>
      <c r="J65" s="46"/>
      <c r="K65" s="46"/>
      <c r="L65" s="48"/>
    </row>
    <row r="66" spans="1:13" ht="15" customHeight="1" x14ac:dyDescent="0.2">
      <c r="C66" s="1192" t="s">
        <v>62</v>
      </c>
      <c r="D66" s="1192"/>
      <c r="E66" s="1192"/>
      <c r="F66" s="1192"/>
      <c r="G66" s="1192"/>
      <c r="H66" s="1192"/>
      <c r="I66" s="1192"/>
      <c r="J66" s="1192"/>
      <c r="K66" s="1192"/>
    </row>
    <row r="67" spans="1:13" ht="15" customHeight="1" x14ac:dyDescent="0.2">
      <c r="C67" s="44"/>
      <c r="D67" s="44"/>
      <c r="E67" s="44"/>
      <c r="F67" s="44"/>
      <c r="G67" s="44"/>
      <c r="H67" s="44"/>
      <c r="I67" s="44"/>
      <c r="J67" s="44"/>
      <c r="K67" s="44"/>
    </row>
    <row r="68" spans="1:13" x14ac:dyDescent="0.2">
      <c r="C68" s="22"/>
      <c r="D68" s="17"/>
      <c r="E68" s="49"/>
      <c r="F68" s="49"/>
      <c r="H68" s="50"/>
      <c r="I68" s="17"/>
      <c r="J68" s="49"/>
      <c r="K68" s="49"/>
    </row>
    <row r="69" spans="1:13" ht="50.1" customHeight="1" x14ac:dyDescent="0.2">
      <c r="C69" s="22"/>
      <c r="D69" s="1193" t="s">
        <v>19389</v>
      </c>
      <c r="E69" s="1193"/>
      <c r="F69" s="94"/>
      <c r="G69" s="94"/>
      <c r="H69" s="1193" t="s">
        <v>799</v>
      </c>
      <c r="I69" s="1193"/>
      <c r="J69" s="49"/>
      <c r="K69" s="49"/>
    </row>
    <row r="70" spans="1:13" ht="14.1" customHeight="1" x14ac:dyDescent="0.2">
      <c r="A70" s="94"/>
      <c r="B70" s="94"/>
      <c r="C70" s="94"/>
      <c r="D70" s="1194" t="s">
        <v>19390</v>
      </c>
      <c r="E70" s="1194"/>
      <c r="F70" s="427"/>
      <c r="G70" s="427"/>
      <c r="H70" s="1194" t="s">
        <v>800</v>
      </c>
      <c r="I70" s="1194"/>
      <c r="J70" s="94"/>
      <c r="K70" s="94"/>
      <c r="L70" s="94"/>
      <c r="M70" s="94"/>
    </row>
    <row r="71" spans="1:13" ht="14.1" customHeight="1" x14ac:dyDescent="0.2">
      <c r="A71" s="427"/>
      <c r="B71" s="427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</row>
  </sheetData>
  <sheetProtection selectLockedCells="1"/>
  <mergeCells count="70">
    <mergeCell ref="C10:D10"/>
    <mergeCell ref="H10:I10"/>
    <mergeCell ref="C2:L2"/>
    <mergeCell ref="C3:L3"/>
    <mergeCell ref="C4:L4"/>
    <mergeCell ref="C5:L5"/>
    <mergeCell ref="D7:J7"/>
    <mergeCell ref="C13:D13"/>
    <mergeCell ref="H13:I13"/>
    <mergeCell ref="C15:D15"/>
    <mergeCell ref="H15:I15"/>
    <mergeCell ref="C17:D17"/>
    <mergeCell ref="H17:I17"/>
    <mergeCell ref="C18:D18"/>
    <mergeCell ref="H18:I18"/>
    <mergeCell ref="C19:D19"/>
    <mergeCell ref="H19:I19"/>
    <mergeCell ref="C20:D20"/>
    <mergeCell ref="H20:I20"/>
    <mergeCell ref="C30:D30"/>
    <mergeCell ref="H30:I30"/>
    <mergeCell ref="C21:D21"/>
    <mergeCell ref="H21:I21"/>
    <mergeCell ref="C22:D22"/>
    <mergeCell ref="H22:I22"/>
    <mergeCell ref="C23:D23"/>
    <mergeCell ref="H23:I23"/>
    <mergeCell ref="H24:I24"/>
    <mergeCell ref="C25:D25"/>
    <mergeCell ref="H26:I26"/>
    <mergeCell ref="C28:D28"/>
    <mergeCell ref="H28:I28"/>
    <mergeCell ref="C31:D31"/>
    <mergeCell ref="H31:I31"/>
    <mergeCell ref="C32:D32"/>
    <mergeCell ref="H32:I32"/>
    <mergeCell ref="C33:D33"/>
    <mergeCell ref="H33:I33"/>
    <mergeCell ref="H43:I43"/>
    <mergeCell ref="C34:D34"/>
    <mergeCell ref="H34:I34"/>
    <mergeCell ref="C35:D35"/>
    <mergeCell ref="H35:I35"/>
    <mergeCell ref="C36:D36"/>
    <mergeCell ref="C37:D37"/>
    <mergeCell ref="H37:I37"/>
    <mergeCell ref="C38:D38"/>
    <mergeCell ref="H39:I39"/>
    <mergeCell ref="C40:D40"/>
    <mergeCell ref="H41:I41"/>
    <mergeCell ref="C42:D42"/>
    <mergeCell ref="H45:I45"/>
    <mergeCell ref="H46:I46"/>
    <mergeCell ref="H47:I47"/>
    <mergeCell ref="H49:I49"/>
    <mergeCell ref="H51:I51"/>
    <mergeCell ref="H52:I52"/>
    <mergeCell ref="H53:I53"/>
    <mergeCell ref="H54:I54"/>
    <mergeCell ref="H55:I55"/>
    <mergeCell ref="H57:I57"/>
    <mergeCell ref="H59:I59"/>
    <mergeCell ref="C66:K66"/>
    <mergeCell ref="D69:E69"/>
    <mergeCell ref="H69:I69"/>
    <mergeCell ref="D70:E70"/>
    <mergeCell ref="H70:I70"/>
    <mergeCell ref="H62:I62"/>
    <mergeCell ref="H64:I64"/>
    <mergeCell ref="H60:I60"/>
  </mergeCells>
  <conditionalFormatting sqref="E46:E53 D48:D53">
    <cfRule type="expression" dxfId="22" priority="1">
      <formula>$F$42&lt;&gt;$K$64</formula>
    </cfRule>
    <cfRule type="expression" dxfId="21" priority="2">
      <formula>$E$42&lt;&gt;$J$64</formula>
    </cfRule>
  </conditionalFormatting>
  <pageMargins left="0.70866141732283472" right="0.70866141732283472" top="0.74803149606299213" bottom="0.74803149606299213" header="0.31496062992125984" footer="0.31496062992125984"/>
  <pageSetup scale="55" orientation="landscape" r:id="rId1"/>
  <headerFooter>
    <oddFooter>&amp;R&amp;"-,Negrita"&amp;16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8"/>
  <sheetViews>
    <sheetView topLeftCell="A58" zoomScale="80" zoomScaleNormal="80" workbookViewId="0">
      <selection activeCell="G26" sqref="G26"/>
    </sheetView>
  </sheetViews>
  <sheetFormatPr baseColWidth="10" defaultRowHeight="15" x14ac:dyDescent="0.25"/>
  <cols>
    <col min="1" max="1" width="53.85546875" style="524" customWidth="1"/>
    <col min="2" max="2" width="20" customWidth="1"/>
    <col min="3" max="3" width="18.42578125" customWidth="1"/>
    <col min="4" max="4" width="20" customWidth="1"/>
    <col min="5" max="5" width="16.7109375" customWidth="1"/>
    <col min="6" max="6" width="15.85546875" customWidth="1"/>
    <col min="7" max="7" width="16.5703125" customWidth="1"/>
    <col min="10" max="10" width="13.5703125" bestFit="1" customWidth="1"/>
  </cols>
  <sheetData>
    <row r="1" spans="1:12" s="464" customFormat="1" ht="12.75" x14ac:dyDescent="0.2">
      <c r="A1" s="475"/>
      <c r="C1" s="478"/>
      <c r="H1" s="469"/>
    </row>
    <row r="2" spans="1:12" s="464" customFormat="1" ht="12.75" x14ac:dyDescent="0.2">
      <c r="A2" s="475"/>
      <c r="C2" s="478"/>
      <c r="H2" s="469"/>
    </row>
    <row r="3" spans="1:12" s="464" customFormat="1" ht="13.5" thickBot="1" x14ac:dyDescent="0.25">
      <c r="A3" s="475"/>
      <c r="C3" s="478"/>
      <c r="F3" s="462"/>
      <c r="H3" s="469"/>
    </row>
    <row r="4" spans="1:12" s="464" customFormat="1" ht="13.5" customHeight="1" x14ac:dyDescent="0.2">
      <c r="A4" s="1352" t="s">
        <v>19704</v>
      </c>
      <c r="B4" s="1353"/>
      <c r="C4" s="1353"/>
      <c r="D4" s="1353"/>
      <c r="E4" s="1353"/>
      <c r="F4" s="1353"/>
      <c r="G4" s="1354"/>
      <c r="H4" s="469"/>
    </row>
    <row r="5" spans="1:12" s="464" customFormat="1" ht="12" customHeight="1" x14ac:dyDescent="0.2">
      <c r="A5" s="1355" t="s">
        <v>19733</v>
      </c>
      <c r="B5" s="1356"/>
      <c r="C5" s="1356"/>
      <c r="D5" s="1356"/>
      <c r="E5" s="1356"/>
      <c r="F5" s="1356"/>
      <c r="G5" s="1357"/>
      <c r="H5" s="469"/>
    </row>
    <row r="6" spans="1:12" s="464" customFormat="1" ht="12.75" customHeight="1" x14ac:dyDescent="0.2">
      <c r="A6" s="1358" t="s">
        <v>19734</v>
      </c>
      <c r="B6" s="1359"/>
      <c r="C6" s="1359"/>
      <c r="D6" s="1359"/>
      <c r="E6" s="1359"/>
      <c r="F6" s="1359"/>
      <c r="G6" s="1360"/>
      <c r="H6" s="469"/>
    </row>
    <row r="7" spans="1:12" s="464" customFormat="1" ht="12.75" customHeight="1" x14ac:dyDescent="0.2">
      <c r="A7" s="1361" t="str">
        <f>FTE.FIN!A7:I7</f>
        <v>Del 1 de enero al 30 de Septiembre de 2018</v>
      </c>
      <c r="B7" s="1361"/>
      <c r="C7" s="1361"/>
      <c r="D7" s="1361"/>
      <c r="E7" s="1361"/>
      <c r="F7" s="1361"/>
      <c r="G7" s="1361"/>
      <c r="H7" s="469"/>
    </row>
    <row r="8" spans="1:12" s="464" customFormat="1" ht="15.75" customHeight="1" x14ac:dyDescent="0.2">
      <c r="A8" s="1362" t="s">
        <v>3</v>
      </c>
      <c r="B8" s="1363" t="s">
        <v>19735</v>
      </c>
      <c r="C8" s="1363"/>
      <c r="D8" s="1363"/>
      <c r="E8" s="1363"/>
      <c r="F8" s="1363"/>
      <c r="G8" s="1363" t="s">
        <v>19736</v>
      </c>
      <c r="H8" s="469"/>
    </row>
    <row r="9" spans="1:12" s="464" customFormat="1" ht="24" customHeight="1" x14ac:dyDescent="0.2">
      <c r="A9" s="1362"/>
      <c r="B9" s="479" t="s">
        <v>19737</v>
      </c>
      <c r="C9" s="479" t="s">
        <v>19738</v>
      </c>
      <c r="D9" s="479" t="s">
        <v>19712</v>
      </c>
      <c r="E9" s="479" t="s">
        <v>19713</v>
      </c>
      <c r="F9" s="479" t="s">
        <v>19739</v>
      </c>
      <c r="G9" s="1363"/>
      <c r="H9" s="469"/>
    </row>
    <row r="10" spans="1:12" s="464" customFormat="1" ht="15.75" customHeight="1" x14ac:dyDescent="0.2">
      <c r="A10" s="1362"/>
      <c r="B10" s="479">
        <v>1</v>
      </c>
      <c r="C10" s="479">
        <v>2</v>
      </c>
      <c r="D10" s="479" t="s">
        <v>19740</v>
      </c>
      <c r="E10" s="479">
        <v>4</v>
      </c>
      <c r="F10" s="479">
        <v>5</v>
      </c>
      <c r="G10" s="479" t="s">
        <v>19741</v>
      </c>
      <c r="H10" s="469"/>
    </row>
    <row r="11" spans="1:12" x14ac:dyDescent="0.25">
      <c r="A11" s="480" t="s">
        <v>19742</v>
      </c>
      <c r="B11" s="481">
        <v>56745396</v>
      </c>
      <c r="C11" s="481">
        <v>-4827994.830000001</v>
      </c>
      <c r="D11" s="481">
        <f>SUM(B11:C11)</f>
        <v>51917401.170000002</v>
      </c>
      <c r="E11" s="481">
        <v>40072427.090000004</v>
      </c>
      <c r="F11" s="481">
        <f>SUM(E11)</f>
        <v>40072427.090000004</v>
      </c>
      <c r="G11" s="482">
        <f>SUM(D11-E11)</f>
        <v>11844974.079999998</v>
      </c>
      <c r="H11" s="483"/>
      <c r="I11" s="484"/>
      <c r="J11" s="485"/>
      <c r="L11" s="486"/>
    </row>
    <row r="12" spans="1:12" x14ac:dyDescent="0.25">
      <c r="A12" s="480" t="s">
        <v>19743</v>
      </c>
      <c r="B12" s="481">
        <v>180182</v>
      </c>
      <c r="C12" s="481">
        <v>7827.05</v>
      </c>
      <c r="D12" s="481">
        <f t="shared" ref="D12:D27" si="0">SUM(B12:C12)</f>
        <v>188009.05</v>
      </c>
      <c r="E12" s="481">
        <v>67471</v>
      </c>
      <c r="F12" s="481">
        <f t="shared" ref="F12:F37" si="1">SUM(E12)</f>
        <v>67471</v>
      </c>
      <c r="G12" s="482">
        <f t="shared" ref="G12:G37" si="2">SUM(D12-E12)</f>
        <v>120538.04999999999</v>
      </c>
      <c r="H12" s="483"/>
      <c r="I12" s="484"/>
      <c r="J12" s="485"/>
      <c r="L12" s="486"/>
    </row>
    <row r="13" spans="1:12" x14ac:dyDescent="0.25">
      <c r="A13" s="480" t="s">
        <v>19744</v>
      </c>
      <c r="B13" s="481">
        <v>18476808</v>
      </c>
      <c r="C13" s="481">
        <v>-5555381.4399999995</v>
      </c>
      <c r="D13" s="481">
        <f t="shared" si="0"/>
        <v>12921426.560000001</v>
      </c>
      <c r="E13" s="481">
        <v>4241560.8400000008</v>
      </c>
      <c r="F13" s="481">
        <f t="shared" si="1"/>
        <v>4241560.8400000008</v>
      </c>
      <c r="G13" s="482">
        <f t="shared" si="2"/>
        <v>8679865.7199999988</v>
      </c>
      <c r="H13" s="483"/>
      <c r="I13" s="484"/>
      <c r="J13" s="485"/>
      <c r="L13" s="486"/>
    </row>
    <row r="14" spans="1:12" x14ac:dyDescent="0.25">
      <c r="A14" s="480" t="s">
        <v>19745</v>
      </c>
      <c r="B14" s="481">
        <v>11908778</v>
      </c>
      <c r="C14" s="481">
        <v>169892.5</v>
      </c>
      <c r="D14" s="481">
        <f t="shared" si="0"/>
        <v>12078670.5</v>
      </c>
      <c r="E14" s="481">
        <v>7378886.8000000007</v>
      </c>
      <c r="F14" s="481">
        <f t="shared" si="1"/>
        <v>7378886.8000000007</v>
      </c>
      <c r="G14" s="482">
        <f t="shared" si="2"/>
        <v>4699783.6999999993</v>
      </c>
      <c r="H14" s="483"/>
      <c r="I14" s="484"/>
      <c r="J14" s="485"/>
      <c r="L14" s="486"/>
    </row>
    <row r="15" spans="1:12" x14ac:dyDescent="0.25">
      <c r="A15" s="480" t="s">
        <v>19746</v>
      </c>
      <c r="B15" s="481">
        <v>12762279</v>
      </c>
      <c r="C15" s="481">
        <v>1150233.2099999997</v>
      </c>
      <c r="D15" s="481">
        <f t="shared" si="0"/>
        <v>13912512.209999999</v>
      </c>
      <c r="E15" s="481">
        <v>8728094.9000000004</v>
      </c>
      <c r="F15" s="481">
        <f t="shared" si="1"/>
        <v>8728094.9000000004</v>
      </c>
      <c r="G15" s="482">
        <f t="shared" si="2"/>
        <v>5184417.3099999987</v>
      </c>
      <c r="H15" s="483"/>
      <c r="I15" s="484"/>
      <c r="J15" s="485"/>
      <c r="L15" s="486"/>
    </row>
    <row r="16" spans="1:12" x14ac:dyDescent="0.25">
      <c r="A16" s="487" t="s">
        <v>19747</v>
      </c>
      <c r="B16" s="481">
        <v>3705897</v>
      </c>
      <c r="C16" s="481">
        <v>0</v>
      </c>
      <c r="D16" s="481">
        <f t="shared" si="0"/>
        <v>3705897</v>
      </c>
      <c r="E16" s="481">
        <v>0</v>
      </c>
      <c r="F16" s="481">
        <f t="shared" si="1"/>
        <v>0</v>
      </c>
      <c r="G16" s="482">
        <f>SUM(D16-E16)</f>
        <v>3705897</v>
      </c>
      <c r="H16" s="483"/>
      <c r="I16" s="484"/>
      <c r="J16" s="485"/>
      <c r="L16" s="486"/>
    </row>
    <row r="17" spans="1:12" x14ac:dyDescent="0.25">
      <c r="A17" s="480" t="s">
        <v>19748</v>
      </c>
      <c r="B17" s="481">
        <v>3913343</v>
      </c>
      <c r="C17" s="481">
        <v>116584.82999999999</v>
      </c>
      <c r="D17" s="481">
        <f t="shared" si="0"/>
        <v>4029927.83</v>
      </c>
      <c r="E17" s="481">
        <v>2677427.5100000002</v>
      </c>
      <c r="F17" s="481">
        <f t="shared" si="1"/>
        <v>2677427.5100000002</v>
      </c>
      <c r="G17" s="482">
        <f>SUM(D17-E17)</f>
        <v>1352500.3199999998</v>
      </c>
      <c r="H17" s="483"/>
      <c r="I17" s="484"/>
      <c r="J17" s="485"/>
      <c r="L17" s="486"/>
    </row>
    <row r="18" spans="1:12" x14ac:dyDescent="0.25">
      <c r="A18" s="488" t="s">
        <v>147</v>
      </c>
      <c r="B18" s="489">
        <f>SUM(B11:B17)</f>
        <v>107692683</v>
      </c>
      <c r="C18" s="489">
        <f t="shared" ref="C18:G18" si="3">SUM(C11:C17)</f>
        <v>-8938838.6800000016</v>
      </c>
      <c r="D18" s="489">
        <f t="shared" si="3"/>
        <v>98753844.319999993</v>
      </c>
      <c r="E18" s="489">
        <f>SUM(E11:E17)</f>
        <v>63165868.140000001</v>
      </c>
      <c r="F18" s="489">
        <f t="shared" si="3"/>
        <v>63165868.140000001</v>
      </c>
      <c r="G18" s="489">
        <f t="shared" si="3"/>
        <v>35587976.18</v>
      </c>
      <c r="H18" s="483"/>
      <c r="I18" s="490"/>
      <c r="J18" s="491"/>
      <c r="L18" s="486"/>
    </row>
    <row r="19" spans="1:12" x14ac:dyDescent="0.25">
      <c r="A19" s="480" t="s">
        <v>19749</v>
      </c>
      <c r="B19" s="481">
        <v>957841</v>
      </c>
      <c r="C19" s="481">
        <v>562429.89</v>
      </c>
      <c r="D19" s="481">
        <f t="shared" si="0"/>
        <v>1520270.8900000001</v>
      </c>
      <c r="E19" s="481">
        <v>1370150.89</v>
      </c>
      <c r="F19" s="481">
        <f t="shared" si="1"/>
        <v>1370150.89</v>
      </c>
      <c r="G19" s="482">
        <f t="shared" si="2"/>
        <v>150120.00000000023</v>
      </c>
      <c r="H19" s="492"/>
      <c r="I19" s="484"/>
      <c r="J19" s="485"/>
      <c r="L19" s="486"/>
    </row>
    <row r="20" spans="1:12" x14ac:dyDescent="0.25">
      <c r="A20" s="480" t="s">
        <v>19750</v>
      </c>
      <c r="B20" s="481">
        <v>380000</v>
      </c>
      <c r="C20" s="481">
        <v>142012.24</v>
      </c>
      <c r="D20" s="481">
        <f t="shared" si="0"/>
        <v>522012.24</v>
      </c>
      <c r="E20" s="481">
        <v>522012.24</v>
      </c>
      <c r="F20" s="481">
        <f t="shared" si="1"/>
        <v>522012.24</v>
      </c>
      <c r="G20" s="482">
        <f t="shared" si="2"/>
        <v>0</v>
      </c>
      <c r="H20" s="492"/>
      <c r="I20" s="484"/>
      <c r="J20" s="485"/>
      <c r="L20" s="486"/>
    </row>
    <row r="21" spans="1:12" x14ac:dyDescent="0.25">
      <c r="A21" s="480" t="s">
        <v>19751</v>
      </c>
      <c r="B21" s="481">
        <v>0</v>
      </c>
      <c r="C21" s="481">
        <v>0</v>
      </c>
      <c r="D21" s="481">
        <f t="shared" si="0"/>
        <v>0</v>
      </c>
      <c r="E21" s="481">
        <v>0</v>
      </c>
      <c r="F21" s="481"/>
      <c r="G21" s="482">
        <f t="shared" si="2"/>
        <v>0</v>
      </c>
      <c r="H21" s="493"/>
      <c r="I21" s="484"/>
      <c r="J21" s="485"/>
      <c r="L21" s="486"/>
    </row>
    <row r="22" spans="1:12" x14ac:dyDescent="0.25">
      <c r="A22" s="480" t="s">
        <v>19752</v>
      </c>
      <c r="B22" s="481">
        <v>447000</v>
      </c>
      <c r="C22" s="481">
        <v>1629378.24</v>
      </c>
      <c r="D22" s="481">
        <f t="shared" si="0"/>
        <v>2076378.24</v>
      </c>
      <c r="E22" s="481">
        <v>2075738.9200000002</v>
      </c>
      <c r="F22" s="481">
        <f t="shared" si="1"/>
        <v>2075738.9200000002</v>
      </c>
      <c r="G22" s="482">
        <f t="shared" si="2"/>
        <v>639.31999999983236</v>
      </c>
      <c r="H22" s="492"/>
      <c r="I22" s="484"/>
      <c r="J22" s="485"/>
      <c r="L22" s="486"/>
    </row>
    <row r="23" spans="1:12" x14ac:dyDescent="0.25">
      <c r="A23" s="487" t="s">
        <v>19753</v>
      </c>
      <c r="B23" s="481">
        <v>400000</v>
      </c>
      <c r="C23" s="481">
        <v>1105386.4099999999</v>
      </c>
      <c r="D23" s="481">
        <f t="shared" si="0"/>
        <v>1505386.41</v>
      </c>
      <c r="E23" s="481">
        <v>1326430.0299999998</v>
      </c>
      <c r="F23" s="481">
        <f t="shared" si="1"/>
        <v>1326430.0299999998</v>
      </c>
      <c r="G23" s="482">
        <f t="shared" si="2"/>
        <v>178956.38000000012</v>
      </c>
      <c r="H23" s="493"/>
      <c r="I23" s="484"/>
      <c r="J23" s="485"/>
      <c r="L23" s="486"/>
    </row>
    <row r="24" spans="1:12" x14ac:dyDescent="0.25">
      <c r="A24" s="480" t="s">
        <v>19754</v>
      </c>
      <c r="B24" s="481">
        <v>1374704</v>
      </c>
      <c r="C24" s="481">
        <v>-276631.70999999996</v>
      </c>
      <c r="D24" s="481">
        <f t="shared" si="0"/>
        <v>1098072.29</v>
      </c>
      <c r="E24" s="481">
        <v>1098072.29</v>
      </c>
      <c r="F24" s="481">
        <f t="shared" si="1"/>
        <v>1098072.29</v>
      </c>
      <c r="G24" s="482">
        <f t="shared" si="2"/>
        <v>0</v>
      </c>
      <c r="H24" s="492"/>
      <c r="I24" s="484"/>
      <c r="J24" s="485"/>
      <c r="L24" s="486"/>
    </row>
    <row r="25" spans="1:12" x14ac:dyDescent="0.25">
      <c r="A25" s="487" t="s">
        <v>19755</v>
      </c>
      <c r="B25" s="481">
        <v>144646</v>
      </c>
      <c r="C25" s="481">
        <v>290638.82000000007</v>
      </c>
      <c r="D25" s="481">
        <f t="shared" si="0"/>
        <v>435284.82000000007</v>
      </c>
      <c r="E25" s="481">
        <v>435284.82000000007</v>
      </c>
      <c r="F25" s="481">
        <f t="shared" si="1"/>
        <v>435284.82000000007</v>
      </c>
      <c r="G25" s="482">
        <f t="shared" si="2"/>
        <v>0</v>
      </c>
      <c r="H25" s="493"/>
      <c r="I25" s="484"/>
      <c r="J25" s="485"/>
      <c r="L25" s="486"/>
    </row>
    <row r="26" spans="1:12" x14ac:dyDescent="0.25">
      <c r="A26" s="487" t="s">
        <v>19756</v>
      </c>
      <c r="B26" s="481">
        <v>0</v>
      </c>
      <c r="C26" s="481">
        <v>0</v>
      </c>
      <c r="D26" s="481">
        <f t="shared" ref="D26" si="4">SUM(B26:C26)</f>
        <v>0</v>
      </c>
      <c r="E26" s="481">
        <v>0</v>
      </c>
      <c r="F26" s="481"/>
      <c r="G26" s="482">
        <f t="shared" si="2"/>
        <v>0</v>
      </c>
      <c r="H26" s="492"/>
      <c r="I26" s="484"/>
      <c r="J26" s="485"/>
      <c r="L26" s="486"/>
    </row>
    <row r="27" spans="1:12" x14ac:dyDescent="0.25">
      <c r="A27" s="494" t="s">
        <v>19757</v>
      </c>
      <c r="B27" s="481">
        <v>185678</v>
      </c>
      <c r="C27" s="495">
        <v>205940.38</v>
      </c>
      <c r="D27" s="481">
        <f t="shared" si="0"/>
        <v>391618.38</v>
      </c>
      <c r="E27" s="495">
        <v>184475.41</v>
      </c>
      <c r="F27" s="481">
        <f t="shared" si="1"/>
        <v>184475.41</v>
      </c>
      <c r="G27" s="482">
        <f t="shared" si="2"/>
        <v>207142.97</v>
      </c>
      <c r="H27" s="492"/>
      <c r="I27" s="484"/>
      <c r="J27" s="485"/>
      <c r="L27" s="486"/>
    </row>
    <row r="28" spans="1:12" x14ac:dyDescent="0.25">
      <c r="A28" s="496" t="s">
        <v>71</v>
      </c>
      <c r="B28" s="497">
        <f t="shared" ref="B28:G28" si="5">SUM(B19:B27)</f>
        <v>3889869</v>
      </c>
      <c r="C28" s="497">
        <f t="shared" si="5"/>
        <v>3659154.2700000005</v>
      </c>
      <c r="D28" s="497">
        <f t="shared" si="5"/>
        <v>7549023.2700000005</v>
      </c>
      <c r="E28" s="497">
        <f t="shared" si="5"/>
        <v>7012164.6000000006</v>
      </c>
      <c r="F28" s="497">
        <f t="shared" si="5"/>
        <v>7012164.6000000006</v>
      </c>
      <c r="G28" s="497">
        <f t="shared" si="5"/>
        <v>536858.67000000016</v>
      </c>
      <c r="H28" s="483"/>
      <c r="I28" s="490"/>
      <c r="J28" s="491"/>
      <c r="L28" s="486"/>
    </row>
    <row r="29" spans="1:12" x14ac:dyDescent="0.25">
      <c r="A29" s="498" t="s">
        <v>19758</v>
      </c>
      <c r="B29" s="481">
        <v>2571528</v>
      </c>
      <c r="C29" s="499">
        <v>-934756.44000000006</v>
      </c>
      <c r="D29" s="481">
        <f t="shared" ref="D29:D37" si="6">SUM(B29:C29)</f>
        <v>1636771.56</v>
      </c>
      <c r="E29" s="500">
        <v>1636771.56</v>
      </c>
      <c r="F29" s="481">
        <f t="shared" si="1"/>
        <v>1636771.56</v>
      </c>
      <c r="G29" s="482">
        <f t="shared" si="2"/>
        <v>0</v>
      </c>
      <c r="H29" s="483"/>
      <c r="I29" s="484"/>
      <c r="J29" s="485"/>
      <c r="L29" s="486"/>
    </row>
    <row r="30" spans="1:12" ht="15" customHeight="1" x14ac:dyDescent="0.25">
      <c r="A30" s="487" t="s">
        <v>19759</v>
      </c>
      <c r="B30" s="481">
        <v>869015</v>
      </c>
      <c r="C30" s="481">
        <v>948853.19000000006</v>
      </c>
      <c r="D30" s="481">
        <f t="shared" si="6"/>
        <v>1817868.19</v>
      </c>
      <c r="E30" s="501">
        <v>1817868.19</v>
      </c>
      <c r="F30" s="481">
        <f t="shared" si="1"/>
        <v>1817868.19</v>
      </c>
      <c r="G30" s="482">
        <f t="shared" si="2"/>
        <v>0</v>
      </c>
      <c r="H30" s="483"/>
      <c r="I30" s="484"/>
      <c r="J30" s="485"/>
      <c r="L30" s="486"/>
    </row>
    <row r="31" spans="1:12" x14ac:dyDescent="0.25">
      <c r="A31" s="480" t="s">
        <v>19760</v>
      </c>
      <c r="B31" s="481">
        <v>7464603</v>
      </c>
      <c r="C31" s="481">
        <v>6357852.6899999985</v>
      </c>
      <c r="D31" s="481">
        <f t="shared" si="6"/>
        <v>13822455.689999998</v>
      </c>
      <c r="E31" s="501">
        <v>13472106.300000001</v>
      </c>
      <c r="F31" s="481">
        <f t="shared" si="1"/>
        <v>13472106.300000001</v>
      </c>
      <c r="G31" s="482">
        <f t="shared" si="2"/>
        <v>350349.38999999687</v>
      </c>
      <c r="H31" s="483"/>
      <c r="I31" s="484"/>
      <c r="J31" s="485"/>
      <c r="L31" s="486"/>
    </row>
    <row r="32" spans="1:12" x14ac:dyDescent="0.25">
      <c r="A32" s="480" t="s">
        <v>19761</v>
      </c>
      <c r="B32" s="481">
        <v>550070</v>
      </c>
      <c r="C32" s="481">
        <v>-263826.87999999995</v>
      </c>
      <c r="D32" s="481">
        <f t="shared" si="6"/>
        <v>286243.12000000005</v>
      </c>
      <c r="E32" s="501">
        <v>240912.40000000002</v>
      </c>
      <c r="F32" s="481">
        <f t="shared" si="1"/>
        <v>240912.40000000002</v>
      </c>
      <c r="G32" s="482">
        <f t="shared" si="2"/>
        <v>45330.72000000003</v>
      </c>
      <c r="H32" s="483"/>
      <c r="I32" s="484"/>
      <c r="J32" s="485"/>
      <c r="L32" s="486"/>
    </row>
    <row r="33" spans="1:12" x14ac:dyDescent="0.25">
      <c r="A33" s="480" t="s">
        <v>19762</v>
      </c>
      <c r="B33" s="481">
        <v>2900000</v>
      </c>
      <c r="C33" s="481">
        <v>939501.69000000006</v>
      </c>
      <c r="D33" s="481">
        <f t="shared" si="6"/>
        <v>3839501.69</v>
      </c>
      <c r="E33" s="501">
        <v>3650970.34</v>
      </c>
      <c r="F33" s="481">
        <f t="shared" si="1"/>
        <v>3650970.34</v>
      </c>
      <c r="G33" s="482">
        <f t="shared" si="2"/>
        <v>188531.35000000009</v>
      </c>
      <c r="H33" s="483"/>
      <c r="I33" s="484"/>
      <c r="J33" s="485"/>
      <c r="L33" s="486"/>
    </row>
    <row r="34" spans="1:12" x14ac:dyDescent="0.25">
      <c r="A34" s="480" t="s">
        <v>19763</v>
      </c>
      <c r="B34" s="481">
        <v>200000</v>
      </c>
      <c r="C34" s="481">
        <v>177249.62</v>
      </c>
      <c r="D34" s="481">
        <f t="shared" si="6"/>
        <v>377249.62</v>
      </c>
      <c r="E34" s="501">
        <v>377249.62</v>
      </c>
      <c r="F34" s="481">
        <f t="shared" si="1"/>
        <v>377249.62</v>
      </c>
      <c r="G34" s="482">
        <f t="shared" si="2"/>
        <v>0</v>
      </c>
      <c r="H34" s="483"/>
      <c r="I34" s="484"/>
      <c r="J34" s="485"/>
      <c r="L34" s="486"/>
    </row>
    <row r="35" spans="1:12" x14ac:dyDescent="0.25">
      <c r="A35" s="480" t="s">
        <v>19764</v>
      </c>
      <c r="B35" s="481">
        <v>1033154</v>
      </c>
      <c r="C35" s="481">
        <v>-4637.2199999999157</v>
      </c>
      <c r="D35" s="481">
        <f t="shared" si="6"/>
        <v>1028516.78</v>
      </c>
      <c r="E35" s="501">
        <v>1027787.7600000001</v>
      </c>
      <c r="F35" s="481">
        <f t="shared" si="1"/>
        <v>1027787.7600000001</v>
      </c>
      <c r="G35" s="482">
        <f t="shared" si="2"/>
        <v>729.01999999990221</v>
      </c>
      <c r="H35" s="483"/>
      <c r="I35" s="484"/>
      <c r="J35" s="485"/>
      <c r="L35" s="486"/>
    </row>
    <row r="36" spans="1:12" x14ac:dyDescent="0.25">
      <c r="A36" s="480" t="s">
        <v>19765</v>
      </c>
      <c r="B36" s="481">
        <v>893573</v>
      </c>
      <c r="C36" s="481">
        <v>869146.5199999999</v>
      </c>
      <c r="D36" s="481">
        <f t="shared" si="6"/>
        <v>1762719.52</v>
      </c>
      <c r="E36" s="501">
        <v>1762719.52</v>
      </c>
      <c r="F36" s="481">
        <f t="shared" si="1"/>
        <v>1762719.52</v>
      </c>
      <c r="G36" s="482">
        <f t="shared" si="2"/>
        <v>0</v>
      </c>
      <c r="H36" s="483"/>
      <c r="I36" s="484"/>
      <c r="J36" s="485"/>
      <c r="L36" s="486"/>
    </row>
    <row r="37" spans="1:12" x14ac:dyDescent="0.25">
      <c r="A37" s="480" t="s">
        <v>19766</v>
      </c>
      <c r="B37" s="481">
        <v>10953412</v>
      </c>
      <c r="C37" s="481">
        <v>-309054.95999999996</v>
      </c>
      <c r="D37" s="481">
        <f t="shared" si="6"/>
        <v>10644357.039999999</v>
      </c>
      <c r="E37" s="502">
        <v>1758643.9300000002</v>
      </c>
      <c r="F37" s="481">
        <f t="shared" si="1"/>
        <v>1758643.9300000002</v>
      </c>
      <c r="G37" s="482">
        <f t="shared" si="2"/>
        <v>8885713.1099999994</v>
      </c>
      <c r="H37" s="483"/>
      <c r="I37" s="484"/>
      <c r="J37" s="485"/>
      <c r="L37" s="486"/>
    </row>
    <row r="38" spans="1:12" x14ac:dyDescent="0.25">
      <c r="A38" s="503" t="s">
        <v>73</v>
      </c>
      <c r="B38" s="497">
        <f>SUM(B29:B37)</f>
        <v>27435355</v>
      </c>
      <c r="C38" s="497">
        <f t="shared" ref="C38:G38" si="7">SUM(C29:C37)</f>
        <v>7780328.209999999</v>
      </c>
      <c r="D38" s="497">
        <f t="shared" si="7"/>
        <v>35215683.210000001</v>
      </c>
      <c r="E38" s="497">
        <f t="shared" si="7"/>
        <v>25745029.620000001</v>
      </c>
      <c r="F38" s="497">
        <f t="shared" si="7"/>
        <v>25745029.620000001</v>
      </c>
      <c r="G38" s="504">
        <f t="shared" si="7"/>
        <v>9470653.5899999961</v>
      </c>
      <c r="H38" s="483"/>
      <c r="I38" s="490"/>
      <c r="J38" s="491"/>
      <c r="L38" s="486"/>
    </row>
    <row r="39" spans="1:12" x14ac:dyDescent="0.25">
      <c r="A39" s="505" t="s">
        <v>78</v>
      </c>
      <c r="B39" s="481">
        <v>0</v>
      </c>
      <c r="C39" s="481">
        <v>0</v>
      </c>
      <c r="D39" s="481">
        <f t="shared" ref="D39:D41" si="8">SUM(B39:C39)</f>
        <v>0</v>
      </c>
      <c r="E39" s="481"/>
      <c r="F39" s="481"/>
      <c r="G39" s="482">
        <f t="shared" ref="G39:G41" si="9">SUM(D39-E39)</f>
        <v>0</v>
      </c>
      <c r="H39" s="483"/>
      <c r="I39" s="484"/>
      <c r="J39" s="485"/>
    </row>
    <row r="40" spans="1:12" x14ac:dyDescent="0.25">
      <c r="A40" s="480" t="s">
        <v>80</v>
      </c>
      <c r="B40" s="481">
        <v>0</v>
      </c>
      <c r="C40" s="481">
        <v>0</v>
      </c>
      <c r="D40" s="481">
        <f t="shared" si="8"/>
        <v>0</v>
      </c>
      <c r="E40" s="481"/>
      <c r="F40" s="481"/>
      <c r="G40" s="482">
        <f t="shared" si="9"/>
        <v>0</v>
      </c>
      <c r="H40" s="483"/>
      <c r="I40" s="484"/>
      <c r="J40" s="485"/>
    </row>
    <row r="41" spans="1:12" x14ac:dyDescent="0.25">
      <c r="A41" s="480" t="s">
        <v>82</v>
      </c>
      <c r="B41" s="481">
        <v>0</v>
      </c>
      <c r="C41" s="481">
        <v>0</v>
      </c>
      <c r="D41" s="481">
        <f t="shared" si="8"/>
        <v>0</v>
      </c>
      <c r="E41" s="481"/>
      <c r="F41" s="481"/>
      <c r="G41" s="482">
        <f t="shared" si="9"/>
        <v>0</v>
      </c>
      <c r="H41" s="483"/>
      <c r="I41" s="490"/>
      <c r="J41" s="491"/>
    </row>
    <row r="42" spans="1:12" x14ac:dyDescent="0.25">
      <c r="A42" s="480" t="s">
        <v>83</v>
      </c>
      <c r="B42" s="481">
        <v>2586031</v>
      </c>
      <c r="C42" s="481">
        <v>1276834.21</v>
      </c>
      <c r="D42" s="481">
        <f t="shared" ref="D42:D43" si="10">SUM(B42:C42)</f>
        <v>3862865.21</v>
      </c>
      <c r="E42" s="481">
        <v>3133964.75</v>
      </c>
      <c r="F42" s="481">
        <f t="shared" ref="F42:F43" si="11">SUM(E42)</f>
        <v>3133964.75</v>
      </c>
      <c r="G42" s="482">
        <f t="shared" ref="G42:G47" si="12">SUM(D42-E42)</f>
        <v>728900.46</v>
      </c>
      <c r="H42" s="483"/>
      <c r="I42" s="490"/>
      <c r="J42" s="491"/>
    </row>
    <row r="43" spans="1:12" x14ac:dyDescent="0.25">
      <c r="A43" s="480" t="s">
        <v>85</v>
      </c>
      <c r="B43" s="481">
        <v>492159</v>
      </c>
      <c r="C43" s="481">
        <v>0</v>
      </c>
      <c r="D43" s="481">
        <f t="shared" si="10"/>
        <v>492159</v>
      </c>
      <c r="E43" s="481">
        <v>419742</v>
      </c>
      <c r="F43" s="481">
        <f t="shared" si="11"/>
        <v>419742</v>
      </c>
      <c r="G43" s="482">
        <f t="shared" si="12"/>
        <v>72417</v>
      </c>
      <c r="H43" s="483"/>
    </row>
    <row r="44" spans="1:12" x14ac:dyDescent="0.25">
      <c r="A44" s="480" t="s">
        <v>19767</v>
      </c>
      <c r="B44" s="481">
        <v>0</v>
      </c>
      <c r="C44" s="481">
        <v>0</v>
      </c>
      <c r="D44" s="481">
        <f t="shared" ref="D44:D46" si="13">SUM(B44:C44)</f>
        <v>0</v>
      </c>
      <c r="E44" s="481"/>
      <c r="F44" s="481"/>
      <c r="G44" s="482">
        <f t="shared" si="12"/>
        <v>0</v>
      </c>
      <c r="H44" s="483"/>
    </row>
    <row r="45" spans="1:12" x14ac:dyDescent="0.25">
      <c r="A45" s="480" t="s">
        <v>89</v>
      </c>
      <c r="B45" s="481">
        <v>0</v>
      </c>
      <c r="C45" s="481">
        <v>0</v>
      </c>
      <c r="D45" s="481">
        <f t="shared" si="13"/>
        <v>0</v>
      </c>
      <c r="E45" s="481"/>
      <c r="F45" s="481"/>
      <c r="G45" s="482">
        <f t="shared" si="12"/>
        <v>0</v>
      </c>
      <c r="H45" s="483"/>
    </row>
    <row r="46" spans="1:12" x14ac:dyDescent="0.25">
      <c r="A46" s="480" t="s">
        <v>90</v>
      </c>
      <c r="B46" s="481">
        <v>0</v>
      </c>
      <c r="C46" s="481">
        <v>0</v>
      </c>
      <c r="D46" s="481">
        <f t="shared" si="13"/>
        <v>0</v>
      </c>
      <c r="E46" s="481"/>
      <c r="F46" s="481"/>
      <c r="G46" s="482">
        <f t="shared" si="12"/>
        <v>0</v>
      </c>
      <c r="H46" s="483"/>
    </row>
    <row r="47" spans="1:12" x14ac:dyDescent="0.25">
      <c r="A47" s="505" t="s">
        <v>92</v>
      </c>
      <c r="B47" s="481">
        <v>0</v>
      </c>
      <c r="C47" s="481">
        <v>0</v>
      </c>
      <c r="D47" s="481">
        <f t="shared" ref="D47" si="14">SUM(B47:C47)</f>
        <v>0</v>
      </c>
      <c r="E47" s="481"/>
      <c r="F47" s="481"/>
      <c r="G47" s="482">
        <f t="shared" si="12"/>
        <v>0</v>
      </c>
      <c r="H47" s="483"/>
    </row>
    <row r="48" spans="1:12" x14ac:dyDescent="0.25">
      <c r="A48" s="488" t="s">
        <v>19768</v>
      </c>
      <c r="B48" s="506">
        <f t="shared" ref="B48:G48" si="15">SUM(B39:B47)</f>
        <v>3078190</v>
      </c>
      <c r="C48" s="506">
        <f t="shared" si="15"/>
        <v>1276834.21</v>
      </c>
      <c r="D48" s="506">
        <f t="shared" si="15"/>
        <v>4355024.21</v>
      </c>
      <c r="E48" s="506">
        <f t="shared" si="15"/>
        <v>3553706.75</v>
      </c>
      <c r="F48" s="506">
        <f t="shared" si="15"/>
        <v>3553706.75</v>
      </c>
      <c r="G48" s="506">
        <f t="shared" si="15"/>
        <v>801317.46</v>
      </c>
      <c r="H48" s="483"/>
    </row>
    <row r="49" spans="1:8" x14ac:dyDescent="0.25">
      <c r="A49" s="507" t="s">
        <v>19769</v>
      </c>
      <c r="B49" s="481"/>
      <c r="C49" s="481">
        <v>3068030.5</v>
      </c>
      <c r="D49" s="481">
        <f t="shared" ref="D49:D56" si="16">SUM(B49:C49)</f>
        <v>3068030.5</v>
      </c>
      <c r="E49" s="481">
        <v>2629192.5499999998</v>
      </c>
      <c r="F49" s="481">
        <f t="shared" ref="F49:F55" si="17">SUM(E49)</f>
        <v>2629192.5499999998</v>
      </c>
      <c r="G49" s="482">
        <f t="shared" ref="G49:G54" si="18">SUM(D49-E49)</f>
        <v>438837.95000000019</v>
      </c>
      <c r="H49" s="483"/>
    </row>
    <row r="50" spans="1:8" x14ac:dyDescent="0.25">
      <c r="A50" s="480" t="s">
        <v>19770</v>
      </c>
      <c r="B50" s="481">
        <v>0</v>
      </c>
      <c r="C50" s="481">
        <v>32299.14</v>
      </c>
      <c r="D50" s="481">
        <f t="shared" si="16"/>
        <v>32299.14</v>
      </c>
      <c r="E50" s="481">
        <v>32299.14</v>
      </c>
      <c r="F50" s="481">
        <f t="shared" si="17"/>
        <v>32299.14</v>
      </c>
      <c r="G50" s="482">
        <f t="shared" si="18"/>
        <v>0</v>
      </c>
      <c r="H50" s="483"/>
    </row>
    <row r="51" spans="1:8" x14ac:dyDescent="0.25">
      <c r="A51" s="480" t="s">
        <v>19771</v>
      </c>
      <c r="B51" s="481">
        <v>0</v>
      </c>
      <c r="C51" s="481">
        <v>512903.42999999993</v>
      </c>
      <c r="D51" s="481">
        <f t="shared" si="16"/>
        <v>512903.42999999993</v>
      </c>
      <c r="E51" s="481">
        <v>0</v>
      </c>
      <c r="F51" s="481">
        <f t="shared" si="17"/>
        <v>0</v>
      </c>
      <c r="G51" s="482">
        <f t="shared" si="18"/>
        <v>512903.42999999993</v>
      </c>
      <c r="H51" s="483"/>
    </row>
    <row r="52" spans="1:8" x14ac:dyDescent="0.25">
      <c r="A52" s="508" t="s">
        <v>19772</v>
      </c>
      <c r="B52" s="481">
        <v>0</v>
      </c>
      <c r="C52" s="481">
        <v>0</v>
      </c>
      <c r="D52" s="481">
        <f t="shared" si="16"/>
        <v>0</v>
      </c>
      <c r="E52" s="481">
        <v>0</v>
      </c>
      <c r="F52" s="481">
        <f t="shared" si="17"/>
        <v>0</v>
      </c>
      <c r="G52" s="482">
        <f t="shared" si="18"/>
        <v>0</v>
      </c>
      <c r="H52" s="483"/>
    </row>
    <row r="53" spans="1:8" x14ac:dyDescent="0.25">
      <c r="A53" s="508" t="s">
        <v>19773</v>
      </c>
      <c r="B53" s="481">
        <v>0</v>
      </c>
      <c r="C53" s="481">
        <v>0</v>
      </c>
      <c r="D53" s="481">
        <f t="shared" si="16"/>
        <v>0</v>
      </c>
      <c r="E53" s="481">
        <v>0</v>
      </c>
      <c r="F53" s="481">
        <f t="shared" si="17"/>
        <v>0</v>
      </c>
      <c r="G53" s="482">
        <f t="shared" si="18"/>
        <v>0</v>
      </c>
      <c r="H53" s="483"/>
    </row>
    <row r="54" spans="1:8" x14ac:dyDescent="0.25">
      <c r="A54" s="508" t="s">
        <v>19774</v>
      </c>
      <c r="B54" s="481">
        <v>0</v>
      </c>
      <c r="C54" s="481">
        <v>2884850.22</v>
      </c>
      <c r="D54" s="481">
        <f t="shared" si="16"/>
        <v>2884850.22</v>
      </c>
      <c r="E54" s="481">
        <v>2679202.2699999996</v>
      </c>
      <c r="F54" s="481">
        <f t="shared" si="17"/>
        <v>2679202.2699999996</v>
      </c>
      <c r="G54" s="482">
        <f t="shared" si="18"/>
        <v>205647.95000000065</v>
      </c>
      <c r="H54" s="483"/>
    </row>
    <row r="55" spans="1:8" x14ac:dyDescent="0.25">
      <c r="A55" s="487" t="s">
        <v>19775</v>
      </c>
      <c r="B55" s="487"/>
      <c r="C55" s="481">
        <v>0</v>
      </c>
      <c r="D55" s="481">
        <f t="shared" si="16"/>
        <v>0</v>
      </c>
      <c r="E55" s="481">
        <v>0</v>
      </c>
      <c r="F55" s="481">
        <f t="shared" si="17"/>
        <v>0</v>
      </c>
      <c r="G55" s="482"/>
      <c r="H55" s="483"/>
    </row>
    <row r="56" spans="1:8" x14ac:dyDescent="0.25">
      <c r="A56" s="480" t="s">
        <v>19776</v>
      </c>
      <c r="B56" s="481">
        <v>0</v>
      </c>
      <c r="C56" s="481">
        <v>51576.12</v>
      </c>
      <c r="D56" s="481">
        <f t="shared" si="16"/>
        <v>51576.12</v>
      </c>
      <c r="E56" s="481">
        <v>0</v>
      </c>
      <c r="F56" s="481">
        <f t="shared" ref="F56" si="19">SUM(E56)</f>
        <v>0</v>
      </c>
      <c r="G56" s="482">
        <f t="shared" ref="G56" si="20">SUM(D56-E56)</f>
        <v>51576.12</v>
      </c>
      <c r="H56" s="483"/>
    </row>
    <row r="57" spans="1:8" x14ac:dyDescent="0.25">
      <c r="A57" s="509" t="s">
        <v>35</v>
      </c>
      <c r="B57" s="480"/>
      <c r="C57" s="481">
        <v>0</v>
      </c>
      <c r="D57" s="481"/>
      <c r="E57" s="481">
        <v>0</v>
      </c>
      <c r="F57" s="481"/>
      <c r="G57" s="481"/>
      <c r="H57" s="483"/>
    </row>
    <row r="58" spans="1:8" x14ac:dyDescent="0.25">
      <c r="A58" s="510" t="s">
        <v>19777</v>
      </c>
      <c r="B58" s="511">
        <f t="shared" ref="B58:G58" si="21">SUM(B49:B57)</f>
        <v>0</v>
      </c>
      <c r="C58" s="511">
        <f t="shared" si="21"/>
        <v>6549659.4100000011</v>
      </c>
      <c r="D58" s="511">
        <f t="shared" si="21"/>
        <v>6549659.4100000011</v>
      </c>
      <c r="E58" s="511">
        <f t="shared" si="21"/>
        <v>5340693.959999999</v>
      </c>
      <c r="F58" s="511">
        <f t="shared" si="21"/>
        <v>5340693.959999999</v>
      </c>
      <c r="G58" s="511">
        <f t="shared" si="21"/>
        <v>1208965.4500000009</v>
      </c>
      <c r="H58" s="483"/>
    </row>
    <row r="59" spans="1:8" x14ac:dyDescent="0.25">
      <c r="A59" s="512"/>
      <c r="B59" s="513"/>
      <c r="C59" s="483"/>
      <c r="D59" s="483"/>
      <c r="E59" s="483"/>
      <c r="F59" s="483"/>
      <c r="G59" s="513"/>
      <c r="H59" s="483"/>
    </row>
    <row r="60" spans="1:8" x14ac:dyDescent="0.25">
      <c r="A60" s="514" t="s">
        <v>19778</v>
      </c>
      <c r="B60" s="515">
        <f t="shared" ref="B60:G60" si="22">SUM(B18+B28+B38+B48+B58)</f>
        <v>142096097</v>
      </c>
      <c r="C60" s="516">
        <f t="shared" si="22"/>
        <v>10327137.419999998</v>
      </c>
      <c r="D60" s="517">
        <f t="shared" si="22"/>
        <v>152423234.41999999</v>
      </c>
      <c r="E60" s="516">
        <f t="shared" si="22"/>
        <v>104817463.06999999</v>
      </c>
      <c r="F60" s="516">
        <f t="shared" si="22"/>
        <v>104817463.06999999</v>
      </c>
      <c r="G60" s="515">
        <f t="shared" si="22"/>
        <v>47605771.350000001</v>
      </c>
      <c r="H60" s="483"/>
    </row>
    <row r="61" spans="1:8" x14ac:dyDescent="0.25">
      <c r="A61" s="518"/>
      <c r="B61" s="519"/>
      <c r="C61" s="483"/>
      <c r="D61" s="519"/>
      <c r="E61" s="483"/>
      <c r="F61" s="519"/>
      <c r="G61" s="519"/>
      <c r="H61" s="483"/>
    </row>
    <row r="62" spans="1:8" x14ac:dyDescent="0.25">
      <c r="A62" s="520"/>
      <c r="B62" s="483"/>
      <c r="C62" s="521"/>
      <c r="D62" s="521"/>
      <c r="E62" s="521"/>
      <c r="F62" s="521"/>
      <c r="G62" s="483"/>
      <c r="H62" s="483"/>
    </row>
    <row r="63" spans="1:8" x14ac:dyDescent="0.25">
      <c r="A63" s="520"/>
      <c r="B63" s="483"/>
      <c r="C63" s="521"/>
      <c r="D63" s="483"/>
      <c r="E63" s="521"/>
      <c r="F63" s="522"/>
      <c r="G63" s="521"/>
      <c r="H63" s="483"/>
    </row>
    <row r="64" spans="1:8" x14ac:dyDescent="0.25">
      <c r="A64" s="520"/>
      <c r="B64" s="483"/>
      <c r="C64" s="521"/>
      <c r="D64" s="483"/>
      <c r="E64" s="483"/>
      <c r="F64" s="521"/>
      <c r="G64" s="521"/>
    </row>
    <row r="65" spans="1:7" x14ac:dyDescent="0.25">
      <c r="A65" s="520"/>
      <c r="B65" s="521"/>
      <c r="C65" s="483"/>
      <c r="D65" s="483"/>
      <c r="E65" s="483"/>
      <c r="F65" s="523"/>
      <c r="G65" s="483"/>
    </row>
    <row r="66" spans="1:7" x14ac:dyDescent="0.25">
      <c r="G66" s="525"/>
    </row>
    <row r="67" spans="1:7" x14ac:dyDescent="0.25">
      <c r="C67" s="1350" t="s">
        <v>19726</v>
      </c>
      <c r="D67" s="1350"/>
      <c r="F67" s="486"/>
    </row>
    <row r="68" spans="1:7" x14ac:dyDescent="0.25">
      <c r="C68" s="1351" t="s">
        <v>789</v>
      </c>
      <c r="D68" s="1351"/>
      <c r="G68" s="525"/>
    </row>
  </sheetData>
  <mergeCells count="9">
    <mergeCell ref="C67:D67"/>
    <mergeCell ref="C68:D68"/>
    <mergeCell ref="A4:G4"/>
    <mergeCell ref="A5:G5"/>
    <mergeCell ref="A6:G6"/>
    <mergeCell ref="A7:G7"/>
    <mergeCell ref="A8:A10"/>
    <mergeCell ref="B8:F8"/>
    <mergeCell ref="G8:G9"/>
  </mergeCells>
  <printOptions horizontalCentered="1"/>
  <pageMargins left="0.70866141732283472" right="0.70866141732283472" top="0.55118110236220474" bottom="0.55118110236220474" header="0.31496062992125984" footer="0.31496062992125984"/>
  <pageSetup scale="75" fitToHeight="2" orientation="landscape" r:id="rId1"/>
  <headerFooter>
    <oddFooter>&amp;R39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B49"/>
  <sheetViews>
    <sheetView showGridLines="0" topLeftCell="A7" zoomScale="80" zoomScaleNormal="80" workbookViewId="0">
      <selection activeCell="G26" sqref="G26"/>
    </sheetView>
  </sheetViews>
  <sheetFormatPr baseColWidth="10" defaultColWidth="10.85546875" defaultRowHeight="15" x14ac:dyDescent="0.25"/>
  <cols>
    <col min="1" max="1" width="14.85546875" customWidth="1"/>
    <col min="2" max="2" width="30.7109375" customWidth="1"/>
    <col min="3" max="3" width="24" bestFit="1" customWidth="1"/>
    <col min="4" max="4" width="23.28515625" bestFit="1" customWidth="1"/>
    <col min="5" max="5" width="24.42578125" bestFit="1" customWidth="1"/>
    <col min="6" max="7" width="21.85546875" customWidth="1"/>
    <col min="8" max="8" width="24" bestFit="1" customWidth="1"/>
  </cols>
  <sheetData>
    <row r="2" spans="1:8" x14ac:dyDescent="0.25">
      <c r="A2" s="464" t="s">
        <v>19727</v>
      </c>
      <c r="B2" s="464"/>
      <c r="C2" s="464"/>
      <c r="D2" s="464"/>
      <c r="E2" s="464"/>
      <c r="F2" s="464"/>
      <c r="G2" s="464"/>
      <c r="H2" s="464"/>
    </row>
    <row r="4" spans="1:8" ht="15.75" thickBot="1" x14ac:dyDescent="0.3">
      <c r="A4" s="464"/>
      <c r="B4" s="464"/>
      <c r="C4" s="464"/>
      <c r="D4" s="464"/>
      <c r="E4" s="464"/>
      <c r="F4" s="464"/>
      <c r="G4" s="464"/>
      <c r="H4" s="464"/>
    </row>
    <row r="5" spans="1:8" ht="15.75" x14ac:dyDescent="0.25">
      <c r="A5" s="1315" t="str">
        <f>'[25]EDO.ANA. PRESUP EGRESOS '!A5:H5</f>
        <v>UNIVERSIDAD TECNOLÓGICA DE SAN JUAN DEL RÍO</v>
      </c>
      <c r="B5" s="1316"/>
      <c r="C5" s="1316"/>
      <c r="D5" s="1316"/>
      <c r="E5" s="1316"/>
      <c r="F5" s="1316"/>
      <c r="G5" s="1316"/>
      <c r="H5" s="1317"/>
    </row>
    <row r="6" spans="1:8" ht="15.75" x14ac:dyDescent="0.25">
      <c r="A6" s="1318" t="s">
        <v>19733</v>
      </c>
      <c r="B6" s="1319"/>
      <c r="C6" s="1319"/>
      <c r="D6" s="1319"/>
      <c r="E6" s="1319"/>
      <c r="F6" s="1319"/>
      <c r="G6" s="1319"/>
      <c r="H6" s="1320"/>
    </row>
    <row r="7" spans="1:8" ht="15.75" x14ac:dyDescent="0.25">
      <c r="A7" s="1318" t="s">
        <v>19779</v>
      </c>
      <c r="B7" s="1319"/>
      <c r="C7" s="1319"/>
      <c r="D7" s="1319"/>
      <c r="E7" s="1319"/>
      <c r="F7" s="1319"/>
      <c r="G7" s="1319"/>
      <c r="H7" s="1320"/>
    </row>
    <row r="8" spans="1:8" ht="16.5" thickBot="1" x14ac:dyDescent="0.3">
      <c r="A8" s="1321" t="s">
        <v>19706</v>
      </c>
      <c r="B8" s="1322"/>
      <c r="C8" s="1322"/>
      <c r="D8" s="1322"/>
      <c r="E8" s="1322"/>
      <c r="F8" s="1322"/>
      <c r="G8" s="1322"/>
      <c r="H8" s="1323"/>
    </row>
    <row r="9" spans="1:8" ht="16.5" thickBot="1" x14ac:dyDescent="0.3">
      <c r="A9" s="1364" t="s">
        <v>3</v>
      </c>
      <c r="B9" s="1365"/>
      <c r="C9" s="1370" t="s">
        <v>19735</v>
      </c>
      <c r="D9" s="1371"/>
      <c r="E9" s="1371"/>
      <c r="F9" s="1371"/>
      <c r="G9" s="1372"/>
      <c r="H9" s="1373" t="s">
        <v>19736</v>
      </c>
    </row>
    <row r="10" spans="1:8" ht="32.25" thickBot="1" x14ac:dyDescent="0.3">
      <c r="A10" s="1366"/>
      <c r="B10" s="1367"/>
      <c r="C10" s="526" t="s">
        <v>19737</v>
      </c>
      <c r="D10" s="526" t="s">
        <v>19738</v>
      </c>
      <c r="E10" s="526" t="s">
        <v>19712</v>
      </c>
      <c r="F10" s="526" t="s">
        <v>19713</v>
      </c>
      <c r="G10" s="526" t="s">
        <v>19739</v>
      </c>
      <c r="H10" s="1374"/>
    </row>
    <row r="11" spans="1:8" ht="16.5" thickBot="1" x14ac:dyDescent="0.3">
      <c r="A11" s="1368"/>
      <c r="B11" s="1369"/>
      <c r="C11" s="526">
        <v>1</v>
      </c>
      <c r="D11" s="526">
        <v>2</v>
      </c>
      <c r="E11" s="526" t="s">
        <v>19740</v>
      </c>
      <c r="F11" s="526">
        <v>4</v>
      </c>
      <c r="G11" s="526">
        <v>5</v>
      </c>
      <c r="H11" s="526" t="s">
        <v>19741</v>
      </c>
    </row>
    <row r="12" spans="1:8" ht="15.75" x14ac:dyDescent="0.25">
      <c r="A12" s="527"/>
      <c r="B12" s="528"/>
      <c r="C12" s="529"/>
      <c r="D12" s="529"/>
      <c r="E12" s="529"/>
      <c r="F12" s="529"/>
      <c r="G12" s="528"/>
      <c r="H12" s="528"/>
    </row>
    <row r="13" spans="1:8" ht="15.75" x14ac:dyDescent="0.25">
      <c r="A13" s="527"/>
      <c r="B13" s="530" t="s">
        <v>19780</v>
      </c>
      <c r="C13" s="531">
        <v>141603938</v>
      </c>
      <c r="D13" s="531">
        <v>3777478.009999997</v>
      </c>
      <c r="E13" s="532">
        <f>SUM(C13:D13)</f>
        <v>145381416.00999999</v>
      </c>
      <c r="F13" s="531">
        <v>99057027.109999999</v>
      </c>
      <c r="G13" s="468">
        <f>F13</f>
        <v>99057027.109999999</v>
      </c>
      <c r="H13" s="468">
        <f>+E13-F13</f>
        <v>46324388.899999991</v>
      </c>
    </row>
    <row r="14" spans="1:8" ht="15.75" x14ac:dyDescent="0.25">
      <c r="A14" s="527"/>
      <c r="B14" s="467"/>
      <c r="C14" s="533"/>
      <c r="D14" s="533"/>
      <c r="E14" s="533"/>
      <c r="F14" s="533"/>
      <c r="G14" s="467"/>
      <c r="H14" s="467"/>
    </row>
    <row r="15" spans="1:8" ht="15.75" x14ac:dyDescent="0.25">
      <c r="A15" s="534"/>
      <c r="B15" s="530" t="s">
        <v>19781</v>
      </c>
      <c r="C15" s="531"/>
      <c r="D15" s="531">
        <v>6549659.4100000011</v>
      </c>
      <c r="E15" s="532">
        <f>SUM(C15:D15)</f>
        <v>6549659.4100000011</v>
      </c>
      <c r="F15" s="531">
        <v>5340693.959999999</v>
      </c>
      <c r="G15" s="468">
        <f>F15</f>
        <v>5340693.959999999</v>
      </c>
      <c r="H15" s="468">
        <f>+E15-F15</f>
        <v>1208965.450000002</v>
      </c>
    </row>
    <row r="16" spans="1:8" ht="15.75" x14ac:dyDescent="0.25">
      <c r="A16" s="527"/>
      <c r="B16" s="467"/>
      <c r="C16" s="533"/>
      <c r="D16" s="533"/>
      <c r="E16" s="533"/>
      <c r="F16" s="533"/>
      <c r="G16" s="467"/>
      <c r="H16" s="467"/>
    </row>
    <row r="17" spans="1:8" ht="25.5" x14ac:dyDescent="0.25">
      <c r="A17" s="534"/>
      <c r="B17" s="530" t="s">
        <v>19782</v>
      </c>
      <c r="C17" s="533"/>
      <c r="D17" s="533"/>
      <c r="E17" s="533"/>
      <c r="F17" s="533"/>
      <c r="G17" s="467"/>
      <c r="H17" s="467"/>
    </row>
    <row r="18" spans="1:8" ht="15.75" x14ac:dyDescent="0.25">
      <c r="A18" s="534"/>
      <c r="B18" s="530"/>
      <c r="C18" s="533"/>
      <c r="D18" s="533"/>
      <c r="E18" s="533"/>
      <c r="F18" s="533"/>
      <c r="G18" s="467"/>
      <c r="H18" s="467"/>
    </row>
    <row r="19" spans="1:8" ht="15.75" x14ac:dyDescent="0.25">
      <c r="A19" s="534"/>
      <c r="B19" s="535" t="s">
        <v>19783</v>
      </c>
      <c r="C19" s="531">
        <v>492159</v>
      </c>
      <c r="D19" s="531">
        <v>0</v>
      </c>
      <c r="E19" s="531">
        <f>SUM(C19:D19)</f>
        <v>492159</v>
      </c>
      <c r="F19" s="531">
        <v>419742</v>
      </c>
      <c r="G19" s="468">
        <f>F19</f>
        <v>419742</v>
      </c>
      <c r="H19" s="468">
        <f>E19-F19</f>
        <v>72417</v>
      </c>
    </row>
    <row r="20" spans="1:8" ht="15.75" x14ac:dyDescent="0.25">
      <c r="A20" s="534"/>
      <c r="B20" s="530"/>
      <c r="C20" s="533"/>
      <c r="D20" s="533"/>
      <c r="E20" s="533"/>
      <c r="F20" s="533"/>
      <c r="G20" s="467"/>
      <c r="H20" s="467"/>
    </row>
    <row r="21" spans="1:8" ht="15.75" x14ac:dyDescent="0.25">
      <c r="A21" s="534"/>
      <c r="B21" s="530" t="s">
        <v>96</v>
      </c>
      <c r="C21" s="467"/>
      <c r="D21" s="467"/>
      <c r="E21" s="467"/>
      <c r="F21" s="467"/>
      <c r="G21" s="467"/>
      <c r="H21" s="467"/>
    </row>
    <row r="22" spans="1:8" ht="15.75" x14ac:dyDescent="0.25">
      <c r="A22" s="534"/>
      <c r="B22" s="530"/>
      <c r="C22" s="467"/>
      <c r="D22" s="467"/>
      <c r="E22" s="467"/>
      <c r="F22" s="467"/>
      <c r="G22" s="467"/>
      <c r="H22" s="467"/>
    </row>
    <row r="23" spans="1:8" ht="16.5" thickBot="1" x14ac:dyDescent="0.3">
      <c r="A23" s="536"/>
      <c r="B23" s="451"/>
      <c r="C23" s="451"/>
      <c r="D23" s="451"/>
      <c r="E23" s="451"/>
      <c r="F23" s="451"/>
      <c r="G23" s="451"/>
      <c r="H23" s="451"/>
    </row>
    <row r="24" spans="1:8" ht="16.5" thickBot="1" x14ac:dyDescent="0.3">
      <c r="A24" s="537"/>
      <c r="B24" s="453" t="s">
        <v>19784</v>
      </c>
      <c r="C24" s="538">
        <f>SUM(C13:C22)</f>
        <v>142096097</v>
      </c>
      <c r="D24" s="538">
        <f t="shared" ref="D24:H24" si="0">SUM(D13:D22)</f>
        <v>10327137.419999998</v>
      </c>
      <c r="E24" s="538">
        <f t="shared" si="0"/>
        <v>152423234.41999999</v>
      </c>
      <c r="F24" s="538">
        <f t="shared" si="0"/>
        <v>104817463.06999999</v>
      </c>
      <c r="G24" s="538">
        <f t="shared" si="0"/>
        <v>104817463.06999999</v>
      </c>
      <c r="H24" s="538">
        <f t="shared" si="0"/>
        <v>47605771.349999994</v>
      </c>
    </row>
    <row r="25" spans="1:8" ht="15.75" x14ac:dyDescent="0.25">
      <c r="A25" s="466"/>
      <c r="B25" s="466"/>
      <c r="C25" s="466"/>
      <c r="D25" s="466"/>
      <c r="E25" s="466"/>
      <c r="F25" s="466"/>
      <c r="G25" s="466"/>
      <c r="H25" s="466"/>
    </row>
    <row r="26" spans="1:8" ht="15.75" x14ac:dyDescent="0.25">
      <c r="A26" s="466"/>
      <c r="B26" s="466"/>
      <c r="C26" s="539"/>
      <c r="D26" s="539"/>
      <c r="E26" s="539"/>
      <c r="F26" s="539"/>
      <c r="G26" s="539"/>
      <c r="H26" s="539"/>
    </row>
    <row r="27" spans="1:8" ht="15.75" x14ac:dyDescent="0.25">
      <c r="A27" s="466"/>
      <c r="B27" s="466"/>
      <c r="C27" s="539"/>
      <c r="D27" s="539"/>
      <c r="E27" s="539"/>
      <c r="F27" s="539"/>
      <c r="G27" s="539"/>
      <c r="H27" s="539"/>
    </row>
    <row r="28" spans="1:8" ht="15.75" x14ac:dyDescent="0.25">
      <c r="A28" s="466"/>
      <c r="B28" s="466"/>
      <c r="C28" s="539"/>
      <c r="D28" s="539"/>
      <c r="E28" s="539"/>
      <c r="F28" s="539"/>
      <c r="G28" s="539"/>
      <c r="H28" s="539"/>
    </row>
    <row r="29" spans="1:8" ht="15.75" x14ac:dyDescent="0.25">
      <c r="A29" s="466"/>
      <c r="B29" s="466"/>
      <c r="C29" s="466"/>
      <c r="D29" s="466"/>
      <c r="E29" s="466"/>
      <c r="F29" s="540"/>
      <c r="G29" s="466"/>
      <c r="H29" s="466"/>
    </row>
    <row r="30" spans="1:8" ht="15.75" x14ac:dyDescent="0.25">
      <c r="A30" s="466"/>
      <c r="B30" s="466"/>
      <c r="C30" s="540"/>
      <c r="D30" s="540"/>
      <c r="E30" s="540"/>
      <c r="F30" s="540"/>
      <c r="G30" s="540"/>
      <c r="H30" s="540"/>
    </row>
    <row r="31" spans="1:8" ht="15.75" x14ac:dyDescent="0.25">
      <c r="A31" s="466"/>
      <c r="B31" s="466"/>
      <c r="C31" s="466"/>
      <c r="D31" s="466"/>
      <c r="E31" s="466"/>
      <c r="F31" s="466"/>
      <c r="G31" s="466"/>
      <c r="H31" s="466"/>
    </row>
    <row r="32" spans="1:8" ht="15.75" x14ac:dyDescent="0.25">
      <c r="A32" s="466"/>
      <c r="B32" s="466"/>
      <c r="C32" s="466"/>
      <c r="D32" s="466"/>
      <c r="E32" s="466"/>
      <c r="F32" s="466"/>
      <c r="G32" s="466"/>
      <c r="H32" s="466"/>
    </row>
    <row r="33" spans="1:28" ht="15.75" x14ac:dyDescent="0.25">
      <c r="A33" s="466"/>
      <c r="B33" s="466"/>
      <c r="C33" s="466"/>
      <c r="D33" s="466"/>
      <c r="E33" s="466"/>
      <c r="F33" s="466"/>
      <c r="G33" s="466"/>
      <c r="H33" s="466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  <c r="Y33" s="464"/>
      <c r="Z33" s="464"/>
      <c r="AA33" s="464"/>
      <c r="AB33" s="464"/>
    </row>
    <row r="34" spans="1:28" s="462" customFormat="1" ht="15.75" x14ac:dyDescent="0.25">
      <c r="A34" s="1295"/>
      <c r="B34" s="1295"/>
      <c r="C34" s="1295" t="s">
        <v>19726</v>
      </c>
      <c r="D34" s="1295"/>
      <c r="E34" s="1295"/>
      <c r="F34" s="1295"/>
      <c r="G34" s="1295"/>
      <c r="H34" s="1295"/>
    </row>
    <row r="35" spans="1:28" ht="15.75" x14ac:dyDescent="0.25">
      <c r="A35" s="1296"/>
      <c r="B35" s="1296"/>
      <c r="C35" s="1296" t="s">
        <v>789</v>
      </c>
      <c r="D35" s="1296"/>
      <c r="E35" s="1296"/>
      <c r="F35" s="1296"/>
      <c r="G35" s="1296"/>
      <c r="H35" s="1296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  <c r="Y35" s="464"/>
      <c r="Z35" s="464"/>
      <c r="AA35" s="464"/>
      <c r="AB35" s="464"/>
    </row>
    <row r="37" spans="1:28" s="543" customFormat="1" ht="15.75" hidden="1" x14ac:dyDescent="0.25">
      <c r="A37" s="541" t="s">
        <v>19785</v>
      </c>
      <c r="B37" s="542" t="s">
        <v>19786</v>
      </c>
    </row>
    <row r="38" spans="1:28" s="543" customFormat="1" ht="12.75" hidden="1" x14ac:dyDescent="0.2">
      <c r="B38" s="544"/>
    </row>
    <row r="39" spans="1:28" s="544" customFormat="1" ht="31.5" hidden="1" x14ac:dyDescent="0.25">
      <c r="A39" s="541" t="s">
        <v>19787</v>
      </c>
      <c r="B39" s="542" t="s">
        <v>19788</v>
      </c>
      <c r="C39" s="542" t="s">
        <v>19789</v>
      </c>
      <c r="D39" s="542" t="s">
        <v>19790</v>
      </c>
      <c r="E39" s="542" t="s">
        <v>19791</v>
      </c>
      <c r="F39" t="s">
        <v>19792</v>
      </c>
      <c r="G39" t="s">
        <v>19793</v>
      </c>
      <c r="H39" s="543"/>
    </row>
    <row r="40" spans="1:28" s="544" customFormat="1" ht="15.75" hidden="1" x14ac:dyDescent="0.25">
      <c r="A40" s="541">
        <v>1</v>
      </c>
      <c r="B40" s="545">
        <v>129632847.5486021</v>
      </c>
      <c r="C40" s="545">
        <v>6255209.529287219</v>
      </c>
      <c r="D40" s="545">
        <v>135888057.07788941</v>
      </c>
      <c r="E40" s="545">
        <v>85503142.750000075</v>
      </c>
      <c r="F40" s="545">
        <v>85503142.750000075</v>
      </c>
      <c r="G40" s="545">
        <v>50386560.327889375</v>
      </c>
      <c r="H40" s="543"/>
      <c r="I40" s="543"/>
      <c r="J40" s="543"/>
      <c r="K40" s="543"/>
      <c r="L40" s="543"/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  <c r="AA40" s="543"/>
      <c r="AB40" s="543"/>
    </row>
    <row r="41" spans="1:28" s="543" customFormat="1" ht="15.75" hidden="1" x14ac:dyDescent="0.25">
      <c r="A41" s="541">
        <v>2</v>
      </c>
      <c r="B41" s="545">
        <v>0</v>
      </c>
      <c r="C41" s="545">
        <v>5802523.0200000005</v>
      </c>
      <c r="D41" s="545">
        <v>5802523.0200000005</v>
      </c>
      <c r="E41" s="545">
        <v>5859816.2799999993</v>
      </c>
      <c r="F41" s="545">
        <v>5859816.2799999993</v>
      </c>
      <c r="G41" s="545">
        <v>254356.2300000001</v>
      </c>
    </row>
    <row r="42" spans="1:28" s="543" customFormat="1" hidden="1" x14ac:dyDescent="0.25">
      <c r="A42" s="546" t="s">
        <v>19794</v>
      </c>
      <c r="B42" s="545"/>
      <c r="C42" s="545"/>
      <c r="D42" s="545"/>
      <c r="E42" s="545"/>
      <c r="F42" s="545"/>
      <c r="G42" s="545"/>
    </row>
    <row r="43" spans="1:28" ht="15.75" hidden="1" x14ac:dyDescent="0.25">
      <c r="A43" s="541" t="s">
        <v>19778</v>
      </c>
      <c r="B43" s="545">
        <v>129632847.5486021</v>
      </c>
      <c r="C43" s="545">
        <v>12057732.549287219</v>
      </c>
      <c r="D43" s="545">
        <v>141690580.09788942</v>
      </c>
      <c r="E43" s="545">
        <v>91362959.030000076</v>
      </c>
      <c r="F43" s="545">
        <v>91362959.030000076</v>
      </c>
      <c r="G43" s="545">
        <v>50640916.557889372</v>
      </c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</row>
    <row r="44" spans="1:28" hidden="1" x14ac:dyDescent="0.25">
      <c r="A44" s="464"/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</row>
    <row r="45" spans="1:28" hidden="1" x14ac:dyDescent="0.25">
      <c r="A45" s="464"/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</row>
    <row r="46" spans="1:28" hidden="1" x14ac:dyDescent="0.25">
      <c r="A46" s="464"/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  <c r="Y46" s="464"/>
      <c r="Z46" s="464"/>
      <c r="AA46" s="464"/>
      <c r="AB46" s="464"/>
    </row>
    <row r="47" spans="1:28" hidden="1" x14ac:dyDescent="0.25">
      <c r="A47" s="464"/>
      <c r="B47" s="464"/>
      <c r="C47" s="464"/>
      <c r="D47" s="464"/>
      <c r="E47" s="46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  <c r="Y47" s="464"/>
      <c r="Z47" s="464"/>
      <c r="AA47" s="464"/>
      <c r="AB47" s="464"/>
    </row>
    <row r="48" spans="1:28" hidden="1" x14ac:dyDescent="0.25">
      <c r="A48" s="464"/>
      <c r="B48" s="464"/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4"/>
      <c r="Z48" s="464"/>
      <c r="AA48" s="464"/>
      <c r="AB48" s="464"/>
    </row>
    <row r="49" hidden="1" x14ac:dyDescent="0.25"/>
  </sheetData>
  <mergeCells count="13">
    <mergeCell ref="A5:H5"/>
    <mergeCell ref="A6:H6"/>
    <mergeCell ref="A7:H7"/>
    <mergeCell ref="A8:H8"/>
    <mergeCell ref="A9:B11"/>
    <mergeCell ref="C9:G9"/>
    <mergeCell ref="H9:H10"/>
    <mergeCell ref="A34:B34"/>
    <mergeCell ref="C34:E34"/>
    <mergeCell ref="F34:H34"/>
    <mergeCell ref="A35:B35"/>
    <mergeCell ref="C35:E35"/>
    <mergeCell ref="F35:H35"/>
  </mergeCells>
  <printOptions horizontalCentered="1"/>
  <pageMargins left="0.39370078740157483" right="0.39370078740157483" top="0.94488188976377963" bottom="0.55118110236220474" header="0.31496062992125984" footer="0.31496062992125984"/>
  <pageSetup scale="63" orientation="landscape" r:id="rId2"/>
  <headerFooter>
    <oddFooter>&amp;R40</oddFooter>
  </headerFooter>
  <rowBreaks count="1" manualBreakCount="1">
    <brk id="36" max="16383" man="1"/>
  </rowBreak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H36"/>
  <sheetViews>
    <sheetView topLeftCell="A7" zoomScale="80" zoomScaleNormal="80" workbookViewId="0">
      <selection activeCell="G26" sqref="G26"/>
    </sheetView>
  </sheetViews>
  <sheetFormatPr baseColWidth="10" defaultColWidth="10.85546875" defaultRowHeight="12.75" x14ac:dyDescent="0.2"/>
  <cols>
    <col min="1" max="1" width="41.7109375" style="464" customWidth="1"/>
    <col min="2" max="2" width="22.28515625" style="464" bestFit="1" customWidth="1"/>
    <col min="3" max="3" width="22.140625" style="464" customWidth="1"/>
    <col min="4" max="4" width="22.28515625" style="464" bestFit="1" customWidth="1"/>
    <col min="5" max="5" width="22.28515625" style="464" customWidth="1"/>
    <col min="6" max="7" width="22.42578125" style="464" customWidth="1"/>
    <col min="8" max="16384" width="10.85546875" style="464"/>
  </cols>
  <sheetData>
    <row r="4" spans="1:7" ht="13.5" thickBot="1" x14ac:dyDescent="0.25"/>
    <row r="5" spans="1:7" ht="15.75" x14ac:dyDescent="0.2">
      <c r="A5" s="1375" t="str">
        <f>'[25]EDO.ANA. PRESUP EGRESOS '!A5:H5</f>
        <v>UNIVERSIDAD TECNOLÓGICA DE SAN JUAN DEL RÍO</v>
      </c>
      <c r="B5" s="1376"/>
      <c r="C5" s="1376"/>
      <c r="D5" s="1376"/>
      <c r="E5" s="1376"/>
      <c r="F5" s="1376"/>
      <c r="G5" s="1377"/>
    </row>
    <row r="6" spans="1:7" ht="15.75" x14ac:dyDescent="0.2">
      <c r="A6" s="1343" t="s">
        <v>19733</v>
      </c>
      <c r="B6" s="1344"/>
      <c r="C6" s="1344"/>
      <c r="D6" s="1344"/>
      <c r="E6" s="1344"/>
      <c r="F6" s="1344"/>
      <c r="G6" s="1345"/>
    </row>
    <row r="7" spans="1:7" ht="15.75" x14ac:dyDescent="0.2">
      <c r="A7" s="1343" t="s">
        <v>19795</v>
      </c>
      <c r="B7" s="1344"/>
      <c r="C7" s="1344"/>
      <c r="D7" s="1344"/>
      <c r="E7" s="1344"/>
      <c r="F7" s="1344"/>
      <c r="G7" s="1345"/>
    </row>
    <row r="8" spans="1:7" ht="16.5" thickBot="1" x14ac:dyDescent="0.25">
      <c r="A8" s="1346" t="str">
        <f>TIPO.GTO!A8:H8</f>
        <v>Del 1 de enero al 30 de Septiembre de 2018</v>
      </c>
      <c r="B8" s="1347"/>
      <c r="C8" s="1347"/>
      <c r="D8" s="1347"/>
      <c r="E8" s="1347"/>
      <c r="F8" s="1347"/>
      <c r="G8" s="1348"/>
    </row>
    <row r="9" spans="1:7" ht="16.5" thickBot="1" x14ac:dyDescent="0.25">
      <c r="A9" s="1378"/>
      <c r="B9" s="1378"/>
      <c r="C9" s="1378"/>
      <c r="D9" s="1378"/>
      <c r="E9" s="1378"/>
      <c r="F9" s="1378"/>
      <c r="G9" s="1378"/>
    </row>
    <row r="10" spans="1:7" ht="16.5" thickBot="1" x14ac:dyDescent="0.25">
      <c r="A10" s="1373" t="s">
        <v>3</v>
      </c>
      <c r="B10" s="1380" t="s">
        <v>19735</v>
      </c>
      <c r="C10" s="1371"/>
      <c r="D10" s="1371"/>
      <c r="E10" s="1371"/>
      <c r="F10" s="1372"/>
      <c r="G10" s="1330" t="s">
        <v>19709</v>
      </c>
    </row>
    <row r="11" spans="1:7" ht="32.25" thickBot="1" x14ac:dyDescent="0.25">
      <c r="A11" s="1379"/>
      <c r="B11" s="526" t="s">
        <v>19737</v>
      </c>
      <c r="C11" s="547" t="s">
        <v>19738</v>
      </c>
      <c r="D11" s="547" t="s">
        <v>19712</v>
      </c>
      <c r="E11" s="547" t="s">
        <v>19713</v>
      </c>
      <c r="F11" s="547" t="s">
        <v>19739</v>
      </c>
      <c r="G11" s="1331"/>
    </row>
    <row r="12" spans="1:7" ht="16.5" thickBot="1" x14ac:dyDescent="0.25">
      <c r="A12" s="1374"/>
      <c r="B12" s="526">
        <v>1</v>
      </c>
      <c r="C12" s="526">
        <v>2</v>
      </c>
      <c r="D12" s="526" t="s">
        <v>19740</v>
      </c>
      <c r="E12" s="526">
        <v>4</v>
      </c>
      <c r="F12" s="526">
        <v>5</v>
      </c>
      <c r="G12" s="441" t="s">
        <v>19716</v>
      </c>
    </row>
    <row r="13" spans="1:7" ht="15.75" x14ac:dyDescent="0.2">
      <c r="A13" s="548"/>
      <c r="B13" s="529"/>
      <c r="C13" s="529"/>
      <c r="D13" s="529"/>
      <c r="E13" s="529"/>
      <c r="F13" s="529"/>
      <c r="G13" s="529"/>
    </row>
    <row r="14" spans="1:7" ht="15.75" x14ac:dyDescent="0.2">
      <c r="A14" s="548" t="s">
        <v>19796</v>
      </c>
      <c r="B14" s="549"/>
      <c r="C14" s="549"/>
      <c r="D14" s="549"/>
      <c r="E14" s="549"/>
      <c r="F14" s="549"/>
      <c r="G14" s="549"/>
    </row>
    <row r="15" spans="1:7" ht="15.75" x14ac:dyDescent="0.2">
      <c r="A15" s="548" t="s">
        <v>19797</v>
      </c>
      <c r="B15" s="549"/>
      <c r="C15" s="549"/>
      <c r="D15" s="549"/>
      <c r="E15" s="549"/>
      <c r="F15" s="549"/>
      <c r="G15" s="549"/>
    </row>
    <row r="16" spans="1:7" ht="15.75" x14ac:dyDescent="0.2">
      <c r="A16" s="548" t="s">
        <v>19798</v>
      </c>
      <c r="B16" s="549"/>
      <c r="C16" s="549"/>
      <c r="D16" s="549"/>
      <c r="E16" s="549"/>
      <c r="F16" s="549"/>
      <c r="G16" s="549"/>
    </row>
    <row r="17" spans="1:7" ht="15.75" x14ac:dyDescent="0.2">
      <c r="A17" s="548" t="s">
        <v>19799</v>
      </c>
      <c r="B17" s="549">
        <v>24204080</v>
      </c>
      <c r="C17" s="549">
        <v>1374611.1899999988</v>
      </c>
      <c r="D17" s="549">
        <f>SUM(B17:C17)</f>
        <v>25578691.189999998</v>
      </c>
      <c r="E17" s="549">
        <v>24577518.18</v>
      </c>
      <c r="F17" s="549">
        <f>SUM(E17)</f>
        <v>24577518.18</v>
      </c>
      <c r="G17" s="549">
        <f>SUM(F17-B17)</f>
        <v>373438.1799999997</v>
      </c>
    </row>
    <row r="18" spans="1:7" ht="15.75" x14ac:dyDescent="0.2">
      <c r="A18" s="548" t="s">
        <v>19800</v>
      </c>
      <c r="B18" s="549">
        <v>39837032</v>
      </c>
      <c r="C18" s="549">
        <v>309.97000000000003</v>
      </c>
      <c r="D18" s="549">
        <f t="shared" ref="D18:D20" si="0">SUM(B18:C18)</f>
        <v>39837341.969999999</v>
      </c>
      <c r="E18" s="549">
        <v>29302661.960000001</v>
      </c>
      <c r="F18" s="549">
        <f t="shared" ref="F18:F20" si="1">SUM(E18)</f>
        <v>29302661.960000001</v>
      </c>
      <c r="G18" s="549">
        <f t="shared" ref="G18:G20" si="2">SUM(F18-B18)</f>
        <v>-10534370.039999999</v>
      </c>
    </row>
    <row r="19" spans="1:7" ht="15.75" x14ac:dyDescent="0.2">
      <c r="A19" s="548" t="s">
        <v>19801</v>
      </c>
      <c r="B19" s="549">
        <v>78054985</v>
      </c>
      <c r="C19" s="549"/>
      <c r="D19" s="549">
        <f t="shared" si="0"/>
        <v>78054985</v>
      </c>
      <c r="E19" s="549">
        <v>44628151.730000004</v>
      </c>
      <c r="F19" s="549">
        <f t="shared" si="1"/>
        <v>44628151.730000004</v>
      </c>
      <c r="G19" s="549">
        <f t="shared" si="2"/>
        <v>-33426833.269999996</v>
      </c>
    </row>
    <row r="20" spans="1:7" ht="15.75" x14ac:dyDescent="0.2">
      <c r="A20" s="548" t="s">
        <v>19802</v>
      </c>
      <c r="B20" s="549"/>
      <c r="C20" s="549">
        <v>8952216.2600000016</v>
      </c>
      <c r="D20" s="549">
        <f t="shared" si="0"/>
        <v>8952216.2600000016</v>
      </c>
      <c r="E20" s="549">
        <v>6309131.1999999993</v>
      </c>
      <c r="F20" s="549">
        <f t="shared" si="1"/>
        <v>6309131.1999999993</v>
      </c>
      <c r="G20" s="549">
        <f t="shared" si="2"/>
        <v>6309131.1999999993</v>
      </c>
    </row>
    <row r="21" spans="1:7" ht="15.75" x14ac:dyDescent="0.2">
      <c r="A21" s="548"/>
      <c r="B21" s="529"/>
      <c r="C21" s="529"/>
      <c r="D21" s="529"/>
      <c r="E21" s="529"/>
      <c r="F21" s="529"/>
      <c r="G21" s="529"/>
    </row>
    <row r="22" spans="1:7" ht="16.5" thickBot="1" x14ac:dyDescent="0.25">
      <c r="A22" s="550"/>
      <c r="B22" s="551"/>
      <c r="C22" s="551"/>
      <c r="D22" s="551"/>
      <c r="E22" s="551"/>
      <c r="F22" s="551"/>
      <c r="G22" s="551"/>
    </row>
    <row r="23" spans="1:7" ht="16.5" thickBot="1" x14ac:dyDescent="0.25">
      <c r="A23" s="552" t="s">
        <v>19803</v>
      </c>
      <c r="B23" s="553">
        <f>SUM(B14:B22)</f>
        <v>142096097</v>
      </c>
      <c r="C23" s="553">
        <f t="shared" ref="C23:G23" si="3">SUM(C14:C22)</f>
        <v>10327137.42</v>
      </c>
      <c r="D23" s="553">
        <f t="shared" si="3"/>
        <v>152423234.41999999</v>
      </c>
      <c r="E23" s="553">
        <f t="shared" si="3"/>
        <v>104817463.07000001</v>
      </c>
      <c r="F23" s="553">
        <f t="shared" si="3"/>
        <v>104817463.07000001</v>
      </c>
      <c r="G23" s="553">
        <f t="shared" si="3"/>
        <v>-37278633.929999992</v>
      </c>
    </row>
    <row r="24" spans="1:7" ht="15.75" x14ac:dyDescent="0.25">
      <c r="A24" s="466"/>
      <c r="B24" s="466"/>
      <c r="C24" s="466"/>
      <c r="D24" s="466"/>
      <c r="E24" s="466"/>
      <c r="F24" s="466"/>
      <c r="G24" s="466"/>
    </row>
    <row r="25" spans="1:7" ht="15.75" x14ac:dyDescent="0.25">
      <c r="A25" s="466"/>
      <c r="B25" s="539"/>
      <c r="C25" s="539"/>
      <c r="D25" s="539"/>
      <c r="E25" s="539"/>
      <c r="F25" s="539"/>
      <c r="G25" s="539"/>
    </row>
    <row r="26" spans="1:7" ht="15.75" x14ac:dyDescent="0.25">
      <c r="A26" s="466"/>
      <c r="B26" s="466"/>
      <c r="C26" s="539"/>
      <c r="D26" s="466"/>
      <c r="E26" s="466"/>
      <c r="F26" s="466"/>
      <c r="G26" s="466"/>
    </row>
    <row r="27" spans="1:7" ht="15.75" x14ac:dyDescent="0.25">
      <c r="A27" s="466"/>
      <c r="B27" s="466"/>
      <c r="C27" s="466"/>
      <c r="D27" s="466"/>
      <c r="E27" s="466"/>
      <c r="F27" s="466"/>
      <c r="G27" s="466"/>
    </row>
    <row r="28" spans="1:7" ht="15.75" x14ac:dyDescent="0.25">
      <c r="A28" s="466"/>
      <c r="B28" s="466"/>
      <c r="C28" s="466"/>
      <c r="D28" s="466"/>
      <c r="E28" s="466"/>
      <c r="F28" s="466"/>
      <c r="G28" s="466"/>
    </row>
    <row r="29" spans="1:7" ht="15.75" x14ac:dyDescent="0.25">
      <c r="A29" s="466"/>
      <c r="B29" s="466"/>
      <c r="C29" s="466"/>
      <c r="D29" s="466"/>
      <c r="E29" s="466"/>
      <c r="F29" s="466"/>
      <c r="G29" s="466"/>
    </row>
    <row r="30" spans="1:7" ht="15.75" x14ac:dyDescent="0.25">
      <c r="A30" s="466"/>
      <c r="B30" s="466"/>
      <c r="C30" s="466"/>
      <c r="D30" s="466"/>
      <c r="E30" s="466"/>
      <c r="F30" s="466"/>
      <c r="G30" s="466"/>
    </row>
    <row r="31" spans="1:7" ht="15.75" x14ac:dyDescent="0.25">
      <c r="A31" s="466"/>
      <c r="B31" s="466"/>
      <c r="C31" s="466"/>
      <c r="D31" s="466"/>
      <c r="E31" s="466"/>
      <c r="F31" s="466"/>
      <c r="G31" s="466"/>
    </row>
    <row r="32" spans="1:7" ht="15.75" x14ac:dyDescent="0.25">
      <c r="A32" s="466"/>
      <c r="B32" s="466"/>
      <c r="C32" s="466"/>
      <c r="D32" s="466"/>
      <c r="E32" s="466"/>
      <c r="F32" s="466"/>
      <c r="G32" s="466"/>
    </row>
    <row r="33" spans="1:8" ht="15.75" x14ac:dyDescent="0.25">
      <c r="A33" s="466"/>
      <c r="B33" s="466"/>
      <c r="C33" s="466"/>
      <c r="D33" s="466"/>
      <c r="E33" s="466"/>
      <c r="F33" s="466"/>
      <c r="G33" s="466"/>
    </row>
    <row r="34" spans="1:8" ht="15.75" x14ac:dyDescent="0.25">
      <c r="A34" s="466"/>
      <c r="B34" s="466"/>
      <c r="C34" s="466"/>
      <c r="D34" s="466"/>
      <c r="E34" s="466"/>
      <c r="F34" s="466"/>
      <c r="G34" s="466"/>
    </row>
    <row r="35" spans="1:8" s="462" customFormat="1" ht="15" customHeight="1" x14ac:dyDescent="0.25">
      <c r="A35" s="554"/>
      <c r="B35" s="1295" t="s">
        <v>19726</v>
      </c>
      <c r="C35" s="1295"/>
      <c r="D35" s="1295"/>
      <c r="E35" s="1295"/>
      <c r="F35" s="1295"/>
      <c r="G35" s="477"/>
      <c r="H35" s="555"/>
    </row>
    <row r="36" spans="1:8" ht="15" customHeight="1" x14ac:dyDescent="0.25">
      <c r="A36" s="465"/>
      <c r="B36" s="1296" t="s">
        <v>789</v>
      </c>
      <c r="C36" s="1296"/>
      <c r="D36" s="1296"/>
      <c r="E36" s="463"/>
      <c r="F36" s="463"/>
      <c r="G36" s="463"/>
      <c r="H36" s="476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ageMargins left="0.70866141732283472" right="0.70866141732283472" top="0.74803149606299213" bottom="0.74803149606299213" header="0.31496062992125984" footer="0.31496062992125984"/>
  <pageSetup scale="69" orientation="landscape" r:id="rId1"/>
  <headerFooter>
    <oddFooter>&amp;R41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H36"/>
  <sheetViews>
    <sheetView showGridLines="0" zoomScale="70" zoomScaleNormal="70" workbookViewId="0">
      <selection activeCell="G26" sqref="G26"/>
    </sheetView>
  </sheetViews>
  <sheetFormatPr baseColWidth="10" defaultColWidth="10.85546875" defaultRowHeight="12.75" x14ac:dyDescent="0.2"/>
  <cols>
    <col min="1" max="1" width="41.7109375" style="464" customWidth="1"/>
    <col min="2" max="2" width="22.28515625" style="464" bestFit="1" customWidth="1"/>
    <col min="3" max="3" width="22.140625" style="464" customWidth="1"/>
    <col min="4" max="4" width="22.28515625" style="464" bestFit="1" customWidth="1"/>
    <col min="5" max="5" width="22.28515625" style="464" customWidth="1"/>
    <col min="6" max="7" width="22.42578125" style="464" customWidth="1"/>
    <col min="8" max="16384" width="10.85546875" style="464"/>
  </cols>
  <sheetData>
    <row r="4" spans="1:7" ht="13.5" thickBot="1" x14ac:dyDescent="0.25"/>
    <row r="5" spans="1:7" ht="15.75" x14ac:dyDescent="0.2">
      <c r="A5" s="1375" t="str">
        <f>'[25]EDO.ANA. PRESUP EGRESOS '!A5:H5</f>
        <v>UNIVERSIDAD TECNOLÓGICA DE SAN JUAN DEL RÍO</v>
      </c>
      <c r="B5" s="1376"/>
      <c r="C5" s="1376"/>
      <c r="D5" s="1376"/>
      <c r="E5" s="1376"/>
      <c r="F5" s="1376"/>
      <c r="G5" s="1377"/>
    </row>
    <row r="6" spans="1:7" ht="15.75" x14ac:dyDescent="0.2">
      <c r="A6" s="1343" t="s">
        <v>19733</v>
      </c>
      <c r="B6" s="1344"/>
      <c r="C6" s="1344"/>
      <c r="D6" s="1344"/>
      <c r="E6" s="1344"/>
      <c r="F6" s="1344"/>
      <c r="G6" s="1345"/>
    </row>
    <row r="7" spans="1:7" ht="15.75" x14ac:dyDescent="0.2">
      <c r="A7" s="1343" t="s">
        <v>19804</v>
      </c>
      <c r="B7" s="1344"/>
      <c r="C7" s="1344"/>
      <c r="D7" s="1344"/>
      <c r="E7" s="1344"/>
      <c r="F7" s="1344"/>
      <c r="G7" s="1345"/>
    </row>
    <row r="8" spans="1:7" ht="16.5" thickBot="1" x14ac:dyDescent="0.25">
      <c r="A8" s="1346" t="str">
        <f>TIPO.GTO!A8:H8</f>
        <v>Del 1 de enero al 30 de Septiembre de 2018</v>
      </c>
      <c r="B8" s="1347"/>
      <c r="C8" s="1347"/>
      <c r="D8" s="1347"/>
      <c r="E8" s="1347"/>
      <c r="F8" s="1347"/>
      <c r="G8" s="1348"/>
    </row>
    <row r="9" spans="1:7" ht="16.5" thickBot="1" x14ac:dyDescent="0.25">
      <c r="A9" s="1378"/>
      <c r="B9" s="1378"/>
      <c r="C9" s="1378"/>
      <c r="D9" s="1378"/>
      <c r="E9" s="1378"/>
      <c r="F9" s="1378"/>
      <c r="G9" s="1378"/>
    </row>
    <row r="10" spans="1:7" ht="16.5" thickBot="1" x14ac:dyDescent="0.25">
      <c r="A10" s="1373" t="s">
        <v>3</v>
      </c>
      <c r="B10" s="1380" t="s">
        <v>19735</v>
      </c>
      <c r="C10" s="1371"/>
      <c r="D10" s="1371"/>
      <c r="E10" s="1371"/>
      <c r="F10" s="1372"/>
      <c r="G10" s="1373" t="s">
        <v>19736</v>
      </c>
    </row>
    <row r="11" spans="1:7" ht="32.25" thickBot="1" x14ac:dyDescent="0.25">
      <c r="A11" s="1379"/>
      <c r="B11" s="526" t="s">
        <v>19737</v>
      </c>
      <c r="C11" s="547" t="s">
        <v>19738</v>
      </c>
      <c r="D11" s="547" t="s">
        <v>19712</v>
      </c>
      <c r="E11" s="547" t="s">
        <v>19713</v>
      </c>
      <c r="F11" s="547" t="s">
        <v>19739</v>
      </c>
      <c r="G11" s="1374"/>
    </row>
    <row r="12" spans="1:7" ht="16.5" thickBot="1" x14ac:dyDescent="0.25">
      <c r="A12" s="1374"/>
      <c r="B12" s="526">
        <v>1</v>
      </c>
      <c r="C12" s="526">
        <v>2</v>
      </c>
      <c r="D12" s="526" t="s">
        <v>19740</v>
      </c>
      <c r="E12" s="526">
        <v>4</v>
      </c>
      <c r="F12" s="526">
        <v>5</v>
      </c>
      <c r="G12" s="526" t="s">
        <v>19741</v>
      </c>
    </row>
    <row r="13" spans="1:7" ht="15.75" x14ac:dyDescent="0.2">
      <c r="A13" s="556"/>
      <c r="B13" s="528"/>
      <c r="C13" s="528"/>
      <c r="D13" s="528"/>
      <c r="E13" s="528"/>
      <c r="F13" s="528"/>
      <c r="G13" s="528"/>
    </row>
    <row r="14" spans="1:7" ht="15.75" x14ac:dyDescent="0.2">
      <c r="A14" s="556" t="s">
        <v>19805</v>
      </c>
      <c r="B14" s="549">
        <v>142096097</v>
      </c>
      <c r="C14" s="549">
        <v>10327137.419999998</v>
      </c>
      <c r="D14" s="549">
        <f>+B14+C14</f>
        <v>152423234.41999999</v>
      </c>
      <c r="E14" s="549">
        <v>104817463.07000001</v>
      </c>
      <c r="F14" s="557">
        <f>E14</f>
        <v>104817463.07000001</v>
      </c>
      <c r="G14" s="557">
        <f>+D14-E14</f>
        <v>47605771.349999979</v>
      </c>
    </row>
    <row r="15" spans="1:7" ht="15.75" x14ac:dyDescent="0.2">
      <c r="A15" s="556"/>
      <c r="B15" s="529"/>
      <c r="C15" s="529"/>
      <c r="D15" s="529"/>
      <c r="E15" s="529"/>
      <c r="F15" s="528"/>
      <c r="G15" s="528"/>
    </row>
    <row r="16" spans="1:7" ht="15.75" x14ac:dyDescent="0.2">
      <c r="A16" s="556"/>
      <c r="B16" s="528"/>
      <c r="C16" s="528"/>
      <c r="D16" s="528"/>
      <c r="E16" s="528"/>
      <c r="F16" s="528"/>
      <c r="G16" s="528"/>
    </row>
    <row r="17" spans="1:7" ht="15.75" x14ac:dyDescent="0.2">
      <c r="A17" s="556"/>
      <c r="B17" s="528"/>
      <c r="C17" s="528"/>
      <c r="D17" s="528"/>
      <c r="E17" s="528"/>
      <c r="F17" s="528"/>
      <c r="G17" s="528"/>
    </row>
    <row r="18" spans="1:7" ht="15.75" x14ac:dyDescent="0.2">
      <c r="A18" s="556"/>
      <c r="B18" s="528"/>
      <c r="C18" s="528"/>
      <c r="D18" s="528"/>
      <c r="E18" s="528"/>
      <c r="F18" s="528"/>
      <c r="G18" s="528"/>
    </row>
    <row r="19" spans="1:7" ht="15.75" x14ac:dyDescent="0.2">
      <c r="A19" s="556"/>
      <c r="B19" s="528"/>
      <c r="C19" s="528"/>
      <c r="D19" s="528"/>
      <c r="E19" s="528"/>
      <c r="F19" s="528"/>
      <c r="G19" s="528"/>
    </row>
    <row r="20" spans="1:7" ht="15.75" x14ac:dyDescent="0.2">
      <c r="A20" s="556"/>
      <c r="B20" s="528"/>
      <c r="C20" s="528"/>
      <c r="D20" s="528"/>
      <c r="E20" s="528"/>
      <c r="F20" s="528"/>
      <c r="G20" s="528"/>
    </row>
    <row r="21" spans="1:7" ht="15.75" x14ac:dyDescent="0.2">
      <c r="A21" s="556"/>
      <c r="B21" s="528"/>
      <c r="C21" s="528"/>
      <c r="D21" s="528"/>
      <c r="E21" s="528"/>
      <c r="F21" s="528"/>
      <c r="G21" s="528"/>
    </row>
    <row r="22" spans="1:7" ht="16.5" thickBot="1" x14ac:dyDescent="0.25">
      <c r="A22" s="558"/>
      <c r="B22" s="559"/>
      <c r="C22" s="559"/>
      <c r="D22" s="559"/>
      <c r="E22" s="559"/>
      <c r="F22" s="559"/>
      <c r="G22" s="559"/>
    </row>
    <row r="23" spans="1:7" ht="16.5" thickBot="1" x14ac:dyDescent="0.25">
      <c r="A23" s="552" t="s">
        <v>19803</v>
      </c>
      <c r="B23" s="553">
        <f t="shared" ref="B23:G23" si="0">SUM(B14:B22)</f>
        <v>142096097</v>
      </c>
      <c r="C23" s="553">
        <f t="shared" si="0"/>
        <v>10327137.419999998</v>
      </c>
      <c r="D23" s="553">
        <f>SUM(D14:D22)</f>
        <v>152423234.41999999</v>
      </c>
      <c r="E23" s="553">
        <f t="shared" si="0"/>
        <v>104817463.07000001</v>
      </c>
      <c r="F23" s="553">
        <f t="shared" si="0"/>
        <v>104817463.07000001</v>
      </c>
      <c r="G23" s="553">
        <f t="shared" si="0"/>
        <v>47605771.349999979</v>
      </c>
    </row>
    <row r="24" spans="1:7" ht="15.75" x14ac:dyDescent="0.25">
      <c r="A24" s="466"/>
      <c r="B24" s="466"/>
      <c r="C24" s="466"/>
      <c r="D24" s="466"/>
      <c r="E24" s="466"/>
      <c r="F24" s="466"/>
      <c r="G24" s="466"/>
    </row>
    <row r="25" spans="1:7" ht="15.75" x14ac:dyDescent="0.25">
      <c r="A25" s="466"/>
      <c r="B25" s="539"/>
      <c r="C25" s="539"/>
      <c r="D25" s="539"/>
      <c r="E25" s="539"/>
      <c r="F25" s="539"/>
      <c r="G25" s="539"/>
    </row>
    <row r="26" spans="1:7" ht="15.75" x14ac:dyDescent="0.25">
      <c r="A26" s="466"/>
      <c r="B26" s="466"/>
      <c r="C26" s="539"/>
      <c r="D26" s="466"/>
      <c r="E26" s="466"/>
      <c r="F26" s="466"/>
      <c r="G26" s="466"/>
    </row>
    <row r="27" spans="1:7" ht="15.75" x14ac:dyDescent="0.25">
      <c r="A27" s="466"/>
      <c r="B27" s="466"/>
      <c r="C27" s="466"/>
      <c r="D27" s="466"/>
      <c r="E27" s="466"/>
      <c r="F27" s="466"/>
      <c r="G27" s="466"/>
    </row>
    <row r="28" spans="1:7" ht="15.75" x14ac:dyDescent="0.25">
      <c r="A28" s="466"/>
      <c r="B28" s="466"/>
      <c r="C28" s="466"/>
      <c r="D28" s="466"/>
      <c r="E28" s="466"/>
      <c r="F28" s="466"/>
      <c r="G28" s="466"/>
    </row>
    <row r="29" spans="1:7" ht="15.75" x14ac:dyDescent="0.25">
      <c r="A29" s="466"/>
      <c r="B29" s="466"/>
      <c r="C29" s="466"/>
      <c r="D29" s="466"/>
      <c r="E29" s="466"/>
      <c r="F29" s="466"/>
      <c r="G29" s="466"/>
    </row>
    <row r="30" spans="1:7" ht="15.75" x14ac:dyDescent="0.25">
      <c r="A30" s="466"/>
      <c r="B30" s="466"/>
      <c r="C30" s="466"/>
      <c r="D30" s="466"/>
      <c r="E30" s="466"/>
      <c r="F30" s="466"/>
      <c r="G30" s="466"/>
    </row>
    <row r="31" spans="1:7" ht="15.75" x14ac:dyDescent="0.25">
      <c r="A31" s="466"/>
      <c r="B31" s="466"/>
      <c r="C31" s="466"/>
      <c r="D31" s="466"/>
      <c r="E31" s="466"/>
      <c r="F31" s="466"/>
      <c r="G31" s="466"/>
    </row>
    <row r="32" spans="1:7" ht="15.75" x14ac:dyDescent="0.25">
      <c r="A32" s="466"/>
      <c r="B32" s="466"/>
      <c r="C32" s="466"/>
      <c r="D32" s="466"/>
      <c r="E32" s="466"/>
      <c r="F32" s="466"/>
      <c r="G32" s="466"/>
    </row>
    <row r="33" spans="1:8" ht="15.75" x14ac:dyDescent="0.25">
      <c r="A33" s="466"/>
      <c r="B33" s="466"/>
      <c r="C33" s="466"/>
      <c r="D33" s="466"/>
      <c r="E33" s="466"/>
      <c r="F33" s="466"/>
      <c r="G33" s="466"/>
    </row>
    <row r="34" spans="1:8" ht="15.75" x14ac:dyDescent="0.25">
      <c r="A34" s="466"/>
      <c r="B34" s="466"/>
      <c r="C34" s="466"/>
      <c r="D34" s="466"/>
      <c r="E34" s="466"/>
      <c r="F34" s="466"/>
      <c r="G34" s="466"/>
    </row>
    <row r="35" spans="1:8" s="462" customFormat="1" ht="15" customHeight="1" x14ac:dyDescent="0.25">
      <c r="A35" s="554"/>
      <c r="B35" s="1295" t="s">
        <v>19726</v>
      </c>
      <c r="C35" s="1295"/>
      <c r="D35" s="1295"/>
      <c r="E35" s="1295"/>
      <c r="F35" s="1295"/>
      <c r="G35" s="477"/>
      <c r="H35" s="555"/>
    </row>
    <row r="36" spans="1:8" ht="15" customHeight="1" x14ac:dyDescent="0.25">
      <c r="A36" s="465"/>
      <c r="B36" s="1296" t="s">
        <v>789</v>
      </c>
      <c r="C36" s="1296"/>
      <c r="D36" s="1296"/>
      <c r="E36" s="463"/>
      <c r="F36" s="463"/>
      <c r="G36" s="463"/>
      <c r="H36" s="476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94488188976377963" bottom="0.74803149606299213" header="0.31496062992125984" footer="0.31496062992125984"/>
  <pageSetup scale="70" orientation="landscape" r:id="rId1"/>
  <headerFooter>
    <oddFooter>&amp;R42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60"/>
  <sheetViews>
    <sheetView showGridLines="0" topLeftCell="A37" zoomScale="80" zoomScaleNormal="80" workbookViewId="0">
      <selection activeCell="G26" sqref="G26"/>
    </sheetView>
  </sheetViews>
  <sheetFormatPr baseColWidth="10" defaultColWidth="10.85546875" defaultRowHeight="12.75" x14ac:dyDescent="0.2"/>
  <cols>
    <col min="1" max="1" width="10.85546875" style="464"/>
    <col min="2" max="2" width="33" style="464" customWidth="1"/>
    <col min="3" max="3" width="22.28515625" style="464" bestFit="1" customWidth="1"/>
    <col min="4" max="4" width="20.7109375" style="464" customWidth="1"/>
    <col min="5" max="5" width="20.28515625" style="464" customWidth="1"/>
    <col min="6" max="6" width="19.42578125" style="464" customWidth="1"/>
    <col min="7" max="7" width="20.140625" style="464" customWidth="1"/>
    <col min="8" max="8" width="20.7109375" style="464" bestFit="1" customWidth="1"/>
    <col min="9" max="16384" width="10.85546875" style="464"/>
  </cols>
  <sheetData>
    <row r="2" spans="1:8" x14ac:dyDescent="0.2">
      <c r="A2" s="464" t="s">
        <v>19727</v>
      </c>
    </row>
    <row r="4" spans="1:8" ht="13.5" thickBot="1" x14ac:dyDescent="0.25"/>
    <row r="5" spans="1:8" x14ac:dyDescent="0.2">
      <c r="A5" s="1352" t="str">
        <f>'[25]ESTADO ANALITICO DE INGRESOS '!A5:I5</f>
        <v>UNIVERSIDAD TECNOLÓGICA DE SAN JUAN DEL RÍO</v>
      </c>
      <c r="B5" s="1353"/>
      <c r="C5" s="1353"/>
      <c r="D5" s="1353"/>
      <c r="E5" s="1353"/>
      <c r="F5" s="1353"/>
      <c r="G5" s="1353"/>
      <c r="H5" s="1354"/>
    </row>
    <row r="6" spans="1:8" x14ac:dyDescent="0.2">
      <c r="A6" s="1355" t="s">
        <v>19733</v>
      </c>
      <c r="B6" s="1356"/>
      <c r="C6" s="1356"/>
      <c r="D6" s="1356"/>
      <c r="E6" s="1356"/>
      <c r="F6" s="1356"/>
      <c r="G6" s="1356"/>
      <c r="H6" s="1357"/>
    </row>
    <row r="7" spans="1:8" x14ac:dyDescent="0.2">
      <c r="A7" s="1355" t="s">
        <v>19806</v>
      </c>
      <c r="B7" s="1356"/>
      <c r="C7" s="1356"/>
      <c r="D7" s="1356"/>
      <c r="E7" s="1356"/>
      <c r="F7" s="1356"/>
      <c r="G7" s="1356"/>
      <c r="H7" s="1357"/>
    </row>
    <row r="8" spans="1:8" ht="13.5" thickBot="1" x14ac:dyDescent="0.25">
      <c r="A8" s="1383" t="str">
        <f>TIPO.GTO!A8:H8</f>
        <v>Del 1 de enero al 30 de Septiembre de 2018</v>
      </c>
      <c r="B8" s="1384"/>
      <c r="C8" s="1384"/>
      <c r="D8" s="1384"/>
      <c r="E8" s="1384"/>
      <c r="F8" s="1384"/>
      <c r="G8" s="1384"/>
      <c r="H8" s="1385"/>
    </row>
    <row r="9" spans="1:8" ht="13.5" thickBot="1" x14ac:dyDescent="0.25">
      <c r="A9" s="1352" t="s">
        <v>3</v>
      </c>
      <c r="B9" s="1386"/>
      <c r="C9" s="1389" t="s">
        <v>19735</v>
      </c>
      <c r="D9" s="1390"/>
      <c r="E9" s="1390"/>
      <c r="F9" s="1390"/>
      <c r="G9" s="1391"/>
      <c r="H9" s="1392" t="s">
        <v>19736</v>
      </c>
    </row>
    <row r="10" spans="1:8" ht="26.25" thickBot="1" x14ac:dyDescent="0.25">
      <c r="A10" s="1355"/>
      <c r="B10" s="1387"/>
      <c r="C10" s="560" t="s">
        <v>19737</v>
      </c>
      <c r="D10" s="560" t="s">
        <v>19738</v>
      </c>
      <c r="E10" s="560" t="s">
        <v>19712</v>
      </c>
      <c r="F10" s="560" t="s">
        <v>19713</v>
      </c>
      <c r="G10" s="560" t="s">
        <v>19739</v>
      </c>
      <c r="H10" s="1393"/>
    </row>
    <row r="11" spans="1:8" ht="13.5" thickBot="1" x14ac:dyDescent="0.25">
      <c r="A11" s="1383"/>
      <c r="B11" s="1388"/>
      <c r="C11" s="560">
        <v>1</v>
      </c>
      <c r="D11" s="560">
        <v>2</v>
      </c>
      <c r="E11" s="560" t="s">
        <v>19740</v>
      </c>
      <c r="F11" s="560">
        <v>4</v>
      </c>
      <c r="G11" s="560">
        <v>5</v>
      </c>
      <c r="H11" s="560" t="s">
        <v>19741</v>
      </c>
    </row>
    <row r="12" spans="1:8" x14ac:dyDescent="0.2">
      <c r="A12" s="561"/>
      <c r="B12" s="562"/>
      <c r="C12" s="562"/>
      <c r="D12" s="562"/>
      <c r="E12" s="562"/>
      <c r="F12" s="562"/>
      <c r="G12" s="562"/>
      <c r="H12" s="562"/>
    </row>
    <row r="13" spans="1:8" x14ac:dyDescent="0.2">
      <c r="A13" s="1381" t="s">
        <v>19807</v>
      </c>
      <c r="B13" s="1382"/>
      <c r="C13" s="562"/>
      <c r="D13" s="562"/>
      <c r="E13" s="562"/>
      <c r="F13" s="562"/>
      <c r="G13" s="562"/>
      <c r="H13" s="562"/>
    </row>
    <row r="14" spans="1:8" x14ac:dyDescent="0.2">
      <c r="A14" s="563"/>
      <c r="B14" s="564" t="s">
        <v>19808</v>
      </c>
      <c r="C14" s="562"/>
      <c r="D14" s="562"/>
      <c r="E14" s="562"/>
      <c r="F14" s="562"/>
      <c r="G14" s="562"/>
      <c r="H14" s="562"/>
    </row>
    <row r="15" spans="1:8" x14ac:dyDescent="0.2">
      <c r="A15" s="563"/>
      <c r="B15" s="564" t="s">
        <v>19809</v>
      </c>
      <c r="C15" s="562"/>
      <c r="D15" s="562"/>
      <c r="E15" s="562"/>
      <c r="F15" s="562"/>
      <c r="G15" s="562"/>
      <c r="H15" s="562"/>
    </row>
    <row r="16" spans="1:8" ht="25.5" x14ac:dyDescent="0.2">
      <c r="A16" s="563"/>
      <c r="B16" s="564" t="s">
        <v>19810</v>
      </c>
      <c r="C16" s="562"/>
      <c r="D16" s="562"/>
      <c r="E16" s="562"/>
      <c r="F16" s="562"/>
      <c r="G16" s="562"/>
      <c r="H16" s="562"/>
    </row>
    <row r="17" spans="1:8" x14ac:dyDescent="0.2">
      <c r="A17" s="563"/>
      <c r="B17" s="564" t="s">
        <v>19811</v>
      </c>
      <c r="C17" s="562"/>
      <c r="D17" s="562"/>
      <c r="E17" s="562"/>
      <c r="F17" s="562"/>
      <c r="G17" s="562"/>
      <c r="H17" s="562"/>
    </row>
    <row r="18" spans="1:8" x14ac:dyDescent="0.2">
      <c r="A18" s="563"/>
      <c r="B18" s="564" t="s">
        <v>19812</v>
      </c>
      <c r="C18" s="562"/>
      <c r="D18" s="562"/>
      <c r="E18" s="562"/>
      <c r="F18" s="562"/>
      <c r="G18" s="562"/>
      <c r="H18" s="562"/>
    </row>
    <row r="19" spans="1:8" x14ac:dyDescent="0.2">
      <c r="A19" s="563"/>
      <c r="B19" s="564" t="s">
        <v>19813</v>
      </c>
      <c r="C19" s="562"/>
      <c r="D19" s="562"/>
      <c r="E19" s="562"/>
      <c r="F19" s="562"/>
      <c r="G19" s="562"/>
      <c r="H19" s="562"/>
    </row>
    <row r="20" spans="1:8" ht="25.5" x14ac:dyDescent="0.2">
      <c r="A20" s="563"/>
      <c r="B20" s="564" t="s">
        <v>19814</v>
      </c>
      <c r="C20" s="562"/>
      <c r="D20" s="562"/>
      <c r="E20" s="562"/>
      <c r="F20" s="562"/>
      <c r="G20" s="562"/>
      <c r="H20" s="562"/>
    </row>
    <row r="21" spans="1:8" x14ac:dyDescent="0.2">
      <c r="A21" s="563"/>
      <c r="B21" s="564" t="s">
        <v>19766</v>
      </c>
      <c r="C21" s="562"/>
      <c r="D21" s="562"/>
      <c r="E21" s="562"/>
      <c r="F21" s="562"/>
      <c r="G21" s="562"/>
      <c r="H21" s="562"/>
    </row>
    <row r="22" spans="1:8" x14ac:dyDescent="0.2">
      <c r="A22" s="563"/>
      <c r="B22" s="564"/>
      <c r="C22" s="562"/>
      <c r="D22" s="562"/>
      <c r="E22" s="562"/>
      <c r="F22" s="562"/>
      <c r="G22" s="562"/>
      <c r="H22" s="562"/>
    </row>
    <row r="23" spans="1:8" x14ac:dyDescent="0.2">
      <c r="A23" s="1381" t="s">
        <v>19815</v>
      </c>
      <c r="B23" s="1382"/>
      <c r="C23" s="565"/>
      <c r="D23" s="565"/>
      <c r="E23" s="565"/>
      <c r="F23" s="565"/>
      <c r="G23" s="565"/>
      <c r="H23" s="565"/>
    </row>
    <row r="24" spans="1:8" x14ac:dyDescent="0.2">
      <c r="A24" s="563"/>
      <c r="B24" s="564" t="s">
        <v>19816</v>
      </c>
      <c r="C24" s="564"/>
      <c r="D24" s="564"/>
      <c r="E24" s="564"/>
      <c r="F24" s="564"/>
      <c r="G24" s="564"/>
      <c r="H24" s="564"/>
    </row>
    <row r="25" spans="1:8" x14ac:dyDescent="0.2">
      <c r="A25" s="563"/>
      <c r="B25" s="564" t="s">
        <v>19817</v>
      </c>
      <c r="C25" s="564"/>
      <c r="D25" s="564"/>
      <c r="E25" s="564"/>
      <c r="F25" s="564"/>
      <c r="G25" s="564"/>
      <c r="H25" s="564"/>
    </row>
    <row r="26" spans="1:8" x14ac:dyDescent="0.2">
      <c r="A26" s="563"/>
      <c r="B26" s="564" t="s">
        <v>19818</v>
      </c>
      <c r="C26" s="564"/>
      <c r="D26" s="564"/>
      <c r="E26" s="564"/>
      <c r="F26" s="564"/>
      <c r="G26" s="564"/>
      <c r="H26" s="564"/>
    </row>
    <row r="27" spans="1:8" ht="25.5" x14ac:dyDescent="0.2">
      <c r="A27" s="563"/>
      <c r="B27" s="564" t="s">
        <v>19819</v>
      </c>
      <c r="C27" s="564"/>
      <c r="D27" s="564"/>
      <c r="E27" s="564"/>
      <c r="F27" s="564"/>
      <c r="G27" s="564"/>
      <c r="H27" s="564"/>
    </row>
    <row r="28" spans="1:8" x14ac:dyDescent="0.2">
      <c r="A28" s="563"/>
      <c r="B28" s="564" t="s">
        <v>19820</v>
      </c>
      <c r="C28" s="566">
        <v>142096097</v>
      </c>
      <c r="D28" s="566">
        <v>10327137.419999998</v>
      </c>
      <c r="E28" s="566">
        <f>+C28+D28</f>
        <v>152423234.41999999</v>
      </c>
      <c r="F28" s="566">
        <v>104817463.07000001</v>
      </c>
      <c r="G28" s="567">
        <f>SUM(F28)</f>
        <v>104817463.07000001</v>
      </c>
      <c r="H28" s="567">
        <f>E28-F28</f>
        <v>47605771.349999979</v>
      </c>
    </row>
    <row r="29" spans="1:8" x14ac:dyDescent="0.2">
      <c r="A29" s="563"/>
      <c r="B29" s="564" t="s">
        <v>19821</v>
      </c>
      <c r="C29" s="564"/>
      <c r="D29" s="564"/>
      <c r="E29" s="564"/>
      <c r="F29" s="564"/>
      <c r="G29" s="564"/>
      <c r="H29" s="564"/>
    </row>
    <row r="30" spans="1:8" x14ac:dyDescent="0.2">
      <c r="A30" s="563"/>
      <c r="B30" s="564" t="s">
        <v>19822</v>
      </c>
      <c r="C30" s="564"/>
      <c r="D30" s="564"/>
      <c r="E30" s="564"/>
      <c r="F30" s="564"/>
      <c r="G30" s="564"/>
      <c r="H30" s="564"/>
    </row>
    <row r="31" spans="1:8" x14ac:dyDescent="0.2">
      <c r="A31" s="563"/>
      <c r="B31" s="564"/>
      <c r="C31" s="564"/>
      <c r="D31" s="564"/>
      <c r="E31" s="564"/>
      <c r="F31" s="564"/>
      <c r="G31" s="564"/>
      <c r="H31" s="564"/>
    </row>
    <row r="32" spans="1:8" x14ac:dyDescent="0.2">
      <c r="A32" s="1381" t="s">
        <v>19823</v>
      </c>
      <c r="B32" s="1382"/>
      <c r="C32" s="568"/>
      <c r="D32" s="568"/>
      <c r="E32" s="568"/>
      <c r="F32" s="568"/>
      <c r="G32" s="568"/>
      <c r="H32" s="568"/>
    </row>
    <row r="33" spans="1:8" ht="25.5" x14ac:dyDescent="0.2">
      <c r="A33" s="563"/>
      <c r="B33" s="564" t="s">
        <v>19824</v>
      </c>
      <c r="C33" s="564"/>
      <c r="D33" s="564"/>
      <c r="E33" s="564"/>
      <c r="F33" s="564"/>
      <c r="G33" s="564"/>
      <c r="H33" s="564"/>
    </row>
    <row r="34" spans="1:8" ht="25.5" x14ac:dyDescent="0.2">
      <c r="A34" s="563"/>
      <c r="B34" s="564" t="s">
        <v>19825</v>
      </c>
      <c r="C34" s="564"/>
      <c r="D34" s="564"/>
      <c r="E34" s="564"/>
      <c r="F34" s="564"/>
      <c r="G34" s="564"/>
      <c r="H34" s="564"/>
    </row>
    <row r="35" spans="1:8" x14ac:dyDescent="0.2">
      <c r="A35" s="563"/>
      <c r="B35" s="564" t="s">
        <v>19826</v>
      </c>
      <c r="C35" s="564"/>
      <c r="D35" s="564"/>
      <c r="E35" s="564"/>
      <c r="F35" s="564"/>
      <c r="G35" s="564"/>
      <c r="H35" s="564"/>
    </row>
    <row r="36" spans="1:8" x14ac:dyDescent="0.2">
      <c r="A36" s="563"/>
      <c r="B36" s="564" t="s">
        <v>19827</v>
      </c>
      <c r="C36" s="564"/>
      <c r="D36" s="564"/>
      <c r="E36" s="564"/>
      <c r="F36" s="564"/>
      <c r="G36" s="564"/>
      <c r="H36" s="564"/>
    </row>
    <row r="37" spans="1:8" x14ac:dyDescent="0.2">
      <c r="A37" s="563"/>
      <c r="B37" s="564" t="s">
        <v>19828</v>
      </c>
      <c r="C37" s="564"/>
      <c r="D37" s="564"/>
      <c r="E37" s="564"/>
      <c r="F37" s="564"/>
      <c r="G37" s="564"/>
      <c r="H37" s="564"/>
    </row>
    <row r="38" spans="1:8" x14ac:dyDescent="0.2">
      <c r="A38" s="563"/>
      <c r="B38" s="564" t="s">
        <v>19829</v>
      </c>
      <c r="C38" s="564"/>
      <c r="D38" s="564"/>
      <c r="E38" s="564"/>
      <c r="F38" s="564"/>
      <c r="G38" s="564"/>
      <c r="H38" s="564"/>
    </row>
    <row r="39" spans="1:8" x14ac:dyDescent="0.2">
      <c r="A39" s="563"/>
      <c r="B39" s="564" t="s">
        <v>19830</v>
      </c>
      <c r="C39" s="564"/>
      <c r="D39" s="564"/>
      <c r="E39" s="564"/>
      <c r="F39" s="564"/>
      <c r="G39" s="564"/>
      <c r="H39" s="564"/>
    </row>
    <row r="40" spans="1:8" x14ac:dyDescent="0.2">
      <c r="A40" s="563"/>
      <c r="B40" s="564" t="s">
        <v>19831</v>
      </c>
      <c r="C40" s="564"/>
      <c r="D40" s="564"/>
      <c r="E40" s="564"/>
      <c r="F40" s="564"/>
      <c r="G40" s="564"/>
      <c r="H40" s="564"/>
    </row>
    <row r="41" spans="1:8" ht="25.5" x14ac:dyDescent="0.2">
      <c r="A41" s="563"/>
      <c r="B41" s="564" t="s">
        <v>19832</v>
      </c>
      <c r="C41" s="564"/>
      <c r="D41" s="564"/>
      <c r="E41" s="564"/>
      <c r="F41" s="564"/>
      <c r="G41" s="564"/>
      <c r="H41" s="564"/>
    </row>
    <row r="42" spans="1:8" x14ac:dyDescent="0.2">
      <c r="A42" s="563"/>
      <c r="B42" s="564"/>
      <c r="C42" s="564"/>
      <c r="D42" s="564"/>
      <c r="E42" s="564"/>
      <c r="F42" s="564"/>
      <c r="G42" s="564"/>
      <c r="H42" s="564"/>
    </row>
    <row r="43" spans="1:8" ht="16.5" customHeight="1" x14ac:dyDescent="0.2">
      <c r="A43" s="1381" t="s">
        <v>19833</v>
      </c>
      <c r="B43" s="1382"/>
      <c r="C43" s="568"/>
      <c r="D43" s="568"/>
      <c r="E43" s="568"/>
      <c r="F43" s="568"/>
      <c r="G43" s="568"/>
      <c r="H43" s="568"/>
    </row>
    <row r="44" spans="1:8" ht="25.5" x14ac:dyDescent="0.2">
      <c r="A44" s="563"/>
      <c r="B44" s="564" t="s">
        <v>19834</v>
      </c>
      <c r="C44" s="564"/>
      <c r="D44" s="564"/>
      <c r="E44" s="564"/>
      <c r="F44" s="564"/>
      <c r="G44" s="564"/>
      <c r="H44" s="564"/>
    </row>
    <row r="45" spans="1:8" ht="38.25" x14ac:dyDescent="0.2">
      <c r="A45" s="563"/>
      <c r="B45" s="564" t="s">
        <v>19835</v>
      </c>
      <c r="C45" s="564"/>
      <c r="D45" s="564"/>
      <c r="E45" s="564"/>
      <c r="F45" s="564"/>
      <c r="G45" s="564"/>
      <c r="H45" s="564"/>
    </row>
    <row r="46" spans="1:8" x14ac:dyDescent="0.2">
      <c r="A46" s="563"/>
      <c r="B46" s="564" t="s">
        <v>19836</v>
      </c>
      <c r="C46" s="564"/>
      <c r="D46" s="564"/>
      <c r="E46" s="564"/>
      <c r="F46" s="564"/>
      <c r="G46" s="564"/>
      <c r="H46" s="564"/>
    </row>
    <row r="47" spans="1:8" ht="25.5" x14ac:dyDescent="0.2">
      <c r="A47" s="563"/>
      <c r="B47" s="564" t="s">
        <v>19837</v>
      </c>
      <c r="C47" s="564"/>
      <c r="D47" s="564"/>
      <c r="E47" s="564"/>
      <c r="F47" s="564"/>
      <c r="G47" s="564"/>
      <c r="H47" s="564"/>
    </row>
    <row r="48" spans="1:8" ht="13.5" thickBot="1" x14ac:dyDescent="0.25">
      <c r="A48" s="569"/>
      <c r="B48" s="570"/>
      <c r="C48" s="570"/>
      <c r="D48" s="570"/>
      <c r="E48" s="570"/>
      <c r="F48" s="570"/>
      <c r="G48" s="570"/>
      <c r="H48" s="570"/>
    </row>
    <row r="49" spans="1:8" ht="27" customHeight="1" thickBot="1" x14ac:dyDescent="0.25">
      <c r="A49" s="571"/>
      <c r="B49" s="572" t="s">
        <v>19784</v>
      </c>
      <c r="C49" s="573">
        <f t="shared" ref="C49:H49" si="0">SUM(C12:C48)</f>
        <v>142096097</v>
      </c>
      <c r="D49" s="573">
        <f t="shared" si="0"/>
        <v>10327137.419999998</v>
      </c>
      <c r="E49" s="573">
        <f t="shared" si="0"/>
        <v>152423234.41999999</v>
      </c>
      <c r="F49" s="573">
        <f t="shared" si="0"/>
        <v>104817463.07000001</v>
      </c>
      <c r="G49" s="573">
        <f t="shared" si="0"/>
        <v>104817463.07000001</v>
      </c>
      <c r="H49" s="573">
        <f t="shared" si="0"/>
        <v>47605771.349999979</v>
      </c>
    </row>
    <row r="54" spans="1:8" x14ac:dyDescent="0.2">
      <c r="E54" s="469"/>
    </row>
    <row r="59" spans="1:8" s="462" customFormat="1" ht="15.75" x14ac:dyDescent="0.25">
      <c r="A59" s="1295"/>
      <c r="B59" s="1295"/>
      <c r="C59" s="1295" t="s">
        <v>19726</v>
      </c>
      <c r="D59" s="1295"/>
      <c r="E59" s="1295"/>
      <c r="F59" s="1295"/>
      <c r="G59" s="1295"/>
      <c r="H59" s="1295"/>
    </row>
    <row r="60" spans="1:8" ht="15.75" x14ac:dyDescent="0.25">
      <c r="A60" s="1296"/>
      <c r="B60" s="1296"/>
      <c r="C60" s="1296" t="s">
        <v>789</v>
      </c>
      <c r="D60" s="1296"/>
      <c r="E60" s="1296"/>
      <c r="F60" s="1296"/>
      <c r="G60" s="1296"/>
      <c r="H60" s="1296"/>
    </row>
  </sheetData>
  <mergeCells count="17">
    <mergeCell ref="A5:H5"/>
    <mergeCell ref="A6:H6"/>
    <mergeCell ref="A7:H7"/>
    <mergeCell ref="A8:H8"/>
    <mergeCell ref="A9:B11"/>
    <mergeCell ref="C9:G9"/>
    <mergeCell ref="H9:H10"/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</mergeCells>
  <printOptions horizontalCentered="1"/>
  <pageMargins left="0.39370078740157483" right="0.39370078740157483" top="0.74803149606299213" bottom="0.55118110236220474" header="0.31496062992125984" footer="0.31496062992125984"/>
  <pageSetup scale="57" orientation="landscape" r:id="rId1"/>
  <headerFooter>
    <oddFooter>&amp;R43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36"/>
  <sheetViews>
    <sheetView showGridLines="0" topLeftCell="A13" zoomScale="80" zoomScaleNormal="80" workbookViewId="0">
      <selection activeCell="G26" sqref="G26"/>
    </sheetView>
  </sheetViews>
  <sheetFormatPr baseColWidth="10" defaultColWidth="10.85546875" defaultRowHeight="12.75" x14ac:dyDescent="0.2"/>
  <cols>
    <col min="1" max="1" width="50.7109375" style="464" customWidth="1"/>
    <col min="2" max="2" width="27.28515625" style="464" customWidth="1"/>
    <col min="3" max="3" width="14.140625" style="464" customWidth="1"/>
    <col min="4" max="4" width="47" style="464" customWidth="1"/>
    <col min="5" max="5" width="20.42578125" style="464" customWidth="1"/>
    <col min="6" max="16384" width="10.85546875" style="464"/>
  </cols>
  <sheetData>
    <row r="2" spans="1:4" x14ac:dyDescent="0.2">
      <c r="A2" s="464" t="s">
        <v>19727</v>
      </c>
    </row>
    <row r="4" spans="1:4" ht="13.5" thickBot="1" x14ac:dyDescent="0.25"/>
    <row r="5" spans="1:4" ht="24" customHeight="1" x14ac:dyDescent="0.2">
      <c r="A5" s="1352" t="str">
        <f>'[25]CLASIFICACION  FUNCIONAL'!A5:H5</f>
        <v>UNIVERSIDAD TECNOLÓGICA DE SAN JUAN DEL RÍO</v>
      </c>
      <c r="B5" s="1353"/>
      <c r="C5" s="1353"/>
      <c r="D5" s="1354"/>
    </row>
    <row r="6" spans="1:4" ht="24" customHeight="1" x14ac:dyDescent="0.2">
      <c r="A6" s="1355" t="s">
        <v>148</v>
      </c>
      <c r="B6" s="1356"/>
      <c r="C6" s="1356"/>
      <c r="D6" s="1357"/>
    </row>
    <row r="7" spans="1:4" ht="24" customHeight="1" thickBot="1" x14ac:dyDescent="0.25">
      <c r="A7" s="1383" t="str">
        <f>FUNCIONAL!A8:H8</f>
        <v>Del 1 de enero al 30 de Septiembre de 2018</v>
      </c>
      <c r="B7" s="1384"/>
      <c r="C7" s="1384"/>
      <c r="D7" s="1385"/>
    </row>
    <row r="8" spans="1:4" ht="24" customHeight="1" thickBot="1" x14ac:dyDescent="0.25">
      <c r="A8" s="1406"/>
      <c r="B8" s="1406"/>
      <c r="C8" s="1406"/>
      <c r="D8" s="1406"/>
    </row>
    <row r="9" spans="1:4" ht="24" customHeight="1" thickBot="1" x14ac:dyDescent="0.25">
      <c r="A9" s="1407" t="s">
        <v>19838</v>
      </c>
      <c r="B9" s="574" t="s">
        <v>19839</v>
      </c>
      <c r="C9" s="574" t="s">
        <v>19840</v>
      </c>
      <c r="D9" s="574" t="s">
        <v>148</v>
      </c>
    </row>
    <row r="10" spans="1:4" ht="24" customHeight="1" thickBot="1" x14ac:dyDescent="0.25">
      <c r="A10" s="1408"/>
      <c r="B10" s="575" t="s">
        <v>19841</v>
      </c>
      <c r="C10" s="575" t="s">
        <v>19842</v>
      </c>
      <c r="D10" s="575" t="s">
        <v>19843</v>
      </c>
    </row>
    <row r="11" spans="1:4" ht="24" customHeight="1" thickBot="1" x14ac:dyDescent="0.25">
      <c r="A11" s="1403" t="s">
        <v>19844</v>
      </c>
      <c r="B11" s="1404"/>
      <c r="C11" s="1404"/>
      <c r="D11" s="1405"/>
    </row>
    <row r="12" spans="1:4" ht="24" customHeight="1" x14ac:dyDescent="0.2">
      <c r="A12" s="1394" t="s">
        <v>18922</v>
      </c>
      <c r="B12" s="1395"/>
      <c r="C12" s="1395"/>
      <c r="D12" s="1396"/>
    </row>
    <row r="13" spans="1:4" ht="24" customHeight="1" x14ac:dyDescent="0.2">
      <c r="A13" s="1397"/>
      <c r="B13" s="1398"/>
      <c r="C13" s="1398"/>
      <c r="D13" s="1399"/>
    </row>
    <row r="14" spans="1:4" ht="24" customHeight="1" x14ac:dyDescent="0.2">
      <c r="A14" s="1397"/>
      <c r="B14" s="1398"/>
      <c r="C14" s="1398"/>
      <c r="D14" s="1399"/>
    </row>
    <row r="15" spans="1:4" ht="24" customHeight="1" x14ac:dyDescent="0.2">
      <c r="A15" s="1397"/>
      <c r="B15" s="1398"/>
      <c r="C15" s="1398"/>
      <c r="D15" s="1399"/>
    </row>
    <row r="16" spans="1:4" ht="24" customHeight="1" thickBot="1" x14ac:dyDescent="0.25">
      <c r="A16" s="1400"/>
      <c r="B16" s="1401"/>
      <c r="C16" s="1401"/>
      <c r="D16" s="1402"/>
    </row>
    <row r="17" spans="1:4" ht="24" customHeight="1" thickBot="1" x14ac:dyDescent="0.25">
      <c r="A17" s="576" t="s">
        <v>19845</v>
      </c>
      <c r="B17" s="570"/>
      <c r="C17" s="570"/>
      <c r="D17" s="570"/>
    </row>
    <row r="18" spans="1:4" ht="24" customHeight="1" thickBot="1" x14ac:dyDescent="0.25">
      <c r="A18" s="577"/>
      <c r="B18" s="570"/>
      <c r="C18" s="570"/>
      <c r="D18" s="570"/>
    </row>
    <row r="19" spans="1:4" ht="24" customHeight="1" thickBot="1" x14ac:dyDescent="0.25">
      <c r="A19" s="1403" t="s">
        <v>19846</v>
      </c>
      <c r="B19" s="1404"/>
      <c r="C19" s="1404"/>
      <c r="D19" s="1405"/>
    </row>
    <row r="20" spans="1:4" ht="24" customHeight="1" x14ac:dyDescent="0.2">
      <c r="A20" s="1394" t="s">
        <v>19847</v>
      </c>
      <c r="B20" s="1395"/>
      <c r="C20" s="1395"/>
      <c r="D20" s="1396"/>
    </row>
    <row r="21" spans="1:4" ht="24" customHeight="1" x14ac:dyDescent="0.2">
      <c r="A21" s="1397"/>
      <c r="B21" s="1398"/>
      <c r="C21" s="1398"/>
      <c r="D21" s="1399"/>
    </row>
    <row r="22" spans="1:4" ht="24" customHeight="1" x14ac:dyDescent="0.2">
      <c r="A22" s="1397"/>
      <c r="B22" s="1398"/>
      <c r="C22" s="1398"/>
      <c r="D22" s="1399"/>
    </row>
    <row r="23" spans="1:4" ht="24" customHeight="1" x14ac:dyDescent="0.2">
      <c r="A23" s="1397"/>
      <c r="B23" s="1398"/>
      <c r="C23" s="1398"/>
      <c r="D23" s="1399"/>
    </row>
    <row r="24" spans="1:4" ht="24" customHeight="1" thickBot="1" x14ac:dyDescent="0.25">
      <c r="A24" s="1400"/>
      <c r="B24" s="1401"/>
      <c r="C24" s="1401"/>
      <c r="D24" s="1402"/>
    </row>
    <row r="25" spans="1:4" ht="24" customHeight="1" thickBot="1" x14ac:dyDescent="0.25">
      <c r="A25" s="576" t="s">
        <v>19848</v>
      </c>
      <c r="B25" s="578"/>
      <c r="C25" s="578"/>
      <c r="D25" s="578"/>
    </row>
    <row r="26" spans="1:4" ht="24" customHeight="1" thickBot="1" x14ac:dyDescent="0.25">
      <c r="A26" s="576"/>
      <c r="B26" s="578"/>
      <c r="C26" s="578"/>
      <c r="D26" s="578"/>
    </row>
    <row r="27" spans="1:4" ht="24" customHeight="1" thickBot="1" x14ac:dyDescent="0.25">
      <c r="A27" s="579" t="s">
        <v>19849</v>
      </c>
      <c r="B27" s="580">
        <v>0</v>
      </c>
      <c r="C27" s="580">
        <v>0</v>
      </c>
      <c r="D27" s="580">
        <v>0</v>
      </c>
    </row>
    <row r="28" spans="1:4" ht="24" customHeight="1" x14ac:dyDescent="0.2"/>
    <row r="29" spans="1:4" ht="24" customHeight="1" x14ac:dyDescent="0.2"/>
    <row r="30" spans="1:4" ht="24" customHeight="1" x14ac:dyDescent="0.2"/>
    <row r="31" spans="1:4" ht="24" customHeight="1" x14ac:dyDescent="0.2"/>
    <row r="35" spans="1:7" s="462" customFormat="1" ht="15" customHeight="1" x14ac:dyDescent="0.25">
      <c r="A35" s="1295" t="s">
        <v>19726</v>
      </c>
      <c r="B35" s="1295"/>
      <c r="C35" s="1295"/>
      <c r="D35" s="1295"/>
      <c r="E35" s="555"/>
      <c r="F35" s="555"/>
      <c r="G35" s="555"/>
    </row>
    <row r="36" spans="1:7" ht="15" customHeight="1" x14ac:dyDescent="0.25">
      <c r="A36" s="1296" t="s">
        <v>789</v>
      </c>
      <c r="B36" s="1296"/>
      <c r="C36" s="1296"/>
      <c r="D36" s="1296"/>
      <c r="E36" s="476"/>
      <c r="F36" s="476"/>
      <c r="G36" s="476"/>
    </row>
  </sheetData>
  <mergeCells count="11">
    <mergeCell ref="A11:D11"/>
    <mergeCell ref="A5:D5"/>
    <mergeCell ref="A6:D6"/>
    <mergeCell ref="A7:D7"/>
    <mergeCell ref="A8:D8"/>
    <mergeCell ref="A9:A10"/>
    <mergeCell ref="A12:D16"/>
    <mergeCell ref="A19:D19"/>
    <mergeCell ref="A20:D24"/>
    <mergeCell ref="A35:D35"/>
    <mergeCell ref="A36:D36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40"/>
  <sheetViews>
    <sheetView showGridLines="0" topLeftCell="A19" zoomScale="70" zoomScaleNormal="70" workbookViewId="0">
      <selection activeCell="G26" sqref="G26"/>
    </sheetView>
  </sheetViews>
  <sheetFormatPr baseColWidth="10" defaultColWidth="10.85546875" defaultRowHeight="12.75" x14ac:dyDescent="0.2"/>
  <cols>
    <col min="1" max="1" width="54.28515625" style="464" customWidth="1"/>
    <col min="2" max="2" width="68" style="464" customWidth="1"/>
    <col min="3" max="3" width="46.42578125" style="464" customWidth="1"/>
    <col min="4" max="16384" width="10.85546875" style="464"/>
  </cols>
  <sheetData>
    <row r="2" spans="1:3" x14ac:dyDescent="0.2">
      <c r="A2" s="464" t="s">
        <v>19727</v>
      </c>
    </row>
    <row r="4" spans="1:3" ht="13.5" thickBot="1" x14ac:dyDescent="0.25"/>
    <row r="5" spans="1:3" ht="24" customHeight="1" x14ac:dyDescent="0.2">
      <c r="A5" s="1352" t="str">
        <f>'[25]EDO.ANA. PRESUP EGRESOS '!$A$5:$H$5</f>
        <v>UNIVERSIDAD TECNOLÓGICA DE SAN JUAN DEL RÍO</v>
      </c>
      <c r="B5" s="1353"/>
      <c r="C5" s="1354"/>
    </row>
    <row r="6" spans="1:3" ht="24" customHeight="1" x14ac:dyDescent="0.2">
      <c r="A6" s="1355" t="s">
        <v>19850</v>
      </c>
      <c r="B6" s="1356"/>
      <c r="C6" s="1357"/>
    </row>
    <row r="7" spans="1:3" ht="24" customHeight="1" thickBot="1" x14ac:dyDescent="0.25">
      <c r="A7" s="1383" t="str">
        <f>DEUDA!A7:D7</f>
        <v>Del 1 de enero al 30 de Septiembre de 2018</v>
      </c>
      <c r="B7" s="1384"/>
      <c r="C7" s="1385"/>
    </row>
    <row r="8" spans="1:3" ht="24" customHeight="1" thickBot="1" x14ac:dyDescent="0.25">
      <c r="A8" s="1406"/>
      <c r="B8" s="1406"/>
      <c r="C8" s="1406"/>
    </row>
    <row r="9" spans="1:3" ht="24" customHeight="1" thickBot="1" x14ac:dyDescent="0.25">
      <c r="A9" s="581" t="s">
        <v>19838</v>
      </c>
      <c r="B9" s="574" t="s">
        <v>19713</v>
      </c>
      <c r="C9" s="574" t="s">
        <v>19739</v>
      </c>
    </row>
    <row r="10" spans="1:3" ht="24" customHeight="1" thickBot="1" x14ac:dyDescent="0.25">
      <c r="A10" s="1403" t="s">
        <v>19844</v>
      </c>
      <c r="B10" s="1404"/>
      <c r="C10" s="1405"/>
    </row>
    <row r="11" spans="1:3" ht="24" customHeight="1" x14ac:dyDescent="0.2">
      <c r="A11" s="1409" t="s">
        <v>18922</v>
      </c>
      <c r="B11" s="1410"/>
      <c r="C11" s="1411"/>
    </row>
    <row r="12" spans="1:3" ht="24" customHeight="1" x14ac:dyDescent="0.2">
      <c r="A12" s="1412"/>
      <c r="B12" s="1413"/>
      <c r="C12" s="1414"/>
    </row>
    <row r="13" spans="1:3" ht="24" customHeight="1" x14ac:dyDescent="0.2">
      <c r="A13" s="1412"/>
      <c r="B13" s="1413"/>
      <c r="C13" s="1414"/>
    </row>
    <row r="14" spans="1:3" ht="24" customHeight="1" x14ac:dyDescent="0.2">
      <c r="A14" s="1412"/>
      <c r="B14" s="1413"/>
      <c r="C14" s="1414"/>
    </row>
    <row r="15" spans="1:3" ht="24" customHeight="1" x14ac:dyDescent="0.2">
      <c r="A15" s="1412"/>
      <c r="B15" s="1413"/>
      <c r="C15" s="1414"/>
    </row>
    <row r="16" spans="1:3" ht="24" customHeight="1" x14ac:dyDescent="0.2">
      <c r="A16" s="1412"/>
      <c r="B16" s="1413"/>
      <c r="C16" s="1414"/>
    </row>
    <row r="17" spans="1:3" ht="24" customHeight="1" thickBot="1" x14ac:dyDescent="0.25">
      <c r="A17" s="1415"/>
      <c r="B17" s="1416"/>
      <c r="C17" s="1417"/>
    </row>
    <row r="18" spans="1:3" ht="24" customHeight="1" thickBot="1" x14ac:dyDescent="0.25">
      <c r="A18" s="576" t="s">
        <v>19851</v>
      </c>
      <c r="B18" s="570"/>
      <c r="C18" s="570"/>
    </row>
    <row r="19" spans="1:3" ht="24" customHeight="1" thickBot="1" x14ac:dyDescent="0.25">
      <c r="A19" s="577"/>
      <c r="B19" s="570"/>
      <c r="C19" s="570"/>
    </row>
    <row r="20" spans="1:3" ht="24" customHeight="1" thickBot="1" x14ac:dyDescent="0.25">
      <c r="A20" s="1403" t="s">
        <v>19846</v>
      </c>
      <c r="B20" s="1404"/>
      <c r="C20" s="1405"/>
    </row>
    <row r="21" spans="1:3" ht="24" customHeight="1" x14ac:dyDescent="0.2">
      <c r="A21" s="1409" t="s">
        <v>18922</v>
      </c>
      <c r="B21" s="1410"/>
      <c r="C21" s="1411"/>
    </row>
    <row r="22" spans="1:3" ht="24" customHeight="1" x14ac:dyDescent="0.2">
      <c r="A22" s="1412"/>
      <c r="B22" s="1413"/>
      <c r="C22" s="1414"/>
    </row>
    <row r="23" spans="1:3" ht="24" customHeight="1" x14ac:dyDescent="0.2">
      <c r="A23" s="1412"/>
      <c r="B23" s="1413"/>
      <c r="C23" s="1414"/>
    </row>
    <row r="24" spans="1:3" ht="24" customHeight="1" x14ac:dyDescent="0.2">
      <c r="A24" s="1412"/>
      <c r="B24" s="1413"/>
      <c r="C24" s="1414"/>
    </row>
    <row r="25" spans="1:3" ht="24" customHeight="1" x14ac:dyDescent="0.2">
      <c r="A25" s="1412"/>
      <c r="B25" s="1413"/>
      <c r="C25" s="1414"/>
    </row>
    <row r="26" spans="1:3" ht="24" customHeight="1" thickBot="1" x14ac:dyDescent="0.25">
      <c r="A26" s="1415"/>
      <c r="B26" s="1416"/>
      <c r="C26" s="1417"/>
    </row>
    <row r="27" spans="1:3" ht="24" customHeight="1" thickBot="1" x14ac:dyDescent="0.25">
      <c r="A27" s="576" t="s">
        <v>19852</v>
      </c>
      <c r="B27" s="570"/>
      <c r="C27" s="570"/>
    </row>
    <row r="28" spans="1:3" ht="24" customHeight="1" thickBot="1" x14ac:dyDescent="0.25">
      <c r="A28" s="577"/>
      <c r="B28" s="570"/>
      <c r="C28" s="570"/>
    </row>
    <row r="29" spans="1:3" ht="24" customHeight="1" thickBot="1" x14ac:dyDescent="0.25">
      <c r="A29" s="579" t="s">
        <v>19849</v>
      </c>
      <c r="B29" s="582"/>
      <c r="C29" s="582"/>
    </row>
    <row r="30" spans="1:3" ht="24" customHeight="1" x14ac:dyDescent="0.2"/>
    <row r="31" spans="1:3" ht="24" customHeight="1" x14ac:dyDescent="0.2"/>
    <row r="39" spans="1:8" s="462" customFormat="1" ht="15" customHeight="1" x14ac:dyDescent="0.25">
      <c r="A39" s="554"/>
      <c r="B39" s="554" t="s">
        <v>19726</v>
      </c>
      <c r="C39" s="554"/>
      <c r="D39" s="555"/>
      <c r="E39" s="555"/>
      <c r="F39" s="555"/>
      <c r="G39" s="555"/>
      <c r="H39" s="555"/>
    </row>
    <row r="40" spans="1:8" ht="15" customHeight="1" x14ac:dyDescent="0.25">
      <c r="A40" s="465"/>
      <c r="B40" s="465" t="s">
        <v>789</v>
      </c>
      <c r="C40" s="465"/>
      <c r="D40" s="476"/>
      <c r="E40" s="583"/>
      <c r="F40" s="476"/>
      <c r="G40" s="476"/>
    </row>
  </sheetData>
  <mergeCells count="8">
    <mergeCell ref="A20:C20"/>
    <mergeCell ref="A21:C26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I55"/>
  <sheetViews>
    <sheetView showGridLines="0" topLeftCell="B13" zoomScale="80" zoomScaleNormal="80" workbookViewId="0">
      <selection activeCell="G26" sqref="G26"/>
    </sheetView>
  </sheetViews>
  <sheetFormatPr baseColWidth="10" defaultColWidth="10.85546875" defaultRowHeight="12.75" x14ac:dyDescent="0.2"/>
  <cols>
    <col min="1" max="1" width="34" style="584" customWidth="1"/>
    <col min="2" max="2" width="26.140625" style="584" customWidth="1"/>
    <col min="3" max="3" width="36" style="584" customWidth="1"/>
    <col min="4" max="4" width="19.140625" style="584" bestFit="1" customWidth="1"/>
    <col min="5" max="5" width="17.28515625" style="584" customWidth="1"/>
    <col min="6" max="6" width="19.140625" style="584" bestFit="1" customWidth="1"/>
    <col min="7" max="7" width="19" style="584" customWidth="1"/>
    <col min="8" max="8" width="19.140625" style="584" bestFit="1" customWidth="1"/>
    <col min="9" max="9" width="18.5703125" style="584" customWidth="1"/>
    <col min="10" max="16384" width="10.85546875" style="584"/>
  </cols>
  <sheetData>
    <row r="3" spans="1:9" ht="28.5" customHeight="1" x14ac:dyDescent="0.2"/>
    <row r="4" spans="1:9" ht="13.5" thickBot="1" x14ac:dyDescent="0.25">
      <c r="A4" s="585" t="s">
        <v>19853</v>
      </c>
    </row>
    <row r="5" spans="1:9" x14ac:dyDescent="0.2">
      <c r="A5" s="1426" t="str">
        <f>'[25]EDO.ANA. PRESUP EGRESOS '!$A$5:$H$5</f>
        <v>UNIVERSIDAD TECNOLÓGICA DE SAN JUAN DEL RÍO</v>
      </c>
      <c r="B5" s="1427"/>
      <c r="C5" s="1427"/>
      <c r="D5" s="1427"/>
      <c r="E5" s="1427"/>
      <c r="F5" s="1427"/>
      <c r="G5" s="1427"/>
      <c r="H5" s="1427"/>
      <c r="I5" s="1428"/>
    </row>
    <row r="6" spans="1:9" x14ac:dyDescent="0.2">
      <c r="A6" s="1429" t="s">
        <v>19854</v>
      </c>
      <c r="B6" s="1430"/>
      <c r="C6" s="1430"/>
      <c r="D6" s="1430"/>
      <c r="E6" s="1430"/>
      <c r="F6" s="1430"/>
      <c r="G6" s="1430"/>
      <c r="H6" s="1430"/>
      <c r="I6" s="1431"/>
    </row>
    <row r="7" spans="1:9" ht="13.5" thickBot="1" x14ac:dyDescent="0.25">
      <c r="A7" s="1432" t="str">
        <f>INTERESES!A7:C7</f>
        <v>Del 1 de enero al 30 de Septiembre de 2018</v>
      </c>
      <c r="B7" s="1433"/>
      <c r="C7" s="1433"/>
      <c r="D7" s="1433"/>
      <c r="E7" s="1433"/>
      <c r="F7" s="1433"/>
      <c r="G7" s="1433"/>
      <c r="H7" s="1433"/>
      <c r="I7" s="1434"/>
    </row>
    <row r="8" spans="1:9" ht="13.5" thickBot="1" x14ac:dyDescent="0.25">
      <c r="A8" s="1426" t="s">
        <v>3</v>
      </c>
      <c r="B8" s="1427"/>
      <c r="C8" s="1428"/>
      <c r="D8" s="1438" t="s">
        <v>19735</v>
      </c>
      <c r="E8" s="1439"/>
      <c r="F8" s="1439"/>
      <c r="G8" s="1439"/>
      <c r="H8" s="1440"/>
      <c r="I8" s="1441" t="s">
        <v>19736</v>
      </c>
    </row>
    <row r="9" spans="1:9" ht="26.25" thickBot="1" x14ac:dyDescent="0.25">
      <c r="A9" s="1429"/>
      <c r="B9" s="1430"/>
      <c r="C9" s="1431"/>
      <c r="D9" s="586" t="s">
        <v>19737</v>
      </c>
      <c r="E9" s="586" t="s">
        <v>19738</v>
      </c>
      <c r="F9" s="586" t="s">
        <v>19712</v>
      </c>
      <c r="G9" s="586" t="s">
        <v>19713</v>
      </c>
      <c r="H9" s="586" t="s">
        <v>19739</v>
      </c>
      <c r="I9" s="1442"/>
    </row>
    <row r="10" spans="1:9" ht="13.5" thickBot="1" x14ac:dyDescent="0.25">
      <c r="A10" s="1435"/>
      <c r="B10" s="1436"/>
      <c r="C10" s="1437"/>
      <c r="D10" s="586">
        <v>1</v>
      </c>
      <c r="E10" s="586">
        <v>2</v>
      </c>
      <c r="F10" s="586" t="s">
        <v>19740</v>
      </c>
      <c r="G10" s="586">
        <v>4</v>
      </c>
      <c r="H10" s="586">
        <v>5</v>
      </c>
      <c r="I10" s="586" t="s">
        <v>19741</v>
      </c>
    </row>
    <row r="11" spans="1:9" ht="5.25" customHeight="1" x14ac:dyDescent="0.2">
      <c r="A11" s="587"/>
      <c r="B11" s="588"/>
      <c r="C11" s="589"/>
      <c r="D11" s="589"/>
      <c r="E11" s="589"/>
      <c r="F11" s="589"/>
      <c r="G11" s="589"/>
      <c r="H11" s="589"/>
      <c r="I11" s="589"/>
    </row>
    <row r="12" spans="1:9" ht="18" customHeight="1" x14ac:dyDescent="0.2">
      <c r="A12" s="1422" t="s">
        <v>19855</v>
      </c>
      <c r="B12" s="1423"/>
      <c r="C12" s="1421"/>
      <c r="D12" s="589"/>
      <c r="E12" s="589"/>
      <c r="F12" s="589"/>
      <c r="G12" s="589"/>
      <c r="H12" s="589"/>
      <c r="I12" s="589"/>
    </row>
    <row r="13" spans="1:9" ht="25.5" customHeight="1" x14ac:dyDescent="0.2">
      <c r="A13" s="587"/>
      <c r="B13" s="1420" t="s">
        <v>19856</v>
      </c>
      <c r="C13" s="1421"/>
      <c r="D13" s="589"/>
      <c r="E13" s="589"/>
      <c r="F13" s="589"/>
      <c r="G13" s="589"/>
      <c r="H13" s="589"/>
      <c r="I13" s="589"/>
    </row>
    <row r="14" spans="1:9" x14ac:dyDescent="0.2">
      <c r="A14" s="587"/>
      <c r="B14" s="588"/>
      <c r="C14" s="589" t="s">
        <v>19857</v>
      </c>
      <c r="D14" s="589"/>
      <c r="E14" s="589"/>
      <c r="F14" s="589"/>
      <c r="G14" s="589"/>
      <c r="H14" s="589"/>
      <c r="I14" s="589"/>
    </row>
    <row r="15" spans="1:9" x14ac:dyDescent="0.2">
      <c r="A15" s="587"/>
      <c r="B15" s="588"/>
      <c r="C15" s="589" t="s">
        <v>19858</v>
      </c>
      <c r="D15" s="589"/>
      <c r="E15" s="589"/>
      <c r="F15" s="589"/>
      <c r="G15" s="589"/>
      <c r="H15" s="589"/>
      <c r="I15" s="589"/>
    </row>
    <row r="16" spans="1:9" x14ac:dyDescent="0.2">
      <c r="A16" s="587"/>
      <c r="B16" s="1420" t="s">
        <v>19859</v>
      </c>
      <c r="C16" s="1421"/>
      <c r="D16" s="589"/>
      <c r="E16" s="589"/>
      <c r="F16" s="589"/>
      <c r="G16" s="589"/>
      <c r="H16" s="589"/>
      <c r="I16" s="589"/>
    </row>
    <row r="17" spans="1:9" x14ac:dyDescent="0.2">
      <c r="A17" s="587"/>
      <c r="B17" s="588"/>
      <c r="C17" s="589" t="s">
        <v>19860</v>
      </c>
      <c r="D17" s="590">
        <v>141603938</v>
      </c>
      <c r="E17" s="590">
        <v>10327137.419999998</v>
      </c>
      <c r="F17" s="590">
        <f>+D17+E17</f>
        <v>151931075.41999999</v>
      </c>
      <c r="G17" s="590">
        <v>104397721.06999999</v>
      </c>
      <c r="H17" s="591">
        <f>G17</f>
        <v>104397721.06999999</v>
      </c>
      <c r="I17" s="591">
        <f>F17-G17</f>
        <v>47533354.349999994</v>
      </c>
    </row>
    <row r="18" spans="1:9" x14ac:dyDescent="0.2">
      <c r="A18" s="587"/>
      <c r="B18" s="588"/>
      <c r="C18" s="589" t="s">
        <v>19861</v>
      </c>
      <c r="D18" s="589"/>
      <c r="E18" s="589"/>
      <c r="F18" s="589"/>
      <c r="G18" s="589"/>
      <c r="H18" s="589"/>
      <c r="I18" s="589"/>
    </row>
    <row r="19" spans="1:9" ht="25.5" x14ac:dyDescent="0.2">
      <c r="A19" s="587"/>
      <c r="B19" s="588" t="s">
        <v>121</v>
      </c>
      <c r="C19" s="589" t="s">
        <v>19862</v>
      </c>
      <c r="D19" s="589"/>
      <c r="E19" s="589"/>
      <c r="F19" s="589"/>
      <c r="G19" s="589"/>
      <c r="H19" s="589"/>
      <c r="I19" s="589"/>
    </row>
    <row r="20" spans="1:9" x14ac:dyDescent="0.2">
      <c r="A20" s="587"/>
      <c r="B20" s="588"/>
      <c r="C20" s="589" t="s">
        <v>19863</v>
      </c>
      <c r="D20" s="589"/>
      <c r="E20" s="589"/>
      <c r="F20" s="589"/>
      <c r="G20" s="589"/>
      <c r="H20" s="589"/>
      <c r="I20" s="589"/>
    </row>
    <row r="21" spans="1:9" x14ac:dyDescent="0.2">
      <c r="A21" s="587"/>
      <c r="B21" s="588"/>
      <c r="C21" s="589" t="s">
        <v>19864</v>
      </c>
      <c r="D21" s="589"/>
      <c r="E21" s="589"/>
      <c r="F21" s="589"/>
      <c r="G21" s="589"/>
      <c r="H21" s="589"/>
      <c r="I21" s="589"/>
    </row>
    <row r="22" spans="1:9" ht="25.5" x14ac:dyDescent="0.2">
      <c r="A22" s="587"/>
      <c r="B22" s="588"/>
      <c r="C22" s="589" t="s">
        <v>19865</v>
      </c>
      <c r="D22" s="589"/>
      <c r="E22" s="589"/>
      <c r="F22" s="589"/>
      <c r="G22" s="589"/>
      <c r="H22" s="589"/>
      <c r="I22" s="589"/>
    </row>
    <row r="23" spans="1:9" x14ac:dyDescent="0.2">
      <c r="A23" s="587"/>
      <c r="B23" s="588"/>
      <c r="C23" s="589" t="s">
        <v>19866</v>
      </c>
      <c r="D23" s="589"/>
      <c r="E23" s="589"/>
      <c r="F23" s="589"/>
      <c r="G23" s="589"/>
      <c r="H23" s="589"/>
      <c r="I23" s="589"/>
    </row>
    <row r="24" spans="1:9" x14ac:dyDescent="0.2">
      <c r="A24" s="587"/>
      <c r="B24" s="588"/>
      <c r="C24" s="589" t="s">
        <v>19867</v>
      </c>
      <c r="D24" s="589"/>
      <c r="E24" s="589"/>
      <c r="F24" s="589"/>
      <c r="G24" s="589"/>
      <c r="H24" s="589"/>
      <c r="I24" s="589"/>
    </row>
    <row r="25" spans="1:9" x14ac:dyDescent="0.2">
      <c r="A25" s="587"/>
      <c r="B25" s="1420" t="s">
        <v>19868</v>
      </c>
      <c r="C25" s="1421"/>
      <c r="D25" s="589"/>
      <c r="E25" s="589"/>
      <c r="F25" s="589"/>
      <c r="G25" s="589"/>
      <c r="H25" s="589"/>
      <c r="I25" s="589"/>
    </row>
    <row r="26" spans="1:9" ht="25.5" x14ac:dyDescent="0.2">
      <c r="A26" s="587"/>
      <c r="B26" s="588"/>
      <c r="C26" s="589" t="s">
        <v>19869</v>
      </c>
      <c r="D26" s="589"/>
      <c r="E26" s="589"/>
      <c r="F26" s="589"/>
      <c r="G26" s="589"/>
      <c r="H26" s="589"/>
      <c r="I26" s="589"/>
    </row>
    <row r="27" spans="1:9" ht="25.5" x14ac:dyDescent="0.2">
      <c r="A27" s="587"/>
      <c r="B27" s="588"/>
      <c r="C27" s="589" t="s">
        <v>19870</v>
      </c>
      <c r="D27" s="589"/>
      <c r="E27" s="589"/>
      <c r="F27" s="589"/>
      <c r="G27" s="589"/>
      <c r="H27" s="589"/>
      <c r="I27" s="589"/>
    </row>
    <row r="28" spans="1:9" x14ac:dyDescent="0.2">
      <c r="A28" s="587"/>
      <c r="B28" s="588"/>
      <c r="C28" s="589" t="s">
        <v>19871</v>
      </c>
      <c r="D28" s="589"/>
      <c r="E28" s="589"/>
      <c r="F28" s="589"/>
      <c r="G28" s="589"/>
      <c r="H28" s="589"/>
      <c r="I28" s="589"/>
    </row>
    <row r="29" spans="1:9" x14ac:dyDescent="0.2">
      <c r="A29" s="587"/>
      <c r="B29" s="1420" t="s">
        <v>19872</v>
      </c>
      <c r="C29" s="1421"/>
      <c r="D29" s="589"/>
      <c r="E29" s="589"/>
      <c r="F29" s="589"/>
      <c r="G29" s="589"/>
      <c r="H29" s="589"/>
      <c r="I29" s="589"/>
    </row>
    <row r="30" spans="1:9" ht="25.5" x14ac:dyDescent="0.2">
      <c r="A30" s="587"/>
      <c r="B30" s="588"/>
      <c r="C30" s="589" t="s">
        <v>19873</v>
      </c>
      <c r="D30" s="589"/>
      <c r="E30" s="589"/>
      <c r="F30" s="589"/>
      <c r="G30" s="589"/>
      <c r="H30" s="589"/>
      <c r="I30" s="589"/>
    </row>
    <row r="31" spans="1:9" x14ac:dyDescent="0.2">
      <c r="A31" s="587"/>
      <c r="B31" s="588"/>
      <c r="C31" s="589" t="s">
        <v>19874</v>
      </c>
      <c r="D31" s="589"/>
      <c r="E31" s="589"/>
      <c r="F31" s="589"/>
      <c r="G31" s="589"/>
      <c r="H31" s="589"/>
      <c r="I31" s="589"/>
    </row>
    <row r="32" spans="1:9" x14ac:dyDescent="0.2">
      <c r="A32" s="587"/>
      <c r="B32" s="1420" t="s">
        <v>19875</v>
      </c>
      <c r="C32" s="1421"/>
      <c r="D32" s="589"/>
      <c r="E32" s="589"/>
      <c r="F32" s="589"/>
      <c r="G32" s="589"/>
      <c r="H32" s="589"/>
      <c r="I32" s="589"/>
    </row>
    <row r="33" spans="1:9" x14ac:dyDescent="0.2">
      <c r="A33" s="587"/>
      <c r="B33" s="588"/>
      <c r="C33" s="589" t="s">
        <v>19876</v>
      </c>
      <c r="D33" s="592">
        <v>492159</v>
      </c>
      <c r="E33" s="589"/>
      <c r="F33" s="591">
        <f>+D33+E33</f>
        <v>492159</v>
      </c>
      <c r="G33" s="592">
        <v>419742</v>
      </c>
      <c r="H33" s="592">
        <f>G33</f>
        <v>419742</v>
      </c>
      <c r="I33" s="592">
        <f>F33-G33</f>
        <v>72417</v>
      </c>
    </row>
    <row r="34" spans="1:9" x14ac:dyDescent="0.2">
      <c r="A34" s="587"/>
      <c r="B34" s="588"/>
      <c r="C34" s="589" t="s">
        <v>19877</v>
      </c>
      <c r="D34" s="589"/>
      <c r="E34" s="589"/>
      <c r="F34" s="589"/>
      <c r="G34" s="589"/>
      <c r="H34" s="589"/>
      <c r="I34" s="589"/>
    </row>
    <row r="35" spans="1:9" x14ac:dyDescent="0.2">
      <c r="A35" s="587"/>
      <c r="B35" s="588"/>
      <c r="C35" s="589" t="s">
        <v>19878</v>
      </c>
      <c r="D35" s="589"/>
      <c r="E35" s="589"/>
      <c r="F35" s="589"/>
      <c r="G35" s="589"/>
      <c r="H35" s="589"/>
      <c r="I35" s="589"/>
    </row>
    <row r="36" spans="1:9" ht="25.5" x14ac:dyDescent="0.2">
      <c r="A36" s="587"/>
      <c r="B36" s="588"/>
      <c r="C36" s="589" t="s">
        <v>19879</v>
      </c>
      <c r="D36" s="589"/>
      <c r="E36" s="589"/>
      <c r="F36" s="589"/>
      <c r="G36" s="589"/>
      <c r="H36" s="589"/>
      <c r="I36" s="589"/>
    </row>
    <row r="37" spans="1:9" ht="16.5" customHeight="1" x14ac:dyDescent="0.2">
      <c r="A37" s="587"/>
      <c r="B37" s="1420" t="s">
        <v>19880</v>
      </c>
      <c r="C37" s="1421"/>
      <c r="D37" s="589"/>
      <c r="E37" s="589"/>
      <c r="F37" s="589"/>
      <c r="G37" s="589"/>
      <c r="H37" s="589"/>
      <c r="I37" s="589"/>
    </row>
    <row r="38" spans="1:9" x14ac:dyDescent="0.2">
      <c r="A38" s="587"/>
      <c r="B38" s="588"/>
      <c r="C38" s="589" t="s">
        <v>19881</v>
      </c>
      <c r="D38" s="589"/>
      <c r="E38" s="589"/>
      <c r="F38" s="589"/>
      <c r="G38" s="589"/>
      <c r="H38" s="589"/>
      <c r="I38" s="589"/>
    </row>
    <row r="39" spans="1:9" x14ac:dyDescent="0.2">
      <c r="A39" s="1422" t="s">
        <v>19882</v>
      </c>
      <c r="B39" s="1423"/>
      <c r="C39" s="1421"/>
      <c r="D39" s="589"/>
      <c r="E39" s="589"/>
      <c r="F39" s="589"/>
      <c r="G39" s="589"/>
      <c r="H39" s="589"/>
      <c r="I39" s="589"/>
    </row>
    <row r="40" spans="1:9" ht="16.5" customHeight="1" x14ac:dyDescent="0.2">
      <c r="A40" s="1422" t="s">
        <v>19883</v>
      </c>
      <c r="B40" s="1423"/>
      <c r="C40" s="1421"/>
      <c r="D40" s="589"/>
      <c r="E40" s="589"/>
      <c r="F40" s="589"/>
      <c r="G40" s="589"/>
      <c r="H40" s="589"/>
      <c r="I40" s="589"/>
    </row>
    <row r="41" spans="1:9" x14ac:dyDescent="0.2">
      <c r="A41" s="1422" t="s">
        <v>19884</v>
      </c>
      <c r="B41" s="1423"/>
      <c r="C41" s="1421"/>
      <c r="D41" s="589"/>
      <c r="E41" s="589"/>
      <c r="F41" s="589"/>
      <c r="G41" s="589"/>
      <c r="H41" s="589"/>
      <c r="I41" s="589"/>
    </row>
    <row r="42" spans="1:9" ht="13.5" thickBot="1" x14ac:dyDescent="0.25">
      <c r="A42" s="593"/>
      <c r="B42" s="594"/>
      <c r="C42" s="595"/>
      <c r="D42" s="595"/>
      <c r="E42" s="595"/>
      <c r="F42" s="595"/>
      <c r="G42" s="595"/>
      <c r="H42" s="595"/>
      <c r="I42" s="595"/>
    </row>
    <row r="43" spans="1:9" ht="13.5" thickBot="1" x14ac:dyDescent="0.25">
      <c r="A43" s="596"/>
      <c r="B43" s="1424" t="s">
        <v>19784</v>
      </c>
      <c r="C43" s="1425"/>
      <c r="D43" s="597">
        <f t="shared" ref="D43:I43" si="0">SUM(D11:D42)</f>
        <v>142096097</v>
      </c>
      <c r="E43" s="597">
        <f t="shared" si="0"/>
        <v>10327137.419999998</v>
      </c>
      <c r="F43" s="597">
        <f t="shared" si="0"/>
        <v>152423234.41999999</v>
      </c>
      <c r="G43" s="597">
        <f t="shared" si="0"/>
        <v>104817463.06999999</v>
      </c>
      <c r="H43" s="597">
        <f t="shared" si="0"/>
        <v>104817463.06999999</v>
      </c>
      <c r="I43" s="597">
        <f t="shared" si="0"/>
        <v>47605771.349999994</v>
      </c>
    </row>
    <row r="50" spans="1:8" ht="8.25" customHeight="1" x14ac:dyDescent="0.2"/>
    <row r="54" spans="1:8" s="598" customFormat="1" ht="15.75" x14ac:dyDescent="0.25">
      <c r="A54" s="1418"/>
      <c r="B54" s="1418"/>
      <c r="C54" s="1418" t="s">
        <v>19726</v>
      </c>
      <c r="D54" s="1418"/>
      <c r="E54" s="1418"/>
      <c r="F54" s="1418"/>
      <c r="G54" s="1418"/>
      <c r="H54" s="1418"/>
    </row>
    <row r="55" spans="1:8" ht="15.75" x14ac:dyDescent="0.25">
      <c r="A55" s="1419"/>
      <c r="B55" s="1419"/>
      <c r="C55" s="1419" t="s">
        <v>789</v>
      </c>
      <c r="D55" s="1419"/>
      <c r="E55" s="1419"/>
      <c r="F55" s="1419"/>
      <c r="G55" s="1419"/>
      <c r="H55" s="1419"/>
    </row>
  </sheetData>
  <mergeCells count="23">
    <mergeCell ref="B32:C32"/>
    <mergeCell ref="A5:I5"/>
    <mergeCell ref="A6:I6"/>
    <mergeCell ref="A7:I7"/>
    <mergeCell ref="A8:C10"/>
    <mergeCell ref="D8:H8"/>
    <mergeCell ref="I8:I9"/>
    <mergeCell ref="A12:C12"/>
    <mergeCell ref="B13:C13"/>
    <mergeCell ref="B16:C16"/>
    <mergeCell ref="B25:C25"/>
    <mergeCell ref="B29:C29"/>
    <mergeCell ref="F54:H54"/>
    <mergeCell ref="A55:B55"/>
    <mergeCell ref="C55:E55"/>
    <mergeCell ref="F55:H55"/>
    <mergeCell ref="B37:C37"/>
    <mergeCell ref="A39:C39"/>
    <mergeCell ref="A40:C40"/>
    <mergeCell ref="A41:C41"/>
    <mergeCell ref="B43:C43"/>
    <mergeCell ref="A54:B54"/>
    <mergeCell ref="C54:E5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&amp;R46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4"/>
  <sheetViews>
    <sheetView zoomScale="90" zoomScaleNormal="90" workbookViewId="0">
      <selection activeCell="G26" sqref="G26"/>
    </sheetView>
  </sheetViews>
  <sheetFormatPr baseColWidth="10" defaultRowHeight="12.75" x14ac:dyDescent="0.2"/>
  <cols>
    <col min="1" max="1" width="15" style="599" customWidth="1"/>
    <col min="2" max="2" width="18.140625" style="599" customWidth="1"/>
    <col min="3" max="3" width="44.7109375" style="599" customWidth="1"/>
    <col min="4" max="4" width="15.7109375" style="599" customWidth="1"/>
    <col min="5" max="242" width="11.42578125" style="599"/>
    <col min="243" max="243" width="77.28515625" style="599" customWidth="1"/>
    <col min="244" max="498" width="11.42578125" style="599"/>
    <col min="499" max="499" width="77.28515625" style="599" customWidth="1"/>
    <col min="500" max="754" width="11.42578125" style="599"/>
    <col min="755" max="755" width="77.28515625" style="599" customWidth="1"/>
    <col min="756" max="1010" width="11.42578125" style="599"/>
    <col min="1011" max="1011" width="77.28515625" style="599" customWidth="1"/>
    <col min="1012" max="1266" width="11.42578125" style="599"/>
    <col min="1267" max="1267" width="77.28515625" style="599" customWidth="1"/>
    <col min="1268" max="1522" width="11.42578125" style="599"/>
    <col min="1523" max="1523" width="77.28515625" style="599" customWidth="1"/>
    <col min="1524" max="1778" width="11.42578125" style="599"/>
    <col min="1779" max="1779" width="77.28515625" style="599" customWidth="1"/>
    <col min="1780" max="2034" width="11.42578125" style="599"/>
    <col min="2035" max="2035" width="77.28515625" style="599" customWidth="1"/>
    <col min="2036" max="2290" width="11.42578125" style="599"/>
    <col min="2291" max="2291" width="77.28515625" style="599" customWidth="1"/>
    <col min="2292" max="2546" width="11.42578125" style="599"/>
    <col min="2547" max="2547" width="77.28515625" style="599" customWidth="1"/>
    <col min="2548" max="2802" width="11.42578125" style="599"/>
    <col min="2803" max="2803" width="77.28515625" style="599" customWidth="1"/>
    <col min="2804" max="3058" width="11.42578125" style="599"/>
    <col min="3059" max="3059" width="77.28515625" style="599" customWidth="1"/>
    <col min="3060" max="3314" width="11.42578125" style="599"/>
    <col min="3315" max="3315" width="77.28515625" style="599" customWidth="1"/>
    <col min="3316" max="3570" width="11.42578125" style="599"/>
    <col min="3571" max="3571" width="77.28515625" style="599" customWidth="1"/>
    <col min="3572" max="3826" width="11.42578125" style="599"/>
    <col min="3827" max="3827" width="77.28515625" style="599" customWidth="1"/>
    <col min="3828" max="4082" width="11.42578125" style="599"/>
    <col min="4083" max="4083" width="77.28515625" style="599" customWidth="1"/>
    <col min="4084" max="4338" width="11.42578125" style="599"/>
    <col min="4339" max="4339" width="77.28515625" style="599" customWidth="1"/>
    <col min="4340" max="4594" width="11.42578125" style="599"/>
    <col min="4595" max="4595" width="77.28515625" style="599" customWidth="1"/>
    <col min="4596" max="4850" width="11.42578125" style="599"/>
    <col min="4851" max="4851" width="77.28515625" style="599" customWidth="1"/>
    <col min="4852" max="5106" width="11.42578125" style="599"/>
    <col min="5107" max="5107" width="77.28515625" style="599" customWidth="1"/>
    <col min="5108" max="5362" width="11.42578125" style="599"/>
    <col min="5363" max="5363" width="77.28515625" style="599" customWidth="1"/>
    <col min="5364" max="5618" width="11.42578125" style="599"/>
    <col min="5619" max="5619" width="77.28515625" style="599" customWidth="1"/>
    <col min="5620" max="5874" width="11.42578125" style="599"/>
    <col min="5875" max="5875" width="77.28515625" style="599" customWidth="1"/>
    <col min="5876" max="6130" width="11.42578125" style="599"/>
    <col min="6131" max="6131" width="77.28515625" style="599" customWidth="1"/>
    <col min="6132" max="6386" width="11.42578125" style="599"/>
    <col min="6387" max="6387" width="77.28515625" style="599" customWidth="1"/>
    <col min="6388" max="6642" width="11.42578125" style="599"/>
    <col min="6643" max="6643" width="77.28515625" style="599" customWidth="1"/>
    <col min="6644" max="6898" width="11.42578125" style="599"/>
    <col min="6899" max="6899" width="77.28515625" style="599" customWidth="1"/>
    <col min="6900" max="7154" width="11.42578125" style="599"/>
    <col min="7155" max="7155" width="77.28515625" style="599" customWidth="1"/>
    <col min="7156" max="7410" width="11.42578125" style="599"/>
    <col min="7411" max="7411" width="77.28515625" style="599" customWidth="1"/>
    <col min="7412" max="7666" width="11.42578125" style="599"/>
    <col min="7667" max="7667" width="77.28515625" style="599" customWidth="1"/>
    <col min="7668" max="7922" width="11.42578125" style="599"/>
    <col min="7923" max="7923" width="77.28515625" style="599" customWidth="1"/>
    <col min="7924" max="8178" width="11.42578125" style="599"/>
    <col min="8179" max="8179" width="77.28515625" style="599" customWidth="1"/>
    <col min="8180" max="8434" width="11.42578125" style="599"/>
    <col min="8435" max="8435" width="77.28515625" style="599" customWidth="1"/>
    <col min="8436" max="8690" width="11.42578125" style="599"/>
    <col min="8691" max="8691" width="77.28515625" style="599" customWidth="1"/>
    <col min="8692" max="8946" width="11.42578125" style="599"/>
    <col min="8947" max="8947" width="77.28515625" style="599" customWidth="1"/>
    <col min="8948" max="9202" width="11.42578125" style="599"/>
    <col min="9203" max="9203" width="77.28515625" style="599" customWidth="1"/>
    <col min="9204" max="9458" width="11.42578125" style="599"/>
    <col min="9459" max="9459" width="77.28515625" style="599" customWidth="1"/>
    <col min="9460" max="9714" width="11.42578125" style="599"/>
    <col min="9715" max="9715" width="77.28515625" style="599" customWidth="1"/>
    <col min="9716" max="9970" width="11.42578125" style="599"/>
    <col min="9971" max="9971" width="77.28515625" style="599" customWidth="1"/>
    <col min="9972" max="10226" width="11.42578125" style="599"/>
    <col min="10227" max="10227" width="77.28515625" style="599" customWidth="1"/>
    <col min="10228" max="10482" width="11.42578125" style="599"/>
    <col min="10483" max="10483" width="77.28515625" style="599" customWidth="1"/>
    <col min="10484" max="10738" width="11.42578125" style="599"/>
    <col min="10739" max="10739" width="77.28515625" style="599" customWidth="1"/>
    <col min="10740" max="10994" width="11.42578125" style="599"/>
    <col min="10995" max="10995" width="77.28515625" style="599" customWidth="1"/>
    <col min="10996" max="11250" width="11.42578125" style="599"/>
    <col min="11251" max="11251" width="77.28515625" style="599" customWidth="1"/>
    <col min="11252" max="11506" width="11.42578125" style="599"/>
    <col min="11507" max="11507" width="77.28515625" style="599" customWidth="1"/>
    <col min="11508" max="11762" width="11.42578125" style="599"/>
    <col min="11763" max="11763" width="77.28515625" style="599" customWidth="1"/>
    <col min="11764" max="12018" width="11.42578125" style="599"/>
    <col min="12019" max="12019" width="77.28515625" style="599" customWidth="1"/>
    <col min="12020" max="12274" width="11.42578125" style="599"/>
    <col min="12275" max="12275" width="77.28515625" style="599" customWidth="1"/>
    <col min="12276" max="12530" width="11.42578125" style="599"/>
    <col min="12531" max="12531" width="77.28515625" style="599" customWidth="1"/>
    <col min="12532" max="12786" width="11.42578125" style="599"/>
    <col min="12787" max="12787" width="77.28515625" style="599" customWidth="1"/>
    <col min="12788" max="13042" width="11.42578125" style="599"/>
    <col min="13043" max="13043" width="77.28515625" style="599" customWidth="1"/>
    <col min="13044" max="13298" width="11.42578125" style="599"/>
    <col min="13299" max="13299" width="77.28515625" style="599" customWidth="1"/>
    <col min="13300" max="13554" width="11.42578125" style="599"/>
    <col min="13555" max="13555" width="77.28515625" style="599" customWidth="1"/>
    <col min="13556" max="13810" width="11.42578125" style="599"/>
    <col min="13811" max="13811" width="77.28515625" style="599" customWidth="1"/>
    <col min="13812" max="14066" width="11.42578125" style="599"/>
    <col min="14067" max="14067" width="77.28515625" style="599" customWidth="1"/>
    <col min="14068" max="14322" width="11.42578125" style="599"/>
    <col min="14323" max="14323" width="77.28515625" style="599" customWidth="1"/>
    <col min="14324" max="14578" width="11.42578125" style="599"/>
    <col min="14579" max="14579" width="77.28515625" style="599" customWidth="1"/>
    <col min="14580" max="14834" width="11.42578125" style="599"/>
    <col min="14835" max="14835" width="77.28515625" style="599" customWidth="1"/>
    <col min="14836" max="15090" width="11.42578125" style="599"/>
    <col min="15091" max="15091" width="77.28515625" style="599" customWidth="1"/>
    <col min="15092" max="15346" width="11.42578125" style="599"/>
    <col min="15347" max="15347" width="77.28515625" style="599" customWidth="1"/>
    <col min="15348" max="15602" width="11.42578125" style="599"/>
    <col min="15603" max="15603" width="77.28515625" style="599" customWidth="1"/>
    <col min="15604" max="15858" width="11.42578125" style="599"/>
    <col min="15859" max="15859" width="77.28515625" style="599" customWidth="1"/>
    <col min="15860" max="16114" width="11.42578125" style="599"/>
    <col min="16115" max="16115" width="77.28515625" style="599" customWidth="1"/>
    <col min="16116" max="16384" width="11.42578125" style="599"/>
  </cols>
  <sheetData>
    <row r="1" spans="1:4" x14ac:dyDescent="0.2">
      <c r="A1" s="1443" t="s">
        <v>19885</v>
      </c>
      <c r="B1" s="1443"/>
      <c r="C1" s="1443"/>
      <c r="D1" s="1443"/>
    </row>
    <row r="2" spans="1:4" x14ac:dyDescent="0.2">
      <c r="A2" s="1444" t="s">
        <v>19886</v>
      </c>
      <c r="B2" s="1444"/>
      <c r="C2" s="1444"/>
      <c r="D2" s="1444"/>
    </row>
    <row r="3" spans="1:4" x14ac:dyDescent="0.2">
      <c r="A3" s="1445" t="s">
        <v>19706</v>
      </c>
      <c r="B3" s="1445"/>
      <c r="C3" s="1445"/>
      <c r="D3" s="1445"/>
    </row>
    <row r="4" spans="1:4" ht="18.75" customHeight="1" x14ac:dyDescent="0.2"/>
    <row r="5" spans="1:4" x14ac:dyDescent="0.2">
      <c r="A5" s="600" t="s">
        <v>19887</v>
      </c>
      <c r="B5" s="600" t="s">
        <v>19785</v>
      </c>
      <c r="C5" s="601" t="s">
        <v>19888</v>
      </c>
      <c r="D5" s="602" t="s">
        <v>19889</v>
      </c>
    </row>
    <row r="6" spans="1:4" ht="3.75" customHeight="1" x14ac:dyDescent="0.2">
      <c r="A6" s="603"/>
      <c r="B6" s="603"/>
      <c r="C6" s="604"/>
      <c r="D6" s="605"/>
    </row>
    <row r="7" spans="1:4" x14ac:dyDescent="0.2">
      <c r="A7" s="606" t="s">
        <v>19890</v>
      </c>
      <c r="B7" s="607" t="s">
        <v>19891</v>
      </c>
      <c r="C7" s="608" t="s">
        <v>19892</v>
      </c>
      <c r="D7" s="609">
        <v>522440.8</v>
      </c>
    </row>
    <row r="8" spans="1:4" x14ac:dyDescent="0.2">
      <c r="A8" s="606" t="s">
        <v>19890</v>
      </c>
      <c r="B8" s="607" t="s">
        <v>19893</v>
      </c>
      <c r="C8" s="607" t="s">
        <v>328</v>
      </c>
      <c r="D8" s="609">
        <v>187826.98</v>
      </c>
    </row>
    <row r="9" spans="1:4" x14ac:dyDescent="0.2">
      <c r="A9" s="606" t="s">
        <v>19890</v>
      </c>
      <c r="B9" s="606" t="s">
        <v>19894</v>
      </c>
      <c r="C9" s="607" t="s">
        <v>316</v>
      </c>
      <c r="D9" s="609">
        <v>98020</v>
      </c>
    </row>
    <row r="10" spans="1:4" x14ac:dyDescent="0.2">
      <c r="A10" s="606" t="s">
        <v>19890</v>
      </c>
      <c r="B10" s="607" t="s">
        <v>19893</v>
      </c>
      <c r="C10" s="607" t="s">
        <v>332</v>
      </c>
      <c r="D10" s="609">
        <v>104814.82</v>
      </c>
    </row>
    <row r="11" spans="1:4" ht="15" x14ac:dyDescent="0.25">
      <c r="A11" s="606" t="s">
        <v>19890</v>
      </c>
      <c r="B11" s="610" t="s">
        <v>798</v>
      </c>
      <c r="C11" s="607" t="s">
        <v>321</v>
      </c>
      <c r="D11" s="609">
        <v>32299.14</v>
      </c>
    </row>
    <row r="12" spans="1:4" ht="15" x14ac:dyDescent="0.25">
      <c r="A12" s="606" t="s">
        <v>19890</v>
      </c>
      <c r="B12" s="610" t="s">
        <v>798</v>
      </c>
      <c r="C12" s="607" t="s">
        <v>332</v>
      </c>
      <c r="D12" s="609">
        <v>10405.200000000001</v>
      </c>
    </row>
    <row r="13" spans="1:4" x14ac:dyDescent="0.2">
      <c r="A13" s="606" t="s">
        <v>19890</v>
      </c>
      <c r="B13" s="607" t="s">
        <v>19895</v>
      </c>
      <c r="C13" s="607" t="s">
        <v>332</v>
      </c>
      <c r="D13" s="609">
        <v>61453.89</v>
      </c>
    </row>
    <row r="14" spans="1:4" x14ac:dyDescent="0.2">
      <c r="A14" s="606" t="s">
        <v>19890</v>
      </c>
      <c r="B14" s="606" t="s">
        <v>19894</v>
      </c>
      <c r="C14" s="607" t="s">
        <v>332</v>
      </c>
      <c r="D14" s="609">
        <v>30408.83</v>
      </c>
    </row>
    <row r="15" spans="1:4" ht="15" x14ac:dyDescent="0.25">
      <c r="A15" s="606" t="s">
        <v>19890</v>
      </c>
      <c r="B15" s="610" t="s">
        <v>798</v>
      </c>
      <c r="C15" s="611" t="s">
        <v>328</v>
      </c>
      <c r="D15" s="612">
        <v>44892</v>
      </c>
    </row>
    <row r="16" spans="1:4" ht="15" x14ac:dyDescent="0.25">
      <c r="A16" s="606" t="s">
        <v>19890</v>
      </c>
      <c r="B16" s="610" t="s">
        <v>798</v>
      </c>
      <c r="C16" s="611" t="s">
        <v>19896</v>
      </c>
      <c r="D16" s="612">
        <v>1283908</v>
      </c>
    </row>
    <row r="17" spans="1:4" ht="15" x14ac:dyDescent="0.25">
      <c r="A17" s="606" t="s">
        <v>19890</v>
      </c>
      <c r="B17" s="610" t="s">
        <v>19897</v>
      </c>
      <c r="C17" s="611" t="s">
        <v>331</v>
      </c>
      <c r="D17" s="612">
        <v>232422.03</v>
      </c>
    </row>
    <row r="18" spans="1:4" ht="15" x14ac:dyDescent="0.25">
      <c r="A18" s="606" t="s">
        <v>19890</v>
      </c>
      <c r="B18" s="610" t="s">
        <v>798</v>
      </c>
      <c r="C18" s="608" t="s">
        <v>328</v>
      </c>
      <c r="D18" s="609">
        <v>143767.99</v>
      </c>
    </row>
    <row r="19" spans="1:4" x14ac:dyDescent="0.2">
      <c r="A19" s="606" t="s">
        <v>19890</v>
      </c>
      <c r="B19" s="606" t="s">
        <v>19894</v>
      </c>
      <c r="C19" s="608" t="s">
        <v>19896</v>
      </c>
      <c r="D19" s="609">
        <v>182207.66</v>
      </c>
    </row>
    <row r="20" spans="1:4" x14ac:dyDescent="0.2">
      <c r="A20" s="606" t="s">
        <v>19890</v>
      </c>
      <c r="B20" s="606" t="s">
        <v>19894</v>
      </c>
      <c r="C20" s="607" t="s">
        <v>332</v>
      </c>
      <c r="D20" s="609">
        <v>11020</v>
      </c>
    </row>
    <row r="21" spans="1:4" x14ac:dyDescent="0.2">
      <c r="A21" s="606" t="s">
        <v>19890</v>
      </c>
      <c r="B21" s="606" t="s">
        <v>19894</v>
      </c>
      <c r="C21" s="611" t="s">
        <v>316</v>
      </c>
      <c r="D21" s="609">
        <v>64766.28</v>
      </c>
    </row>
    <row r="22" spans="1:4" ht="15" x14ac:dyDescent="0.25">
      <c r="A22" s="606" t="s">
        <v>19890</v>
      </c>
      <c r="B22" s="610" t="s">
        <v>798</v>
      </c>
      <c r="C22" s="611" t="s">
        <v>332</v>
      </c>
      <c r="D22" s="609">
        <v>23519.58</v>
      </c>
    </row>
    <row r="23" spans="1:4" x14ac:dyDescent="0.2">
      <c r="A23" s="606" t="s">
        <v>19890</v>
      </c>
      <c r="B23" s="606" t="s">
        <v>19894</v>
      </c>
      <c r="C23" s="611" t="s">
        <v>332</v>
      </c>
      <c r="D23" s="609">
        <v>246023.98</v>
      </c>
    </row>
    <row r="24" spans="1:4" x14ac:dyDescent="0.2">
      <c r="A24" s="606" t="s">
        <v>19890</v>
      </c>
      <c r="B24" s="606" t="s">
        <v>19894</v>
      </c>
      <c r="C24" s="611" t="s">
        <v>316</v>
      </c>
      <c r="D24" s="609">
        <v>40270.559999999998</v>
      </c>
    </row>
    <row r="25" spans="1:4" x14ac:dyDescent="0.2">
      <c r="A25" s="606" t="s">
        <v>19890</v>
      </c>
      <c r="B25" s="606" t="s">
        <v>19894</v>
      </c>
      <c r="C25" s="611" t="s">
        <v>19896</v>
      </c>
      <c r="D25" s="609">
        <v>27606.84</v>
      </c>
    </row>
    <row r="26" spans="1:4" ht="15" x14ac:dyDescent="0.25">
      <c r="A26" s="606" t="s">
        <v>19890</v>
      </c>
      <c r="B26" s="610" t="s">
        <v>19897</v>
      </c>
      <c r="C26" s="611" t="s">
        <v>328</v>
      </c>
      <c r="D26" s="609">
        <v>1473690.17</v>
      </c>
    </row>
    <row r="27" spans="1:4" ht="12.75" customHeight="1" x14ac:dyDescent="0.2">
      <c r="A27" s="606" t="s">
        <v>19890</v>
      </c>
      <c r="B27" s="606" t="s">
        <v>19894</v>
      </c>
      <c r="C27" s="604" t="s">
        <v>329</v>
      </c>
      <c r="D27" s="609">
        <v>93783.679999999993</v>
      </c>
    </row>
    <row r="28" spans="1:4" ht="12.75" customHeight="1" x14ac:dyDescent="0.2">
      <c r="A28" s="606" t="s">
        <v>19890</v>
      </c>
      <c r="B28" s="606" t="s">
        <v>19894</v>
      </c>
      <c r="C28" s="607" t="s">
        <v>316</v>
      </c>
      <c r="D28" s="609">
        <v>313739.40999999997</v>
      </c>
    </row>
    <row r="29" spans="1:4" x14ac:dyDescent="0.2">
      <c r="A29" s="606" t="s">
        <v>19890</v>
      </c>
      <c r="B29" s="606" t="s">
        <v>19894</v>
      </c>
      <c r="C29" s="607" t="s">
        <v>19896</v>
      </c>
      <c r="D29" s="609">
        <v>77546</v>
      </c>
    </row>
    <row r="30" spans="1:4" x14ac:dyDescent="0.2">
      <c r="A30" s="606" t="s">
        <v>19890</v>
      </c>
      <c r="B30" s="606" t="s">
        <v>19894</v>
      </c>
      <c r="C30" s="607" t="s">
        <v>318</v>
      </c>
      <c r="D30" s="609">
        <v>7888</v>
      </c>
    </row>
    <row r="31" spans="1:4" x14ac:dyDescent="0.2">
      <c r="A31" s="606" t="s">
        <v>19890</v>
      </c>
      <c r="B31" s="607" t="s">
        <v>19898</v>
      </c>
      <c r="C31" s="607" t="s">
        <v>318</v>
      </c>
      <c r="D31" s="609">
        <v>10799</v>
      </c>
    </row>
    <row r="32" spans="1:4" ht="15" customHeight="1" x14ac:dyDescent="0.2">
      <c r="A32" s="606" t="s">
        <v>19890</v>
      </c>
      <c r="B32" s="606" t="s">
        <v>19894</v>
      </c>
      <c r="C32" s="607" t="s">
        <v>332</v>
      </c>
      <c r="D32" s="609">
        <v>15173.12</v>
      </c>
    </row>
    <row r="33" spans="1:4" ht="9" customHeight="1" x14ac:dyDescent="0.2">
      <c r="A33" s="603"/>
      <c r="B33" s="604"/>
      <c r="C33" s="604"/>
      <c r="D33" s="613"/>
    </row>
    <row r="34" spans="1:4" x14ac:dyDescent="0.2">
      <c r="A34" s="614" t="s">
        <v>19899</v>
      </c>
      <c r="B34" s="615"/>
      <c r="C34" s="615"/>
      <c r="D34" s="616">
        <f>SUM(INVERSION!D6:D33)</f>
        <v>5340693.96</v>
      </c>
    </row>
    <row r="35" spans="1:4" x14ac:dyDescent="0.2">
      <c r="A35" s="617"/>
      <c r="B35" s="617"/>
      <c r="C35" s="617"/>
      <c r="D35" s="617"/>
    </row>
    <row r="36" spans="1:4" x14ac:dyDescent="0.2">
      <c r="A36" s="618"/>
      <c r="B36" s="618"/>
      <c r="C36" s="619"/>
      <c r="D36" s="620"/>
    </row>
    <row r="37" spans="1:4" ht="12.75" customHeight="1" x14ac:dyDescent="0.2">
      <c r="A37" s="618"/>
      <c r="B37" s="618"/>
      <c r="C37" s="619"/>
      <c r="D37" s="620"/>
    </row>
    <row r="38" spans="1:4" x14ac:dyDescent="0.2">
      <c r="A38" s="618"/>
      <c r="B38" s="618"/>
      <c r="C38" s="619"/>
      <c r="D38" s="620"/>
    </row>
    <row r="39" spans="1:4" x14ac:dyDescent="0.2">
      <c r="A39" s="620"/>
      <c r="B39" s="620"/>
      <c r="C39" s="620"/>
      <c r="D39" s="620"/>
    </row>
    <row r="40" spans="1:4" x14ac:dyDescent="0.2">
      <c r="A40" s="620"/>
      <c r="B40" s="620"/>
      <c r="C40" s="620"/>
      <c r="D40" s="620"/>
    </row>
    <row r="41" spans="1:4" x14ac:dyDescent="0.2">
      <c r="A41" s="617"/>
      <c r="B41" s="617"/>
      <c r="C41" s="617"/>
      <c r="D41" s="617"/>
    </row>
    <row r="42" spans="1:4" x14ac:dyDescent="0.2">
      <c r="A42" s="621"/>
      <c r="B42" s="621"/>
      <c r="C42" s="621"/>
    </row>
    <row r="43" spans="1:4" x14ac:dyDescent="0.2">
      <c r="A43" s="1446" t="s">
        <v>19726</v>
      </c>
      <c r="B43" s="1446"/>
      <c r="C43" s="1446"/>
    </row>
    <row r="44" spans="1:4" ht="15" customHeight="1" x14ac:dyDescent="0.2">
      <c r="A44" s="1447" t="s">
        <v>789</v>
      </c>
      <c r="B44" s="1447"/>
      <c r="C44" s="1447"/>
    </row>
  </sheetData>
  <mergeCells count="5">
    <mergeCell ref="A1:D1"/>
    <mergeCell ref="A2:D2"/>
    <mergeCell ref="A3:D3"/>
    <mergeCell ref="A43:C43"/>
    <mergeCell ref="A44:C44"/>
  </mergeCells>
  <dataValidations count="2">
    <dataValidation type="list" allowBlank="1" showInputMessage="1" showErrorMessage="1" sqref="A6:A33">
      <formula1>$AN$2:$AN$45</formula1>
    </dataValidation>
    <dataValidation type="list" allowBlank="1" showInputMessage="1" showErrorMessage="1" sqref="A5">
      <formula1>$AN$2:$AN$5</formula1>
    </dataValidation>
  </dataValidations>
  <printOptions horizontalCentered="1"/>
  <pageMargins left="0.51181102362204722" right="0.31496062992125984" top="0.55118110236220474" bottom="0.55118110236220474" header="0.31496062992125984" footer="0.31496062992125984"/>
  <pageSetup orientation="portrait" r:id="rId1"/>
  <headerFooter>
    <oddFooter>&amp;R47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4"/>
  <sheetViews>
    <sheetView zoomScaleNormal="100" workbookViewId="0">
      <selection activeCell="G26" sqref="G26"/>
    </sheetView>
  </sheetViews>
  <sheetFormatPr baseColWidth="10" defaultRowHeight="12.75" x14ac:dyDescent="0.2"/>
  <cols>
    <col min="1" max="1" width="4.140625" style="599" bestFit="1" customWidth="1"/>
    <col min="2" max="2" width="36.42578125" style="599" customWidth="1"/>
    <col min="3" max="3" width="34.140625" style="599" customWidth="1"/>
    <col min="4" max="4" width="41" style="599" customWidth="1"/>
    <col min="5" max="251" width="11.42578125" style="599"/>
    <col min="252" max="252" width="77.28515625" style="599" customWidth="1"/>
    <col min="253" max="507" width="11.42578125" style="599"/>
    <col min="508" max="508" width="77.28515625" style="599" customWidth="1"/>
    <col min="509" max="763" width="11.42578125" style="599"/>
    <col min="764" max="764" width="77.28515625" style="599" customWidth="1"/>
    <col min="765" max="1019" width="11.42578125" style="599"/>
    <col min="1020" max="1020" width="77.28515625" style="599" customWidth="1"/>
    <col min="1021" max="1275" width="11.42578125" style="599"/>
    <col min="1276" max="1276" width="77.28515625" style="599" customWidth="1"/>
    <col min="1277" max="1531" width="11.42578125" style="599"/>
    <col min="1532" max="1532" width="77.28515625" style="599" customWidth="1"/>
    <col min="1533" max="1787" width="11.42578125" style="599"/>
    <col min="1788" max="1788" width="77.28515625" style="599" customWidth="1"/>
    <col min="1789" max="2043" width="11.42578125" style="599"/>
    <col min="2044" max="2044" width="77.28515625" style="599" customWidth="1"/>
    <col min="2045" max="2299" width="11.42578125" style="599"/>
    <col min="2300" max="2300" width="77.28515625" style="599" customWidth="1"/>
    <col min="2301" max="2555" width="11.42578125" style="599"/>
    <col min="2556" max="2556" width="77.28515625" style="599" customWidth="1"/>
    <col min="2557" max="2811" width="11.42578125" style="599"/>
    <col min="2812" max="2812" width="77.28515625" style="599" customWidth="1"/>
    <col min="2813" max="3067" width="11.42578125" style="599"/>
    <col min="3068" max="3068" width="77.28515625" style="599" customWidth="1"/>
    <col min="3069" max="3323" width="11.42578125" style="599"/>
    <col min="3324" max="3324" width="77.28515625" style="599" customWidth="1"/>
    <col min="3325" max="3579" width="11.42578125" style="599"/>
    <col min="3580" max="3580" width="77.28515625" style="599" customWidth="1"/>
    <col min="3581" max="3835" width="11.42578125" style="599"/>
    <col min="3836" max="3836" width="77.28515625" style="599" customWidth="1"/>
    <col min="3837" max="4091" width="11.42578125" style="599"/>
    <col min="4092" max="4092" width="77.28515625" style="599" customWidth="1"/>
    <col min="4093" max="4347" width="11.42578125" style="599"/>
    <col min="4348" max="4348" width="77.28515625" style="599" customWidth="1"/>
    <col min="4349" max="4603" width="11.42578125" style="599"/>
    <col min="4604" max="4604" width="77.28515625" style="599" customWidth="1"/>
    <col min="4605" max="4859" width="11.42578125" style="599"/>
    <col min="4860" max="4860" width="77.28515625" style="599" customWidth="1"/>
    <col min="4861" max="5115" width="11.42578125" style="599"/>
    <col min="5116" max="5116" width="77.28515625" style="599" customWidth="1"/>
    <col min="5117" max="5371" width="11.42578125" style="599"/>
    <col min="5372" max="5372" width="77.28515625" style="599" customWidth="1"/>
    <col min="5373" max="5627" width="11.42578125" style="599"/>
    <col min="5628" max="5628" width="77.28515625" style="599" customWidth="1"/>
    <col min="5629" max="5883" width="11.42578125" style="599"/>
    <col min="5884" max="5884" width="77.28515625" style="599" customWidth="1"/>
    <col min="5885" max="6139" width="11.42578125" style="599"/>
    <col min="6140" max="6140" width="77.28515625" style="599" customWidth="1"/>
    <col min="6141" max="6395" width="11.42578125" style="599"/>
    <col min="6396" max="6396" width="77.28515625" style="599" customWidth="1"/>
    <col min="6397" max="6651" width="11.42578125" style="599"/>
    <col min="6652" max="6652" width="77.28515625" style="599" customWidth="1"/>
    <col min="6653" max="6907" width="11.42578125" style="599"/>
    <col min="6908" max="6908" width="77.28515625" style="599" customWidth="1"/>
    <col min="6909" max="7163" width="11.42578125" style="599"/>
    <col min="7164" max="7164" width="77.28515625" style="599" customWidth="1"/>
    <col min="7165" max="7419" width="11.42578125" style="599"/>
    <col min="7420" max="7420" width="77.28515625" style="599" customWidth="1"/>
    <col min="7421" max="7675" width="11.42578125" style="599"/>
    <col min="7676" max="7676" width="77.28515625" style="599" customWidth="1"/>
    <col min="7677" max="7931" width="11.42578125" style="599"/>
    <col min="7932" max="7932" width="77.28515625" style="599" customWidth="1"/>
    <col min="7933" max="8187" width="11.42578125" style="599"/>
    <col min="8188" max="8188" width="77.28515625" style="599" customWidth="1"/>
    <col min="8189" max="8443" width="11.42578125" style="599"/>
    <col min="8444" max="8444" width="77.28515625" style="599" customWidth="1"/>
    <col min="8445" max="8699" width="11.42578125" style="599"/>
    <col min="8700" max="8700" width="77.28515625" style="599" customWidth="1"/>
    <col min="8701" max="8955" width="11.42578125" style="599"/>
    <col min="8956" max="8956" width="77.28515625" style="599" customWidth="1"/>
    <col min="8957" max="9211" width="11.42578125" style="599"/>
    <col min="9212" max="9212" width="77.28515625" style="599" customWidth="1"/>
    <col min="9213" max="9467" width="11.42578125" style="599"/>
    <col min="9468" max="9468" width="77.28515625" style="599" customWidth="1"/>
    <col min="9469" max="9723" width="11.42578125" style="599"/>
    <col min="9724" max="9724" width="77.28515625" style="599" customWidth="1"/>
    <col min="9725" max="9979" width="11.42578125" style="599"/>
    <col min="9980" max="9980" width="77.28515625" style="599" customWidth="1"/>
    <col min="9981" max="10235" width="11.42578125" style="599"/>
    <col min="10236" max="10236" width="77.28515625" style="599" customWidth="1"/>
    <col min="10237" max="10491" width="11.42578125" style="599"/>
    <col min="10492" max="10492" width="77.28515625" style="599" customWidth="1"/>
    <col min="10493" max="10747" width="11.42578125" style="599"/>
    <col min="10748" max="10748" width="77.28515625" style="599" customWidth="1"/>
    <col min="10749" max="11003" width="11.42578125" style="599"/>
    <col min="11004" max="11004" width="77.28515625" style="599" customWidth="1"/>
    <col min="11005" max="11259" width="11.42578125" style="599"/>
    <col min="11260" max="11260" width="77.28515625" style="599" customWidth="1"/>
    <col min="11261" max="11515" width="11.42578125" style="599"/>
    <col min="11516" max="11516" width="77.28515625" style="599" customWidth="1"/>
    <col min="11517" max="11771" width="11.42578125" style="599"/>
    <col min="11772" max="11772" width="77.28515625" style="599" customWidth="1"/>
    <col min="11773" max="12027" width="11.42578125" style="599"/>
    <col min="12028" max="12028" width="77.28515625" style="599" customWidth="1"/>
    <col min="12029" max="12283" width="11.42578125" style="599"/>
    <col min="12284" max="12284" width="77.28515625" style="599" customWidth="1"/>
    <col min="12285" max="12539" width="11.42578125" style="599"/>
    <col min="12540" max="12540" width="77.28515625" style="599" customWidth="1"/>
    <col min="12541" max="12795" width="11.42578125" style="599"/>
    <col min="12796" max="12796" width="77.28515625" style="599" customWidth="1"/>
    <col min="12797" max="13051" width="11.42578125" style="599"/>
    <col min="13052" max="13052" width="77.28515625" style="599" customWidth="1"/>
    <col min="13053" max="13307" width="11.42578125" style="599"/>
    <col min="13308" max="13308" width="77.28515625" style="599" customWidth="1"/>
    <col min="13309" max="13563" width="11.42578125" style="599"/>
    <col min="13564" max="13564" width="77.28515625" style="599" customWidth="1"/>
    <col min="13565" max="13819" width="11.42578125" style="599"/>
    <col min="13820" max="13820" width="77.28515625" style="599" customWidth="1"/>
    <col min="13821" max="14075" width="11.42578125" style="599"/>
    <col min="14076" max="14076" width="77.28515625" style="599" customWidth="1"/>
    <col min="14077" max="14331" width="11.42578125" style="599"/>
    <col min="14332" max="14332" width="77.28515625" style="599" customWidth="1"/>
    <col min="14333" max="14587" width="11.42578125" style="599"/>
    <col min="14588" max="14588" width="77.28515625" style="599" customWidth="1"/>
    <col min="14589" max="14843" width="11.42578125" style="599"/>
    <col min="14844" max="14844" width="77.28515625" style="599" customWidth="1"/>
    <col min="14845" max="15099" width="11.42578125" style="599"/>
    <col min="15100" max="15100" width="77.28515625" style="599" customWidth="1"/>
    <col min="15101" max="15355" width="11.42578125" style="599"/>
    <col min="15356" max="15356" width="77.28515625" style="599" customWidth="1"/>
    <col min="15357" max="15611" width="11.42578125" style="599"/>
    <col min="15612" max="15612" width="77.28515625" style="599" customWidth="1"/>
    <col min="15613" max="15867" width="11.42578125" style="599"/>
    <col min="15868" max="15868" width="77.28515625" style="599" customWidth="1"/>
    <col min="15869" max="16123" width="11.42578125" style="599"/>
    <col min="16124" max="16124" width="77.28515625" style="599" customWidth="1"/>
    <col min="16125" max="16384" width="11.42578125" style="599"/>
  </cols>
  <sheetData>
    <row r="1" spans="1:7" x14ac:dyDescent="0.2">
      <c r="A1" s="1443" t="s">
        <v>19885</v>
      </c>
      <c r="B1" s="1443"/>
      <c r="C1" s="1443"/>
      <c r="D1" s="1443"/>
      <c r="E1" s="1443"/>
      <c r="F1" s="1443"/>
      <c r="G1" s="1443"/>
    </row>
    <row r="2" spans="1:7" x14ac:dyDescent="0.2">
      <c r="A2" s="1444" t="s">
        <v>19900</v>
      </c>
      <c r="B2" s="1444"/>
      <c r="C2" s="1444"/>
      <c r="D2" s="1444"/>
      <c r="E2" s="1444"/>
      <c r="F2" s="1444"/>
      <c r="G2" s="1444"/>
    </row>
    <row r="3" spans="1:7" x14ac:dyDescent="0.2">
      <c r="A3" s="1445" t="s">
        <v>19706</v>
      </c>
      <c r="B3" s="1445"/>
      <c r="C3" s="1445"/>
      <c r="D3" s="1445"/>
      <c r="E3" s="1445"/>
      <c r="F3" s="1445"/>
      <c r="G3" s="1445"/>
    </row>
    <row r="5" spans="1:7" ht="25.5" x14ac:dyDescent="0.2">
      <c r="A5" s="622" t="s">
        <v>19901</v>
      </c>
      <c r="B5" s="622" t="s">
        <v>19902</v>
      </c>
      <c r="C5" s="622" t="s">
        <v>19903</v>
      </c>
      <c r="D5" s="622" t="s">
        <v>19904</v>
      </c>
      <c r="E5" s="622" t="s">
        <v>19905</v>
      </c>
      <c r="F5" s="622" t="s">
        <v>19906</v>
      </c>
      <c r="G5" s="622" t="s">
        <v>19907</v>
      </c>
    </row>
    <row r="6" spans="1:7" ht="45" x14ac:dyDescent="0.2">
      <c r="A6" s="1448">
        <v>1</v>
      </c>
      <c r="B6" s="1450" t="s">
        <v>19908</v>
      </c>
      <c r="C6" s="623" t="s">
        <v>19909</v>
      </c>
      <c r="D6" s="624" t="s">
        <v>19910</v>
      </c>
      <c r="E6" s="625">
        <v>81</v>
      </c>
      <c r="F6" s="626" t="s">
        <v>19911</v>
      </c>
      <c r="G6" s="626" t="s">
        <v>19911</v>
      </c>
    </row>
    <row r="7" spans="1:7" ht="39.75" customHeight="1" x14ac:dyDescent="0.2">
      <c r="A7" s="1449"/>
      <c r="B7" s="1451"/>
      <c r="C7" s="623" t="s">
        <v>19912</v>
      </c>
      <c r="D7" s="624" t="s">
        <v>19913</v>
      </c>
      <c r="E7" s="625">
        <v>67</v>
      </c>
      <c r="F7" s="626" t="s">
        <v>19911</v>
      </c>
      <c r="G7" s="626" t="s">
        <v>19911</v>
      </c>
    </row>
    <row r="8" spans="1:7" ht="49.5" customHeight="1" x14ac:dyDescent="0.2">
      <c r="A8" s="627">
        <v>1</v>
      </c>
      <c r="B8" s="628" t="s">
        <v>19914</v>
      </c>
      <c r="C8" s="628" t="s">
        <v>19915</v>
      </c>
      <c r="D8" s="624" t="s">
        <v>19916</v>
      </c>
      <c r="E8" s="625">
        <v>8.6999999999999993</v>
      </c>
      <c r="F8" s="629">
        <v>8.9947157511005287</v>
      </c>
      <c r="G8" s="630">
        <v>8.9455111572392312</v>
      </c>
    </row>
    <row r="9" spans="1:7" ht="56.25" x14ac:dyDescent="0.2">
      <c r="A9" s="631">
        <v>2</v>
      </c>
      <c r="B9" s="628" t="s">
        <v>19917</v>
      </c>
      <c r="C9" s="628" t="s">
        <v>19918</v>
      </c>
      <c r="D9" s="624" t="s">
        <v>19919</v>
      </c>
      <c r="E9" s="625">
        <v>90</v>
      </c>
      <c r="F9" s="632">
        <v>1</v>
      </c>
      <c r="G9" s="633">
        <v>0.97959183673469385</v>
      </c>
    </row>
    <row r="10" spans="1:7" ht="33.75" x14ac:dyDescent="0.2">
      <c r="A10" s="627" t="s">
        <v>19920</v>
      </c>
      <c r="B10" s="628" t="s">
        <v>19921</v>
      </c>
      <c r="C10" s="628" t="s">
        <v>19922</v>
      </c>
      <c r="D10" s="624" t="s">
        <v>19923</v>
      </c>
      <c r="E10" s="634">
        <v>5</v>
      </c>
      <c r="F10" s="632">
        <v>5.3052903739061255E-2</v>
      </c>
      <c r="G10" s="633">
        <v>5.3052903739061255E-2</v>
      </c>
    </row>
    <row r="11" spans="1:7" ht="33.75" x14ac:dyDescent="0.2">
      <c r="A11" s="627" t="s">
        <v>19924</v>
      </c>
      <c r="B11" s="628" t="s">
        <v>19925</v>
      </c>
      <c r="C11" s="628" t="s">
        <v>19926</v>
      </c>
      <c r="D11" s="624" t="s">
        <v>19927</v>
      </c>
      <c r="E11" s="625">
        <v>56.6</v>
      </c>
      <c r="F11" s="632">
        <v>0.6</v>
      </c>
      <c r="G11" s="633">
        <v>0.6</v>
      </c>
    </row>
    <row r="12" spans="1:7" ht="45" x14ac:dyDescent="0.2">
      <c r="A12" s="1448">
        <v>1.4</v>
      </c>
      <c r="B12" s="1450" t="s">
        <v>19928</v>
      </c>
      <c r="C12" s="628" t="s">
        <v>19929</v>
      </c>
      <c r="D12" s="624" t="s">
        <v>19930</v>
      </c>
      <c r="E12" s="625">
        <v>91</v>
      </c>
      <c r="F12" s="632">
        <v>0.94292632307160151</v>
      </c>
      <c r="G12" s="633">
        <v>0.93959731543624159</v>
      </c>
    </row>
    <row r="13" spans="1:7" ht="33.75" x14ac:dyDescent="0.2">
      <c r="A13" s="1449"/>
      <c r="B13" s="1451"/>
      <c r="C13" s="628" t="s">
        <v>19931</v>
      </c>
      <c r="D13" s="624" t="s">
        <v>19932</v>
      </c>
      <c r="E13" s="625">
        <v>43</v>
      </c>
      <c r="F13" s="632">
        <v>0.51781400966183577</v>
      </c>
      <c r="G13" s="635">
        <v>0.45359518530250237</v>
      </c>
    </row>
    <row r="14" spans="1:7" ht="45" x14ac:dyDescent="0.2">
      <c r="A14" s="636">
        <v>1.4</v>
      </c>
      <c r="B14" s="637" t="s">
        <v>19928</v>
      </c>
      <c r="C14" s="637" t="s">
        <v>19933</v>
      </c>
      <c r="D14" s="638" t="s">
        <v>19934</v>
      </c>
      <c r="E14" s="639">
        <v>0.10265700483091787</v>
      </c>
      <c r="F14" s="626" t="s">
        <v>19911</v>
      </c>
      <c r="G14" s="626">
        <v>0</v>
      </c>
    </row>
    <row r="23" spans="1:5" x14ac:dyDescent="0.2">
      <c r="A23" s="1446" t="s">
        <v>19726</v>
      </c>
      <c r="B23" s="1446"/>
      <c r="C23" s="1446"/>
      <c r="D23" s="1446"/>
      <c r="E23" s="1446"/>
    </row>
    <row r="24" spans="1:5" x14ac:dyDescent="0.2">
      <c r="A24" s="1447" t="s">
        <v>789</v>
      </c>
      <c r="B24" s="1447"/>
      <c r="C24" s="1447"/>
      <c r="D24" s="1447"/>
      <c r="E24" s="1447"/>
    </row>
  </sheetData>
  <mergeCells count="9">
    <mergeCell ref="A23:E23"/>
    <mergeCell ref="A24:E24"/>
    <mergeCell ref="A1:G1"/>
    <mergeCell ref="A2:G2"/>
    <mergeCell ref="A3:G3"/>
    <mergeCell ref="A6:A7"/>
    <mergeCell ref="B6:B7"/>
    <mergeCell ref="A12:A13"/>
    <mergeCell ref="B12:B13"/>
  </mergeCells>
  <pageMargins left="0.70866141732283472" right="0.70866141732283472" top="0.55118110236220474" bottom="0.55118110236220474" header="0.31496062992125984" footer="0.31496062992125984"/>
  <pageSetup scale="81" orientation="landscape" r:id="rId1"/>
  <headerFooter>
    <oddFooter>&amp;R48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Q55"/>
  <sheetViews>
    <sheetView showGridLines="0" view="pageBreakPreview" topLeftCell="A36" zoomScale="80" zoomScaleSheetLayoutView="80" workbookViewId="0">
      <selection activeCell="C39" sqref="C39:D39"/>
    </sheetView>
  </sheetViews>
  <sheetFormatPr baseColWidth="10" defaultRowHeight="12.75" x14ac:dyDescent="0.2"/>
  <cols>
    <col min="1" max="1" width="1.7109375" style="1" customWidth="1"/>
    <col min="2" max="2" width="3.7109375" style="72" customWidth="1"/>
    <col min="3" max="3" width="11.7109375" style="98" customWidth="1"/>
    <col min="4" max="4" width="59" style="98" customWidth="1"/>
    <col min="5" max="5" width="25" style="97" customWidth="1"/>
    <col min="6" max="6" width="25.28515625" style="97" customWidth="1"/>
    <col min="7" max="7" width="24" style="97" customWidth="1"/>
    <col min="8" max="8" width="17.85546875" style="97" customWidth="1"/>
    <col min="9" max="9" width="17" style="97" customWidth="1"/>
    <col min="10" max="10" width="3.28515625" style="72" customWidth="1"/>
    <col min="11" max="11" width="1.28515625" style="72" customWidth="1"/>
    <col min="12" max="14" width="11.42578125" style="1"/>
    <col min="15" max="20" width="0" style="1" hidden="1" customWidth="1"/>
    <col min="21" max="16384" width="11.42578125" style="1"/>
  </cols>
  <sheetData>
    <row r="2" spans="2:13" ht="12" customHeight="1" x14ac:dyDescent="0.2">
      <c r="B2" s="1"/>
      <c r="C2" s="1205"/>
      <c r="D2" s="1205"/>
      <c r="E2" s="1205"/>
      <c r="F2" s="1205"/>
      <c r="G2" s="1205"/>
      <c r="H2" s="1205"/>
      <c r="I2" s="1205"/>
      <c r="J2" s="2"/>
      <c r="K2" s="2"/>
      <c r="L2" s="2"/>
      <c r="M2" s="71"/>
    </row>
    <row r="3" spans="2:13" ht="12" customHeight="1" x14ac:dyDescent="0.2">
      <c r="C3" s="1206" t="s">
        <v>120</v>
      </c>
      <c r="D3" s="1206"/>
      <c r="E3" s="1206"/>
      <c r="F3" s="1206"/>
      <c r="G3" s="1206"/>
      <c r="H3" s="1206"/>
      <c r="I3" s="1206"/>
      <c r="J3" s="1206"/>
      <c r="K3" s="73"/>
    </row>
    <row r="4" spans="2:13" ht="12" customHeight="1" x14ac:dyDescent="0.2">
      <c r="C4" s="1206" t="str">
        <f>+'EA-A'!C4</f>
        <v>Del 1 de Septiembre al 30 de Septiembre 2018 y 2017</v>
      </c>
      <c r="D4" s="1206"/>
      <c r="E4" s="1206"/>
      <c r="F4" s="1206"/>
      <c r="G4" s="1206"/>
      <c r="H4" s="1206"/>
      <c r="I4" s="1206"/>
      <c r="J4" s="1206"/>
      <c r="K4" s="73"/>
    </row>
    <row r="5" spans="2:13" ht="12" customHeight="1" x14ac:dyDescent="0.2">
      <c r="C5" s="1206" t="s">
        <v>1</v>
      </c>
      <c r="D5" s="1206"/>
      <c r="E5" s="1206"/>
      <c r="F5" s="1206"/>
      <c r="G5" s="1206"/>
      <c r="H5" s="1206"/>
      <c r="I5" s="1206"/>
      <c r="J5" s="1206"/>
      <c r="K5" s="73"/>
    </row>
    <row r="6" spans="2:13" ht="12" customHeight="1" x14ac:dyDescent="0.2">
      <c r="C6" s="73"/>
      <c r="D6" s="73"/>
      <c r="E6" s="73"/>
      <c r="F6" s="73"/>
      <c r="G6" s="73"/>
      <c r="H6" s="73"/>
      <c r="I6" s="73"/>
      <c r="J6" s="73"/>
      <c r="K6" s="73"/>
    </row>
    <row r="7" spans="2:13" x14ac:dyDescent="0.2">
      <c r="B7" s="6"/>
      <c r="C7" s="7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8"/>
      <c r="J7" s="8"/>
      <c r="K7" s="74"/>
      <c r="L7" s="8"/>
      <c r="M7" s="8"/>
    </row>
    <row r="8" spans="2:13" ht="3" customHeight="1" x14ac:dyDescent="0.2">
      <c r="B8" s="6"/>
      <c r="C8" s="6"/>
      <c r="D8" s="6" t="s">
        <v>121</v>
      </c>
      <c r="E8" s="6"/>
      <c r="F8" s="6"/>
      <c r="G8" s="6"/>
      <c r="H8" s="6"/>
      <c r="I8" s="6"/>
      <c r="J8" s="6"/>
      <c r="K8" s="6"/>
    </row>
    <row r="9" spans="2:13" s="3" customFormat="1" ht="3" customHeight="1" x14ac:dyDescent="0.2">
      <c r="B9" s="6"/>
      <c r="C9" s="6"/>
      <c r="D9" s="6"/>
      <c r="E9" s="6"/>
      <c r="F9" s="6"/>
      <c r="G9" s="6"/>
      <c r="H9" s="6"/>
      <c r="I9" s="6"/>
      <c r="J9" s="6"/>
      <c r="K9" s="6"/>
    </row>
    <row r="10" spans="2:13" s="3" customFormat="1" ht="51" x14ac:dyDescent="0.2">
      <c r="B10" s="75"/>
      <c r="C10" s="1204" t="s">
        <v>3</v>
      </c>
      <c r="D10" s="1204"/>
      <c r="E10" s="76" t="s">
        <v>47</v>
      </c>
      <c r="F10" s="76" t="s">
        <v>122</v>
      </c>
      <c r="G10" s="76" t="s">
        <v>123</v>
      </c>
      <c r="H10" s="76" t="s">
        <v>124</v>
      </c>
      <c r="I10" s="76" t="s">
        <v>125</v>
      </c>
      <c r="J10" s="77"/>
      <c r="K10" s="6"/>
    </row>
    <row r="11" spans="2:13" s="3" customFormat="1" ht="3" customHeight="1" x14ac:dyDescent="0.2">
      <c r="B11" s="78"/>
      <c r="C11" s="6"/>
      <c r="D11" s="6"/>
      <c r="E11" s="6"/>
      <c r="F11" s="6"/>
      <c r="G11" s="6"/>
      <c r="H11" s="6"/>
      <c r="I11" s="6"/>
      <c r="J11" s="79"/>
      <c r="K11" s="6"/>
    </row>
    <row r="12" spans="2:13" s="3" customFormat="1" ht="3" customHeight="1" x14ac:dyDescent="0.2">
      <c r="B12" s="20"/>
      <c r="C12" s="80"/>
      <c r="D12" s="25"/>
      <c r="E12" s="24"/>
      <c r="F12" s="21"/>
      <c r="G12" s="22"/>
      <c r="H12" s="11"/>
      <c r="I12" s="80"/>
      <c r="J12" s="81"/>
      <c r="K12" s="25"/>
    </row>
    <row r="13" spans="2:13" x14ac:dyDescent="0.2">
      <c r="B13" s="34"/>
      <c r="C13" s="1197" t="s">
        <v>56</v>
      </c>
      <c r="D13" s="1197"/>
      <c r="E13" s="82">
        <v>0</v>
      </c>
      <c r="F13" s="82">
        <v>0</v>
      </c>
      <c r="G13" s="82">
        <f>'ESF-B'!K55</f>
        <v>0</v>
      </c>
      <c r="H13" s="82">
        <v>0</v>
      </c>
      <c r="I13" s="83">
        <f>SUM(E13:H13)</f>
        <v>0</v>
      </c>
      <c r="J13" s="81"/>
      <c r="K13" s="25"/>
    </row>
    <row r="14" spans="2:13" ht="9.9499999999999993" customHeight="1" x14ac:dyDescent="0.2">
      <c r="B14" s="34"/>
      <c r="C14" s="84"/>
      <c r="D14" s="24"/>
      <c r="E14" s="85"/>
      <c r="F14" s="85"/>
      <c r="G14" s="85"/>
      <c r="H14" s="85"/>
      <c r="I14" s="86"/>
      <c r="J14" s="81"/>
      <c r="K14" s="25"/>
    </row>
    <row r="15" spans="2:13" x14ac:dyDescent="0.2">
      <c r="B15" s="34"/>
      <c r="C15" s="1210" t="s">
        <v>126</v>
      </c>
      <c r="D15" s="1210"/>
      <c r="E15" s="82">
        <f>SUM(E16:E18)</f>
        <v>192949804.63999999</v>
      </c>
      <c r="F15" s="82">
        <f>SUM(F16:F18)</f>
        <v>0</v>
      </c>
      <c r="G15" s="82">
        <f>SUM(G16:G18)</f>
        <v>0</v>
      </c>
      <c r="H15" s="82">
        <f>SUM(H16:H18)</f>
        <v>0</v>
      </c>
      <c r="I15" s="83">
        <f>SUM(E15:H15)</f>
        <v>192949804.63999999</v>
      </c>
      <c r="J15" s="81"/>
      <c r="K15" s="25"/>
    </row>
    <row r="16" spans="2:13" x14ac:dyDescent="0.2">
      <c r="B16" s="20"/>
      <c r="C16" s="1196" t="s">
        <v>127</v>
      </c>
      <c r="D16" s="1196"/>
      <c r="E16" s="85">
        <f>'ESF-B'!K45</f>
        <v>192949804.63999999</v>
      </c>
      <c r="F16" s="85">
        <v>0</v>
      </c>
      <c r="G16" s="85">
        <v>0</v>
      </c>
      <c r="H16" s="85">
        <v>0</v>
      </c>
      <c r="I16" s="86">
        <f t="shared" ref="I16:I24" si="0">SUM(E16:H16)</f>
        <v>192949804.63999999</v>
      </c>
      <c r="J16" s="81"/>
      <c r="K16" s="25"/>
    </row>
    <row r="17" spans="2:17" x14ac:dyDescent="0.2">
      <c r="B17" s="20"/>
      <c r="C17" s="1196" t="s">
        <v>49</v>
      </c>
      <c r="D17" s="1196"/>
      <c r="E17" s="85">
        <f>'ESF-B'!K46</f>
        <v>0</v>
      </c>
      <c r="F17" s="85">
        <v>0</v>
      </c>
      <c r="G17" s="85">
        <v>0</v>
      </c>
      <c r="H17" s="85">
        <v>0</v>
      </c>
      <c r="I17" s="86">
        <f t="shared" si="0"/>
        <v>0</v>
      </c>
      <c r="J17" s="81"/>
      <c r="K17" s="25"/>
      <c r="Q17" s="1">
        <f>9056638-1772541+12594</f>
        <v>7296691</v>
      </c>
    </row>
    <row r="18" spans="2:17" x14ac:dyDescent="0.2">
      <c r="B18" s="20"/>
      <c r="C18" s="1196" t="s">
        <v>128</v>
      </c>
      <c r="D18" s="1196"/>
      <c r="E18" s="85">
        <f>'ESF-B'!K47</f>
        <v>0</v>
      </c>
      <c r="F18" s="85">
        <v>0</v>
      </c>
      <c r="G18" s="85">
        <v>0</v>
      </c>
      <c r="H18" s="85">
        <v>0</v>
      </c>
      <c r="I18" s="86">
        <f t="shared" si="0"/>
        <v>0</v>
      </c>
      <c r="J18" s="81"/>
      <c r="K18" s="25"/>
      <c r="Q18" s="1">
        <v>4129963</v>
      </c>
    </row>
    <row r="19" spans="2:17" ht="9.9499999999999993" customHeight="1" x14ac:dyDescent="0.2">
      <c r="B19" s="34"/>
      <c r="C19" s="84"/>
      <c r="D19" s="24"/>
      <c r="E19" s="85"/>
      <c r="F19" s="85"/>
      <c r="G19" s="85"/>
      <c r="H19" s="85"/>
      <c r="I19" s="86"/>
      <c r="J19" s="81"/>
      <c r="K19" s="25"/>
    </row>
    <row r="20" spans="2:17" x14ac:dyDescent="0.2">
      <c r="B20" s="34"/>
      <c r="C20" s="1210" t="s">
        <v>129</v>
      </c>
      <c r="D20" s="1210"/>
      <c r="E20" s="82">
        <f>SUM(E21:E24)</f>
        <v>0</v>
      </c>
      <c r="F20" s="82">
        <f>SUM(F21:F24)</f>
        <v>38653788.18</v>
      </c>
      <c r="G20" s="82">
        <f>SUM(G21:G24)</f>
        <v>11474916.120000005</v>
      </c>
      <c r="H20" s="82">
        <f>SUM(H21:H24)</f>
        <v>97865957.260000005</v>
      </c>
      <c r="I20" s="83">
        <f t="shared" si="0"/>
        <v>147994661.56</v>
      </c>
      <c r="J20" s="81"/>
      <c r="K20" s="25"/>
    </row>
    <row r="21" spans="2:17" x14ac:dyDescent="0.2">
      <c r="B21" s="20"/>
      <c r="C21" s="1196" t="s">
        <v>130</v>
      </c>
      <c r="D21" s="1196"/>
      <c r="E21" s="85">
        <v>0</v>
      </c>
      <c r="F21" s="85">
        <v>0</v>
      </c>
      <c r="G21" s="85">
        <f>+'ESF-B'!K51</f>
        <v>11474916.120000005</v>
      </c>
      <c r="H21" s="85">
        <v>0</v>
      </c>
      <c r="I21" s="86">
        <f t="shared" si="0"/>
        <v>11474916.120000005</v>
      </c>
      <c r="J21" s="81"/>
      <c r="K21" s="25"/>
      <c r="M21" s="87"/>
    </row>
    <row r="22" spans="2:17" x14ac:dyDescent="0.2">
      <c r="B22" s="20"/>
      <c r="C22" s="1196" t="s">
        <v>53</v>
      </c>
      <c r="D22" s="1196"/>
      <c r="E22" s="85">
        <v>0</v>
      </c>
      <c r="F22" s="85">
        <f>+'ESF-B'!K52</f>
        <v>38653788.18</v>
      </c>
      <c r="G22" s="85">
        <v>0</v>
      </c>
      <c r="H22" s="85">
        <v>0</v>
      </c>
      <c r="I22" s="86">
        <f t="shared" si="0"/>
        <v>38653788.18</v>
      </c>
      <c r="J22" s="81"/>
      <c r="K22" s="25"/>
      <c r="Q22" s="1">
        <v>0</v>
      </c>
    </row>
    <row r="23" spans="2:17" x14ac:dyDescent="0.2">
      <c r="B23" s="20"/>
      <c r="C23" s="1196" t="s">
        <v>131</v>
      </c>
      <c r="D23" s="1196"/>
      <c r="E23" s="85">
        <v>0</v>
      </c>
      <c r="F23" s="85">
        <v>0</v>
      </c>
      <c r="G23" s="85">
        <v>0</v>
      </c>
      <c r="H23" s="85">
        <f>+'ESF-B'!K53</f>
        <v>97865957.260000005</v>
      </c>
      <c r="I23" s="86">
        <f t="shared" si="0"/>
        <v>97865957.260000005</v>
      </c>
      <c r="J23" s="81"/>
      <c r="K23" s="25"/>
      <c r="Q23" s="1">
        <f>1276672+790740-12713-314983+10026931+563573-65.21</f>
        <v>12330154.789999999</v>
      </c>
    </row>
    <row r="24" spans="2:17" x14ac:dyDescent="0.2">
      <c r="B24" s="20"/>
      <c r="C24" s="1196" t="s">
        <v>55</v>
      </c>
      <c r="D24" s="1196"/>
      <c r="E24" s="85">
        <v>0</v>
      </c>
      <c r="F24" s="85">
        <v>0</v>
      </c>
      <c r="G24" s="85">
        <f>+'ESF-B'!K54</f>
        <v>0</v>
      </c>
      <c r="H24" s="85">
        <v>0</v>
      </c>
      <c r="I24" s="86">
        <f t="shared" si="0"/>
        <v>0</v>
      </c>
      <c r="J24" s="81"/>
      <c r="K24" s="25"/>
    </row>
    <row r="25" spans="2:17" ht="9.9499999999999993" customHeight="1" x14ac:dyDescent="0.2">
      <c r="B25" s="34"/>
      <c r="C25" s="84"/>
      <c r="D25" s="24"/>
      <c r="E25" s="85"/>
      <c r="F25" s="85"/>
      <c r="G25" s="85"/>
      <c r="H25" s="85"/>
      <c r="I25" s="86"/>
      <c r="J25" s="81"/>
      <c r="K25" s="25"/>
    </row>
    <row r="26" spans="2:17" ht="13.5" thickBot="1" x14ac:dyDescent="0.25">
      <c r="B26" s="34"/>
      <c r="C26" s="1209" t="s">
        <v>18986</v>
      </c>
      <c r="D26" s="1209"/>
      <c r="E26" s="88">
        <f>E13+E15+E20</f>
        <v>192949804.63999999</v>
      </c>
      <c r="F26" s="88">
        <f>F13+F15+F20</f>
        <v>38653788.18</v>
      </c>
      <c r="G26" s="88">
        <f>G13+G15+G20</f>
        <v>11474916.120000005</v>
      </c>
      <c r="H26" s="88">
        <f>H13+H15+H20</f>
        <v>97865957.260000005</v>
      </c>
      <c r="I26" s="89">
        <f>SUM(E26:H26)</f>
        <v>340944466.19999999</v>
      </c>
      <c r="J26" s="81"/>
      <c r="K26" s="25"/>
      <c r="M26" s="90" t="str">
        <f>IF(I26='ESF-B'!K62," ","ERROR EN EL TOTAL POR: "&amp;I26-'ESF-B'!K62)</f>
        <v xml:space="preserve"> </v>
      </c>
    </row>
    <row r="27" spans="2:17" x14ac:dyDescent="0.2">
      <c r="B27" s="20"/>
      <c r="C27" s="24"/>
      <c r="D27" s="22"/>
      <c r="E27" s="85"/>
      <c r="F27" s="85"/>
      <c r="G27" s="85"/>
      <c r="H27" s="85"/>
      <c r="I27" s="86"/>
      <c r="J27" s="81"/>
      <c r="K27" s="25"/>
    </row>
    <row r="28" spans="2:17" x14ac:dyDescent="0.2">
      <c r="B28" s="34"/>
      <c r="C28" s="1210" t="s">
        <v>18988</v>
      </c>
      <c r="D28" s="1210"/>
      <c r="E28" s="82">
        <f>SUM(E29:E31)</f>
        <v>19090804</v>
      </c>
      <c r="F28" s="82">
        <f>SUM(F29:F31)</f>
        <v>0</v>
      </c>
      <c r="G28" s="82">
        <f>SUM(G29:G31)</f>
        <v>0</v>
      </c>
      <c r="H28" s="82">
        <f>SUM(H29:H31)</f>
        <v>0</v>
      </c>
      <c r="I28" s="83">
        <f>SUM(E28:H28)</f>
        <v>19090804</v>
      </c>
      <c r="J28" s="81"/>
      <c r="K28" s="25"/>
    </row>
    <row r="29" spans="2:17" x14ac:dyDescent="0.2">
      <c r="B29" s="20"/>
      <c r="C29" s="1196" t="s">
        <v>48</v>
      </c>
      <c r="D29" s="1196"/>
      <c r="E29" s="85">
        <f>'ESF-B'!J45-E16</f>
        <v>19090804</v>
      </c>
      <c r="F29" s="85">
        <v>0</v>
      </c>
      <c r="G29" s="85">
        <v>0</v>
      </c>
      <c r="H29" s="85">
        <v>0</v>
      </c>
      <c r="I29" s="86">
        <f>SUM(E29:H29)</f>
        <v>19090804</v>
      </c>
      <c r="J29" s="81"/>
      <c r="K29" s="25"/>
    </row>
    <row r="30" spans="2:17" x14ac:dyDescent="0.2">
      <c r="B30" s="20"/>
      <c r="C30" s="1196" t="s">
        <v>49</v>
      </c>
      <c r="D30" s="1196"/>
      <c r="E30" s="85">
        <f>'ESF-B'!J46-E17</f>
        <v>0</v>
      </c>
      <c r="F30" s="85">
        <v>0</v>
      </c>
      <c r="G30" s="85">
        <v>0</v>
      </c>
      <c r="H30" s="85">
        <v>0</v>
      </c>
      <c r="I30" s="86">
        <f>SUM(E30:H30)</f>
        <v>0</v>
      </c>
      <c r="J30" s="81"/>
      <c r="K30" s="25"/>
    </row>
    <row r="31" spans="2:17" x14ac:dyDescent="0.2">
      <c r="B31" s="20"/>
      <c r="C31" s="1196" t="s">
        <v>128</v>
      </c>
      <c r="D31" s="1196"/>
      <c r="E31" s="85">
        <f>'ESF-B'!J47-E18</f>
        <v>0</v>
      </c>
      <c r="F31" s="85">
        <v>0</v>
      </c>
      <c r="G31" s="85">
        <v>0</v>
      </c>
      <c r="H31" s="85">
        <v>0</v>
      </c>
      <c r="I31" s="86">
        <f>SUM(E31:H31)</f>
        <v>0</v>
      </c>
      <c r="J31" s="81"/>
      <c r="K31" s="25"/>
    </row>
    <row r="32" spans="2:17" ht="9.9499999999999993" customHeight="1" x14ac:dyDescent="0.2">
      <c r="B32" s="34"/>
      <c r="C32" s="84"/>
      <c r="D32" s="24"/>
      <c r="E32" s="85"/>
      <c r="F32" s="85"/>
      <c r="G32" s="85"/>
      <c r="H32" s="85"/>
      <c r="I32" s="86"/>
      <c r="J32" s="81"/>
      <c r="K32" s="25"/>
    </row>
    <row r="33" spans="1:13" x14ac:dyDescent="0.2">
      <c r="B33" s="34" t="s">
        <v>121</v>
      </c>
      <c r="C33" s="1210" t="s">
        <v>129</v>
      </c>
      <c r="D33" s="1210"/>
      <c r="E33" s="82">
        <f>SUM(E34:E37)</f>
        <v>0</v>
      </c>
      <c r="F33" s="82">
        <f>SUM(F34:F37)</f>
        <v>2896209.1499999985</v>
      </c>
      <c r="G33" s="82">
        <f>SUM(G34:G37)</f>
        <v>-20804462.060000002</v>
      </c>
      <c r="H33" s="82">
        <f>SUM(H34:H37)</f>
        <v>0</v>
      </c>
      <c r="I33" s="83">
        <f>SUM(E33:H33)</f>
        <v>-17908252.910000004</v>
      </c>
      <c r="J33" s="81"/>
      <c r="K33" s="25"/>
    </row>
    <row r="34" spans="1:13" x14ac:dyDescent="0.2">
      <c r="B34" s="20"/>
      <c r="C34" s="1196" t="s">
        <v>130</v>
      </c>
      <c r="D34" s="1196"/>
      <c r="E34" s="85">
        <v>0</v>
      </c>
      <c r="F34" s="85">
        <v>0</v>
      </c>
      <c r="G34" s="85">
        <f>+'ESF-B'!J51</f>
        <v>-9329545.9399999976</v>
      </c>
      <c r="H34" s="85">
        <v>0</v>
      </c>
      <c r="I34" s="86">
        <f>SUM(E34:H34)</f>
        <v>-9329545.9399999976</v>
      </c>
      <c r="J34" s="81"/>
      <c r="K34" s="25"/>
    </row>
    <row r="35" spans="1:13" x14ac:dyDescent="0.2">
      <c r="B35" s="20"/>
      <c r="C35" s="1196" t="s">
        <v>53</v>
      </c>
      <c r="D35" s="1196"/>
      <c r="E35" s="85">
        <v>0</v>
      </c>
      <c r="F35" s="85">
        <f>+'ESF-B'!J52-F22</f>
        <v>2896209.1499999985</v>
      </c>
      <c r="G35" s="85">
        <f>'ESF-B'!J55-'ESF-B'!K55-G21</f>
        <v>-11474916.120000005</v>
      </c>
      <c r="H35" s="85">
        <v>0</v>
      </c>
      <c r="I35" s="86">
        <f>SUM(E35:H35)</f>
        <v>-8578706.9700000063</v>
      </c>
      <c r="J35" s="81"/>
      <c r="K35" s="25"/>
    </row>
    <row r="36" spans="1:13" x14ac:dyDescent="0.2">
      <c r="B36" s="20"/>
      <c r="C36" s="1196" t="s">
        <v>131</v>
      </c>
      <c r="D36" s="1196"/>
      <c r="E36" s="85">
        <v>0</v>
      </c>
      <c r="F36" s="85">
        <v>0</v>
      </c>
      <c r="G36" s="85">
        <v>0</v>
      </c>
      <c r="H36" s="85">
        <f>+'ESF-B'!J53-H23</f>
        <v>0</v>
      </c>
      <c r="I36" s="86">
        <f>SUM(E36:H36)</f>
        <v>0</v>
      </c>
      <c r="J36" s="81"/>
      <c r="K36" s="25"/>
    </row>
    <row r="37" spans="1:13" x14ac:dyDescent="0.2">
      <c r="B37" s="20"/>
      <c r="C37" s="1196" t="s">
        <v>55</v>
      </c>
      <c r="D37" s="1196"/>
      <c r="E37" s="85">
        <v>0</v>
      </c>
      <c r="F37" s="85">
        <v>0</v>
      </c>
      <c r="G37" s="85">
        <f>+'ESF-B'!J54-G24</f>
        <v>0</v>
      </c>
      <c r="H37" s="85">
        <v>0</v>
      </c>
      <c r="I37" s="86">
        <f>SUM(E37:H37)</f>
        <v>0</v>
      </c>
      <c r="J37" s="81"/>
      <c r="K37" s="25"/>
    </row>
    <row r="38" spans="1:13" ht="9.9499999999999993" customHeight="1" x14ac:dyDescent="0.2">
      <c r="B38" s="34"/>
      <c r="C38" s="84"/>
      <c r="D38" s="24"/>
      <c r="E38" s="85"/>
      <c r="F38" s="85"/>
      <c r="G38" s="85"/>
      <c r="H38" s="85"/>
      <c r="I38" s="86"/>
      <c r="J38" s="81"/>
      <c r="K38" s="25"/>
    </row>
    <row r="39" spans="1:13" ht="13.5" thickBot="1" x14ac:dyDescent="0.25">
      <c r="B39" s="91"/>
      <c r="C39" s="1208" t="s">
        <v>18987</v>
      </c>
      <c r="D39" s="1208"/>
      <c r="E39" s="92">
        <f>E26+E28+E33</f>
        <v>212040608.63999999</v>
      </c>
      <c r="F39" s="92">
        <f>F26+F28+F33</f>
        <v>41549997.329999998</v>
      </c>
      <c r="G39" s="92">
        <f>G26+G28+G33</f>
        <v>-9329545.9399999976</v>
      </c>
      <c r="H39" s="92">
        <f>H26+H28+H33</f>
        <v>97865957.260000005</v>
      </c>
      <c r="I39" s="89">
        <f>SUM(E39:H39)</f>
        <v>342127017.28999996</v>
      </c>
      <c r="J39" s="93"/>
      <c r="K39" s="25"/>
      <c r="M39" s="90" t="str">
        <f>IF(I39='ESF-B'!J62," ","ERROR EN EL TOTAL POR: "&amp;I39-'ESF-B'!J62)</f>
        <v xml:space="preserve"> </v>
      </c>
    </row>
    <row r="40" spans="1:13" ht="15" customHeight="1" x14ac:dyDescent="0.2">
      <c r="B40" s="3"/>
      <c r="C40" s="1192" t="s">
        <v>62</v>
      </c>
      <c r="D40" s="1192"/>
      <c r="E40" s="1192"/>
      <c r="F40" s="1192"/>
      <c r="G40" s="1192"/>
      <c r="H40" s="1192"/>
      <c r="I40" s="1192"/>
      <c r="J40" s="1192"/>
      <c r="K40" s="44"/>
      <c r="L40" s="22"/>
    </row>
    <row r="41" spans="1:13" ht="15" customHeight="1" x14ac:dyDescent="0.2">
      <c r="B41" s="3"/>
      <c r="C41" s="44"/>
      <c r="D41" s="44"/>
      <c r="E41" s="44"/>
      <c r="F41" s="44"/>
      <c r="G41" s="44"/>
      <c r="H41" s="44"/>
      <c r="I41" s="44"/>
      <c r="J41" s="44"/>
      <c r="K41" s="44"/>
      <c r="L41" s="22"/>
    </row>
    <row r="42" spans="1:13" ht="15" customHeight="1" x14ac:dyDescent="0.2">
      <c r="B42" s="3"/>
      <c r="C42" s="44"/>
      <c r="D42" s="44"/>
      <c r="E42" s="44"/>
      <c r="F42" s="44"/>
      <c r="G42" s="44"/>
      <c r="H42" s="44"/>
      <c r="I42" s="44"/>
      <c r="J42" s="44"/>
      <c r="K42" s="44"/>
      <c r="L42" s="22"/>
    </row>
    <row r="43" spans="1:13" ht="9.75" customHeight="1" x14ac:dyDescent="0.2">
      <c r="B43" s="3"/>
      <c r="C43" s="22"/>
      <c r="D43" s="17"/>
      <c r="E43" s="49"/>
      <c r="F43" s="49"/>
      <c r="G43" s="3"/>
      <c r="H43" s="50"/>
      <c r="I43" s="17"/>
      <c r="J43" s="49"/>
      <c r="K43" s="49"/>
      <c r="L43" s="49"/>
    </row>
    <row r="44" spans="1:13" ht="50.1" customHeight="1" x14ac:dyDescent="0.2">
      <c r="A44" s="94"/>
      <c r="B44" s="94"/>
      <c r="C44" s="94"/>
      <c r="D44" s="1193" t="s">
        <v>19389</v>
      </c>
      <c r="E44" s="1193"/>
      <c r="F44" s="94"/>
      <c r="G44" s="422" t="s">
        <v>799</v>
      </c>
      <c r="H44" s="422"/>
      <c r="J44" s="94"/>
      <c r="K44" s="94"/>
      <c r="L44" s="94"/>
      <c r="M44" s="94"/>
    </row>
    <row r="45" spans="1:13" ht="14.1" customHeight="1" x14ac:dyDescent="0.2">
      <c r="A45" s="94"/>
      <c r="B45" s="94"/>
      <c r="C45" s="94"/>
      <c r="D45" s="1194" t="s">
        <v>19390</v>
      </c>
      <c r="E45" s="1194"/>
      <c r="F45" s="427"/>
      <c r="G45" s="423" t="s">
        <v>800</v>
      </c>
      <c r="H45" s="423"/>
      <c r="J45" s="94"/>
      <c r="K45" s="94"/>
      <c r="L45" s="94"/>
      <c r="M45" s="94"/>
    </row>
    <row r="46" spans="1:13" ht="14.1" customHeight="1" x14ac:dyDescent="0.2">
      <c r="B46" s="3"/>
      <c r="C46" s="52"/>
      <c r="D46" s="95"/>
      <c r="E46" s="96"/>
      <c r="F46" s="53"/>
      <c r="G46" s="1190"/>
      <c r="H46" s="1190"/>
      <c r="I46" s="1190"/>
      <c r="J46" s="24"/>
      <c r="K46" s="24"/>
      <c r="L46" s="49"/>
    </row>
    <row r="54" spans="9:9" x14ac:dyDescent="0.2">
      <c r="I54" s="97" t="s">
        <v>119</v>
      </c>
    </row>
    <row r="55" spans="9:9" x14ac:dyDescent="0.2">
      <c r="I55" s="97" t="s">
        <v>119</v>
      </c>
    </row>
  </sheetData>
  <sheetProtection selectLockedCells="1"/>
  <mergeCells count="31">
    <mergeCell ref="C20:D20"/>
    <mergeCell ref="C2:I2"/>
    <mergeCell ref="C3:J3"/>
    <mergeCell ref="C4:J4"/>
    <mergeCell ref="C5:J5"/>
    <mergeCell ref="D7:H7"/>
    <mergeCell ref="C10:D10"/>
    <mergeCell ref="C13:D13"/>
    <mergeCell ref="C15:D15"/>
    <mergeCell ref="C16:D16"/>
    <mergeCell ref="C17:D17"/>
    <mergeCell ref="C18:D18"/>
    <mergeCell ref="C35:D35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3:D33"/>
    <mergeCell ref="C34:D34"/>
    <mergeCell ref="G46:I46"/>
    <mergeCell ref="C36:D36"/>
    <mergeCell ref="C37:D37"/>
    <mergeCell ref="C39:D39"/>
    <mergeCell ref="C40:J40"/>
    <mergeCell ref="D44:E44"/>
    <mergeCell ref="D45:E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4" orientation="landscape" r:id="rId1"/>
  <headerFooter>
    <oddFooter>&amp;R&amp;"-,Negrita"&amp;14 &amp;16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8"/>
  <sheetViews>
    <sheetView topLeftCell="A13" zoomScaleNormal="100" workbookViewId="0">
      <selection activeCell="G26" sqref="G26"/>
    </sheetView>
  </sheetViews>
  <sheetFormatPr baseColWidth="10" defaultRowHeight="12" x14ac:dyDescent="0.2"/>
  <cols>
    <col min="1" max="1" width="11.42578125" style="320"/>
    <col min="2" max="2" width="33.42578125" style="320" customWidth="1"/>
    <col min="3" max="3" width="15" style="320" customWidth="1"/>
    <col min="4" max="4" width="15.28515625" style="320" customWidth="1"/>
    <col min="5" max="5" width="15" style="320" customWidth="1"/>
    <col min="6" max="6" width="13" style="320" customWidth="1"/>
    <col min="7" max="257" width="11.42578125" style="320"/>
    <col min="258" max="258" width="31.140625" style="320" customWidth="1"/>
    <col min="259" max="259" width="23.28515625" style="320" customWidth="1"/>
    <col min="260" max="260" width="19.140625" style="320" customWidth="1"/>
    <col min="261" max="261" width="19.5703125" style="320" customWidth="1"/>
    <col min="262" max="262" width="13" style="320" customWidth="1"/>
    <col min="263" max="513" width="11.42578125" style="320"/>
    <col min="514" max="514" width="31.140625" style="320" customWidth="1"/>
    <col min="515" max="515" width="23.28515625" style="320" customWidth="1"/>
    <col min="516" max="516" width="19.140625" style="320" customWidth="1"/>
    <col min="517" max="517" width="19.5703125" style="320" customWidth="1"/>
    <col min="518" max="518" width="13" style="320" customWidth="1"/>
    <col min="519" max="769" width="11.42578125" style="320"/>
    <col min="770" max="770" width="31.140625" style="320" customWidth="1"/>
    <col min="771" max="771" width="23.28515625" style="320" customWidth="1"/>
    <col min="772" max="772" width="19.140625" style="320" customWidth="1"/>
    <col min="773" max="773" width="19.5703125" style="320" customWidth="1"/>
    <col min="774" max="774" width="13" style="320" customWidth="1"/>
    <col min="775" max="1025" width="11.42578125" style="320"/>
    <col min="1026" max="1026" width="31.140625" style="320" customWidth="1"/>
    <col min="1027" max="1027" width="23.28515625" style="320" customWidth="1"/>
    <col min="1028" max="1028" width="19.140625" style="320" customWidth="1"/>
    <col min="1029" max="1029" width="19.5703125" style="320" customWidth="1"/>
    <col min="1030" max="1030" width="13" style="320" customWidth="1"/>
    <col min="1031" max="1281" width="11.42578125" style="320"/>
    <col min="1282" max="1282" width="31.140625" style="320" customWidth="1"/>
    <col min="1283" max="1283" width="23.28515625" style="320" customWidth="1"/>
    <col min="1284" max="1284" width="19.140625" style="320" customWidth="1"/>
    <col min="1285" max="1285" width="19.5703125" style="320" customWidth="1"/>
    <col min="1286" max="1286" width="13" style="320" customWidth="1"/>
    <col min="1287" max="1537" width="11.42578125" style="320"/>
    <col min="1538" max="1538" width="31.140625" style="320" customWidth="1"/>
    <col min="1539" max="1539" width="23.28515625" style="320" customWidth="1"/>
    <col min="1540" max="1540" width="19.140625" style="320" customWidth="1"/>
    <col min="1541" max="1541" width="19.5703125" style="320" customWidth="1"/>
    <col min="1542" max="1542" width="13" style="320" customWidth="1"/>
    <col min="1543" max="1793" width="11.42578125" style="320"/>
    <col min="1794" max="1794" width="31.140625" style="320" customWidth="1"/>
    <col min="1795" max="1795" width="23.28515625" style="320" customWidth="1"/>
    <col min="1796" max="1796" width="19.140625" style="320" customWidth="1"/>
    <col min="1797" max="1797" width="19.5703125" style="320" customWidth="1"/>
    <col min="1798" max="1798" width="13" style="320" customWidth="1"/>
    <col min="1799" max="2049" width="11.42578125" style="320"/>
    <col min="2050" max="2050" width="31.140625" style="320" customWidth="1"/>
    <col min="2051" max="2051" width="23.28515625" style="320" customWidth="1"/>
    <col min="2052" max="2052" width="19.140625" style="320" customWidth="1"/>
    <col min="2053" max="2053" width="19.5703125" style="320" customWidth="1"/>
    <col min="2054" max="2054" width="13" style="320" customWidth="1"/>
    <col min="2055" max="2305" width="11.42578125" style="320"/>
    <col min="2306" max="2306" width="31.140625" style="320" customWidth="1"/>
    <col min="2307" max="2307" width="23.28515625" style="320" customWidth="1"/>
    <col min="2308" max="2308" width="19.140625" style="320" customWidth="1"/>
    <col min="2309" max="2309" width="19.5703125" style="320" customWidth="1"/>
    <col min="2310" max="2310" width="13" style="320" customWidth="1"/>
    <col min="2311" max="2561" width="11.42578125" style="320"/>
    <col min="2562" max="2562" width="31.140625" style="320" customWidth="1"/>
    <col min="2563" max="2563" width="23.28515625" style="320" customWidth="1"/>
    <col min="2564" max="2564" width="19.140625" style="320" customWidth="1"/>
    <col min="2565" max="2565" width="19.5703125" style="320" customWidth="1"/>
    <col min="2566" max="2566" width="13" style="320" customWidth="1"/>
    <col min="2567" max="2817" width="11.42578125" style="320"/>
    <col min="2818" max="2818" width="31.140625" style="320" customWidth="1"/>
    <col min="2819" max="2819" width="23.28515625" style="320" customWidth="1"/>
    <col min="2820" max="2820" width="19.140625" style="320" customWidth="1"/>
    <col min="2821" max="2821" width="19.5703125" style="320" customWidth="1"/>
    <col min="2822" max="2822" width="13" style="320" customWidth="1"/>
    <col min="2823" max="3073" width="11.42578125" style="320"/>
    <col min="3074" max="3074" width="31.140625" style="320" customWidth="1"/>
    <col min="3075" max="3075" width="23.28515625" style="320" customWidth="1"/>
    <col min="3076" max="3076" width="19.140625" style="320" customWidth="1"/>
    <col min="3077" max="3077" width="19.5703125" style="320" customWidth="1"/>
    <col min="3078" max="3078" width="13" style="320" customWidth="1"/>
    <col min="3079" max="3329" width="11.42578125" style="320"/>
    <col min="3330" max="3330" width="31.140625" style="320" customWidth="1"/>
    <col min="3331" max="3331" width="23.28515625" style="320" customWidth="1"/>
    <col min="3332" max="3332" width="19.140625" style="320" customWidth="1"/>
    <col min="3333" max="3333" width="19.5703125" style="320" customWidth="1"/>
    <col min="3334" max="3334" width="13" style="320" customWidth="1"/>
    <col min="3335" max="3585" width="11.42578125" style="320"/>
    <col min="3586" max="3586" width="31.140625" style="320" customWidth="1"/>
    <col min="3587" max="3587" width="23.28515625" style="320" customWidth="1"/>
    <col min="3588" max="3588" width="19.140625" style="320" customWidth="1"/>
    <col min="3589" max="3589" width="19.5703125" style="320" customWidth="1"/>
    <col min="3590" max="3590" width="13" style="320" customWidth="1"/>
    <col min="3591" max="3841" width="11.42578125" style="320"/>
    <col min="3842" max="3842" width="31.140625" style="320" customWidth="1"/>
    <col min="3843" max="3843" width="23.28515625" style="320" customWidth="1"/>
    <col min="3844" max="3844" width="19.140625" style="320" customWidth="1"/>
    <col min="3845" max="3845" width="19.5703125" style="320" customWidth="1"/>
    <col min="3846" max="3846" width="13" style="320" customWidth="1"/>
    <col min="3847" max="4097" width="11.42578125" style="320"/>
    <col min="4098" max="4098" width="31.140625" style="320" customWidth="1"/>
    <col min="4099" max="4099" width="23.28515625" style="320" customWidth="1"/>
    <col min="4100" max="4100" width="19.140625" style="320" customWidth="1"/>
    <col min="4101" max="4101" width="19.5703125" style="320" customWidth="1"/>
    <col min="4102" max="4102" width="13" style="320" customWidth="1"/>
    <col min="4103" max="4353" width="11.42578125" style="320"/>
    <col min="4354" max="4354" width="31.140625" style="320" customWidth="1"/>
    <col min="4355" max="4355" width="23.28515625" style="320" customWidth="1"/>
    <col min="4356" max="4356" width="19.140625" style="320" customWidth="1"/>
    <col min="4357" max="4357" width="19.5703125" style="320" customWidth="1"/>
    <col min="4358" max="4358" width="13" style="320" customWidth="1"/>
    <col min="4359" max="4609" width="11.42578125" style="320"/>
    <col min="4610" max="4610" width="31.140625" style="320" customWidth="1"/>
    <col min="4611" max="4611" width="23.28515625" style="320" customWidth="1"/>
    <col min="4612" max="4612" width="19.140625" style="320" customWidth="1"/>
    <col min="4613" max="4613" width="19.5703125" style="320" customWidth="1"/>
    <col min="4614" max="4614" width="13" style="320" customWidth="1"/>
    <col min="4615" max="4865" width="11.42578125" style="320"/>
    <col min="4866" max="4866" width="31.140625" style="320" customWidth="1"/>
    <col min="4867" max="4867" width="23.28515625" style="320" customWidth="1"/>
    <col min="4868" max="4868" width="19.140625" style="320" customWidth="1"/>
    <col min="4869" max="4869" width="19.5703125" style="320" customWidth="1"/>
    <col min="4870" max="4870" width="13" style="320" customWidth="1"/>
    <col min="4871" max="5121" width="11.42578125" style="320"/>
    <col min="5122" max="5122" width="31.140625" style="320" customWidth="1"/>
    <col min="5123" max="5123" width="23.28515625" style="320" customWidth="1"/>
    <col min="5124" max="5124" width="19.140625" style="320" customWidth="1"/>
    <col min="5125" max="5125" width="19.5703125" style="320" customWidth="1"/>
    <col min="5126" max="5126" width="13" style="320" customWidth="1"/>
    <col min="5127" max="5377" width="11.42578125" style="320"/>
    <col min="5378" max="5378" width="31.140625" style="320" customWidth="1"/>
    <col min="5379" max="5379" width="23.28515625" style="320" customWidth="1"/>
    <col min="5380" max="5380" width="19.140625" style="320" customWidth="1"/>
    <col min="5381" max="5381" width="19.5703125" style="320" customWidth="1"/>
    <col min="5382" max="5382" width="13" style="320" customWidth="1"/>
    <col min="5383" max="5633" width="11.42578125" style="320"/>
    <col min="5634" max="5634" width="31.140625" style="320" customWidth="1"/>
    <col min="5635" max="5635" width="23.28515625" style="320" customWidth="1"/>
    <col min="5636" max="5636" width="19.140625" style="320" customWidth="1"/>
    <col min="5637" max="5637" width="19.5703125" style="320" customWidth="1"/>
    <col min="5638" max="5638" width="13" style="320" customWidth="1"/>
    <col min="5639" max="5889" width="11.42578125" style="320"/>
    <col min="5890" max="5890" width="31.140625" style="320" customWidth="1"/>
    <col min="5891" max="5891" width="23.28515625" style="320" customWidth="1"/>
    <col min="5892" max="5892" width="19.140625" style="320" customWidth="1"/>
    <col min="5893" max="5893" width="19.5703125" style="320" customWidth="1"/>
    <col min="5894" max="5894" width="13" style="320" customWidth="1"/>
    <col min="5895" max="6145" width="11.42578125" style="320"/>
    <col min="6146" max="6146" width="31.140625" style="320" customWidth="1"/>
    <col min="6147" max="6147" width="23.28515625" style="320" customWidth="1"/>
    <col min="6148" max="6148" width="19.140625" style="320" customWidth="1"/>
    <col min="6149" max="6149" width="19.5703125" style="320" customWidth="1"/>
    <col min="6150" max="6150" width="13" style="320" customWidth="1"/>
    <col min="6151" max="6401" width="11.42578125" style="320"/>
    <col min="6402" max="6402" width="31.140625" style="320" customWidth="1"/>
    <col min="6403" max="6403" width="23.28515625" style="320" customWidth="1"/>
    <col min="6404" max="6404" width="19.140625" style="320" customWidth="1"/>
    <col min="6405" max="6405" width="19.5703125" style="320" customWidth="1"/>
    <col min="6406" max="6406" width="13" style="320" customWidth="1"/>
    <col min="6407" max="6657" width="11.42578125" style="320"/>
    <col min="6658" max="6658" width="31.140625" style="320" customWidth="1"/>
    <col min="6659" max="6659" width="23.28515625" style="320" customWidth="1"/>
    <col min="6660" max="6660" width="19.140625" style="320" customWidth="1"/>
    <col min="6661" max="6661" width="19.5703125" style="320" customWidth="1"/>
    <col min="6662" max="6662" width="13" style="320" customWidth="1"/>
    <col min="6663" max="6913" width="11.42578125" style="320"/>
    <col min="6914" max="6914" width="31.140625" style="320" customWidth="1"/>
    <col min="6915" max="6915" width="23.28515625" style="320" customWidth="1"/>
    <col min="6916" max="6916" width="19.140625" style="320" customWidth="1"/>
    <col min="6917" max="6917" width="19.5703125" style="320" customWidth="1"/>
    <col min="6918" max="6918" width="13" style="320" customWidth="1"/>
    <col min="6919" max="7169" width="11.42578125" style="320"/>
    <col min="7170" max="7170" width="31.140625" style="320" customWidth="1"/>
    <col min="7171" max="7171" width="23.28515625" style="320" customWidth="1"/>
    <col min="7172" max="7172" width="19.140625" style="320" customWidth="1"/>
    <col min="7173" max="7173" width="19.5703125" style="320" customWidth="1"/>
    <col min="7174" max="7174" width="13" style="320" customWidth="1"/>
    <col min="7175" max="7425" width="11.42578125" style="320"/>
    <col min="7426" max="7426" width="31.140625" style="320" customWidth="1"/>
    <col min="7427" max="7427" width="23.28515625" style="320" customWidth="1"/>
    <col min="7428" max="7428" width="19.140625" style="320" customWidth="1"/>
    <col min="7429" max="7429" width="19.5703125" style="320" customWidth="1"/>
    <col min="7430" max="7430" width="13" style="320" customWidth="1"/>
    <col min="7431" max="7681" width="11.42578125" style="320"/>
    <col min="7682" max="7682" width="31.140625" style="320" customWidth="1"/>
    <col min="7683" max="7683" width="23.28515625" style="320" customWidth="1"/>
    <col min="7684" max="7684" width="19.140625" style="320" customWidth="1"/>
    <col min="7685" max="7685" width="19.5703125" style="320" customWidth="1"/>
    <col min="7686" max="7686" width="13" style="320" customWidth="1"/>
    <col min="7687" max="7937" width="11.42578125" style="320"/>
    <col min="7938" max="7938" width="31.140625" style="320" customWidth="1"/>
    <col min="7939" max="7939" width="23.28515625" style="320" customWidth="1"/>
    <col min="7940" max="7940" width="19.140625" style="320" customWidth="1"/>
    <col min="7941" max="7941" width="19.5703125" style="320" customWidth="1"/>
    <col min="7942" max="7942" width="13" style="320" customWidth="1"/>
    <col min="7943" max="8193" width="11.42578125" style="320"/>
    <col min="8194" max="8194" width="31.140625" style="320" customWidth="1"/>
    <col min="8195" max="8195" width="23.28515625" style="320" customWidth="1"/>
    <col min="8196" max="8196" width="19.140625" style="320" customWidth="1"/>
    <col min="8197" max="8197" width="19.5703125" style="320" customWidth="1"/>
    <col min="8198" max="8198" width="13" style="320" customWidth="1"/>
    <col min="8199" max="8449" width="11.42578125" style="320"/>
    <col min="8450" max="8450" width="31.140625" style="320" customWidth="1"/>
    <col min="8451" max="8451" width="23.28515625" style="320" customWidth="1"/>
    <col min="8452" max="8452" width="19.140625" style="320" customWidth="1"/>
    <col min="8453" max="8453" width="19.5703125" style="320" customWidth="1"/>
    <col min="8454" max="8454" width="13" style="320" customWidth="1"/>
    <col min="8455" max="8705" width="11.42578125" style="320"/>
    <col min="8706" max="8706" width="31.140625" style="320" customWidth="1"/>
    <col min="8707" max="8707" width="23.28515625" style="320" customWidth="1"/>
    <col min="8708" max="8708" width="19.140625" style="320" customWidth="1"/>
    <col min="8709" max="8709" width="19.5703125" style="320" customWidth="1"/>
    <col min="8710" max="8710" width="13" style="320" customWidth="1"/>
    <col min="8711" max="8961" width="11.42578125" style="320"/>
    <col min="8962" max="8962" width="31.140625" style="320" customWidth="1"/>
    <col min="8963" max="8963" width="23.28515625" style="320" customWidth="1"/>
    <col min="8964" max="8964" width="19.140625" style="320" customWidth="1"/>
    <col min="8965" max="8965" width="19.5703125" style="320" customWidth="1"/>
    <col min="8966" max="8966" width="13" style="320" customWidth="1"/>
    <col min="8967" max="9217" width="11.42578125" style="320"/>
    <col min="9218" max="9218" width="31.140625" style="320" customWidth="1"/>
    <col min="9219" max="9219" width="23.28515625" style="320" customWidth="1"/>
    <col min="9220" max="9220" width="19.140625" style="320" customWidth="1"/>
    <col min="9221" max="9221" width="19.5703125" style="320" customWidth="1"/>
    <col min="9222" max="9222" width="13" style="320" customWidth="1"/>
    <col min="9223" max="9473" width="11.42578125" style="320"/>
    <col min="9474" max="9474" width="31.140625" style="320" customWidth="1"/>
    <col min="9475" max="9475" width="23.28515625" style="320" customWidth="1"/>
    <col min="9476" max="9476" width="19.140625" style="320" customWidth="1"/>
    <col min="9477" max="9477" width="19.5703125" style="320" customWidth="1"/>
    <col min="9478" max="9478" width="13" style="320" customWidth="1"/>
    <col min="9479" max="9729" width="11.42578125" style="320"/>
    <col min="9730" max="9730" width="31.140625" style="320" customWidth="1"/>
    <col min="9731" max="9731" width="23.28515625" style="320" customWidth="1"/>
    <col min="9732" max="9732" width="19.140625" style="320" customWidth="1"/>
    <col min="9733" max="9733" width="19.5703125" style="320" customWidth="1"/>
    <col min="9734" max="9734" width="13" style="320" customWidth="1"/>
    <col min="9735" max="9985" width="11.42578125" style="320"/>
    <col min="9986" max="9986" width="31.140625" style="320" customWidth="1"/>
    <col min="9987" max="9987" width="23.28515625" style="320" customWidth="1"/>
    <col min="9988" max="9988" width="19.140625" style="320" customWidth="1"/>
    <col min="9989" max="9989" width="19.5703125" style="320" customWidth="1"/>
    <col min="9990" max="9990" width="13" style="320" customWidth="1"/>
    <col min="9991" max="10241" width="11.42578125" style="320"/>
    <col min="10242" max="10242" width="31.140625" style="320" customWidth="1"/>
    <col min="10243" max="10243" width="23.28515625" style="320" customWidth="1"/>
    <col min="10244" max="10244" width="19.140625" style="320" customWidth="1"/>
    <col min="10245" max="10245" width="19.5703125" style="320" customWidth="1"/>
    <col min="10246" max="10246" width="13" style="320" customWidth="1"/>
    <col min="10247" max="10497" width="11.42578125" style="320"/>
    <col min="10498" max="10498" width="31.140625" style="320" customWidth="1"/>
    <col min="10499" max="10499" width="23.28515625" style="320" customWidth="1"/>
    <col min="10500" max="10500" width="19.140625" style="320" customWidth="1"/>
    <col min="10501" max="10501" width="19.5703125" style="320" customWidth="1"/>
    <col min="10502" max="10502" width="13" style="320" customWidth="1"/>
    <col min="10503" max="10753" width="11.42578125" style="320"/>
    <col min="10754" max="10754" width="31.140625" style="320" customWidth="1"/>
    <col min="10755" max="10755" width="23.28515625" style="320" customWidth="1"/>
    <col min="10756" max="10756" width="19.140625" style="320" customWidth="1"/>
    <col min="10757" max="10757" width="19.5703125" style="320" customWidth="1"/>
    <col min="10758" max="10758" width="13" style="320" customWidth="1"/>
    <col min="10759" max="11009" width="11.42578125" style="320"/>
    <col min="11010" max="11010" width="31.140625" style="320" customWidth="1"/>
    <col min="11011" max="11011" width="23.28515625" style="320" customWidth="1"/>
    <col min="11012" max="11012" width="19.140625" style="320" customWidth="1"/>
    <col min="11013" max="11013" width="19.5703125" style="320" customWidth="1"/>
    <col min="11014" max="11014" width="13" style="320" customWidth="1"/>
    <col min="11015" max="11265" width="11.42578125" style="320"/>
    <col min="11266" max="11266" width="31.140625" style="320" customWidth="1"/>
    <col min="11267" max="11267" width="23.28515625" style="320" customWidth="1"/>
    <col min="11268" max="11268" width="19.140625" style="320" customWidth="1"/>
    <col min="11269" max="11269" width="19.5703125" style="320" customWidth="1"/>
    <col min="11270" max="11270" width="13" style="320" customWidth="1"/>
    <col min="11271" max="11521" width="11.42578125" style="320"/>
    <col min="11522" max="11522" width="31.140625" style="320" customWidth="1"/>
    <col min="11523" max="11523" width="23.28515625" style="320" customWidth="1"/>
    <col min="11524" max="11524" width="19.140625" style="320" customWidth="1"/>
    <col min="11525" max="11525" width="19.5703125" style="320" customWidth="1"/>
    <col min="11526" max="11526" width="13" style="320" customWidth="1"/>
    <col min="11527" max="11777" width="11.42578125" style="320"/>
    <col min="11778" max="11778" width="31.140625" style="320" customWidth="1"/>
    <col min="11779" max="11779" width="23.28515625" style="320" customWidth="1"/>
    <col min="11780" max="11780" width="19.140625" style="320" customWidth="1"/>
    <col min="11781" max="11781" width="19.5703125" style="320" customWidth="1"/>
    <col min="11782" max="11782" width="13" style="320" customWidth="1"/>
    <col min="11783" max="12033" width="11.42578125" style="320"/>
    <col min="12034" max="12034" width="31.140625" style="320" customWidth="1"/>
    <col min="12035" max="12035" width="23.28515625" style="320" customWidth="1"/>
    <col min="12036" max="12036" width="19.140625" style="320" customWidth="1"/>
    <col min="12037" max="12037" width="19.5703125" style="320" customWidth="1"/>
    <col min="12038" max="12038" width="13" style="320" customWidth="1"/>
    <col min="12039" max="12289" width="11.42578125" style="320"/>
    <col min="12290" max="12290" width="31.140625" style="320" customWidth="1"/>
    <col min="12291" max="12291" width="23.28515625" style="320" customWidth="1"/>
    <col min="12292" max="12292" width="19.140625" style="320" customWidth="1"/>
    <col min="12293" max="12293" width="19.5703125" style="320" customWidth="1"/>
    <col min="12294" max="12294" width="13" style="320" customWidth="1"/>
    <col min="12295" max="12545" width="11.42578125" style="320"/>
    <col min="12546" max="12546" width="31.140625" style="320" customWidth="1"/>
    <col min="12547" max="12547" width="23.28515625" style="320" customWidth="1"/>
    <col min="12548" max="12548" width="19.140625" style="320" customWidth="1"/>
    <col min="12549" max="12549" width="19.5703125" style="320" customWidth="1"/>
    <col min="12550" max="12550" width="13" style="320" customWidth="1"/>
    <col min="12551" max="12801" width="11.42578125" style="320"/>
    <col min="12802" max="12802" width="31.140625" style="320" customWidth="1"/>
    <col min="12803" max="12803" width="23.28515625" style="320" customWidth="1"/>
    <col min="12804" max="12804" width="19.140625" style="320" customWidth="1"/>
    <col min="12805" max="12805" width="19.5703125" style="320" customWidth="1"/>
    <col min="12806" max="12806" width="13" style="320" customWidth="1"/>
    <col min="12807" max="13057" width="11.42578125" style="320"/>
    <col min="13058" max="13058" width="31.140625" style="320" customWidth="1"/>
    <col min="13059" max="13059" width="23.28515625" style="320" customWidth="1"/>
    <col min="13060" max="13060" width="19.140625" style="320" customWidth="1"/>
    <col min="13061" max="13061" width="19.5703125" style="320" customWidth="1"/>
    <col min="13062" max="13062" width="13" style="320" customWidth="1"/>
    <col min="13063" max="13313" width="11.42578125" style="320"/>
    <col min="13314" max="13314" width="31.140625" style="320" customWidth="1"/>
    <col min="13315" max="13315" width="23.28515625" style="320" customWidth="1"/>
    <col min="13316" max="13316" width="19.140625" style="320" customWidth="1"/>
    <col min="13317" max="13317" width="19.5703125" style="320" customWidth="1"/>
    <col min="13318" max="13318" width="13" style="320" customWidth="1"/>
    <col min="13319" max="13569" width="11.42578125" style="320"/>
    <col min="13570" max="13570" width="31.140625" style="320" customWidth="1"/>
    <col min="13571" max="13571" width="23.28515625" style="320" customWidth="1"/>
    <col min="13572" max="13572" width="19.140625" style="320" customWidth="1"/>
    <col min="13573" max="13573" width="19.5703125" style="320" customWidth="1"/>
    <col min="13574" max="13574" width="13" style="320" customWidth="1"/>
    <col min="13575" max="13825" width="11.42578125" style="320"/>
    <col min="13826" max="13826" width="31.140625" style="320" customWidth="1"/>
    <col min="13827" max="13827" width="23.28515625" style="320" customWidth="1"/>
    <col min="13828" max="13828" width="19.140625" style="320" customWidth="1"/>
    <col min="13829" max="13829" width="19.5703125" style="320" customWidth="1"/>
    <col min="13830" max="13830" width="13" style="320" customWidth="1"/>
    <col min="13831" max="14081" width="11.42578125" style="320"/>
    <col min="14082" max="14082" width="31.140625" style="320" customWidth="1"/>
    <col min="14083" max="14083" width="23.28515625" style="320" customWidth="1"/>
    <col min="14084" max="14084" width="19.140625" style="320" customWidth="1"/>
    <col min="14085" max="14085" width="19.5703125" style="320" customWidth="1"/>
    <col min="14086" max="14086" width="13" style="320" customWidth="1"/>
    <col min="14087" max="14337" width="11.42578125" style="320"/>
    <col min="14338" max="14338" width="31.140625" style="320" customWidth="1"/>
    <col min="14339" max="14339" width="23.28515625" style="320" customWidth="1"/>
    <col min="14340" max="14340" width="19.140625" style="320" customWidth="1"/>
    <col min="14341" max="14341" width="19.5703125" style="320" customWidth="1"/>
    <col min="14342" max="14342" width="13" style="320" customWidth="1"/>
    <col min="14343" max="14593" width="11.42578125" style="320"/>
    <col min="14594" max="14594" width="31.140625" style="320" customWidth="1"/>
    <col min="14595" max="14595" width="23.28515625" style="320" customWidth="1"/>
    <col min="14596" max="14596" width="19.140625" style="320" customWidth="1"/>
    <col min="14597" max="14597" width="19.5703125" style="320" customWidth="1"/>
    <col min="14598" max="14598" width="13" style="320" customWidth="1"/>
    <col min="14599" max="14849" width="11.42578125" style="320"/>
    <col min="14850" max="14850" width="31.140625" style="320" customWidth="1"/>
    <col min="14851" max="14851" width="23.28515625" style="320" customWidth="1"/>
    <col min="14852" max="14852" width="19.140625" style="320" customWidth="1"/>
    <col min="14853" max="14853" width="19.5703125" style="320" customWidth="1"/>
    <col min="14854" max="14854" width="13" style="320" customWidth="1"/>
    <col min="14855" max="15105" width="11.42578125" style="320"/>
    <col min="15106" max="15106" width="31.140625" style="320" customWidth="1"/>
    <col min="15107" max="15107" width="23.28515625" style="320" customWidth="1"/>
    <col min="15108" max="15108" width="19.140625" style="320" customWidth="1"/>
    <col min="15109" max="15109" width="19.5703125" style="320" customWidth="1"/>
    <col min="15110" max="15110" width="13" style="320" customWidth="1"/>
    <col min="15111" max="15361" width="11.42578125" style="320"/>
    <col min="15362" max="15362" width="31.140625" style="320" customWidth="1"/>
    <col min="15363" max="15363" width="23.28515625" style="320" customWidth="1"/>
    <col min="15364" max="15364" width="19.140625" style="320" customWidth="1"/>
    <col min="15365" max="15365" width="19.5703125" style="320" customWidth="1"/>
    <col min="15366" max="15366" width="13" style="320" customWidth="1"/>
    <col min="15367" max="15617" width="11.42578125" style="320"/>
    <col min="15618" max="15618" width="31.140625" style="320" customWidth="1"/>
    <col min="15619" max="15619" width="23.28515625" style="320" customWidth="1"/>
    <col min="15620" max="15620" width="19.140625" style="320" customWidth="1"/>
    <col min="15621" max="15621" width="19.5703125" style="320" customWidth="1"/>
    <col min="15622" max="15622" width="13" style="320" customWidth="1"/>
    <col min="15623" max="15873" width="11.42578125" style="320"/>
    <col min="15874" max="15874" width="31.140625" style="320" customWidth="1"/>
    <col min="15875" max="15875" width="23.28515625" style="320" customWidth="1"/>
    <col min="15876" max="15876" width="19.140625" style="320" customWidth="1"/>
    <col min="15877" max="15877" width="19.5703125" style="320" customWidth="1"/>
    <col min="15878" max="15878" width="13" style="320" customWidth="1"/>
    <col min="15879" max="16129" width="11.42578125" style="320"/>
    <col min="16130" max="16130" width="31.140625" style="320" customWidth="1"/>
    <col min="16131" max="16131" width="23.28515625" style="320" customWidth="1"/>
    <col min="16132" max="16132" width="19.140625" style="320" customWidth="1"/>
    <col min="16133" max="16133" width="19.5703125" style="320" customWidth="1"/>
    <col min="16134" max="16134" width="13" style="320" customWidth="1"/>
    <col min="16135" max="16384" width="11.42578125" style="320"/>
  </cols>
  <sheetData>
    <row r="1" spans="1:5" x14ac:dyDescent="0.2">
      <c r="A1" s="1458" t="s">
        <v>18923</v>
      </c>
      <c r="B1" s="1458"/>
      <c r="C1" s="1458"/>
      <c r="D1" s="1458"/>
      <c r="E1" s="1458"/>
    </row>
    <row r="2" spans="1:5" ht="20.25" customHeight="1" x14ac:dyDescent="0.2">
      <c r="A2" s="1459" t="s">
        <v>19935</v>
      </c>
      <c r="B2" s="1459"/>
      <c r="C2" s="1459"/>
      <c r="D2" s="1459"/>
      <c r="E2" s="1459"/>
    </row>
    <row r="3" spans="1:5" ht="24" customHeight="1" x14ac:dyDescent="0.2">
      <c r="A3" s="1459" t="s">
        <v>19706</v>
      </c>
      <c r="B3" s="1459"/>
      <c r="C3" s="1459"/>
      <c r="D3" s="1459"/>
      <c r="E3" s="1459"/>
    </row>
    <row r="4" spans="1:5" x14ac:dyDescent="0.2">
      <c r="A4" s="640"/>
      <c r="B4" s="640"/>
      <c r="C4" s="640"/>
      <c r="D4" s="640"/>
      <c r="E4" s="640"/>
    </row>
    <row r="5" spans="1:5" ht="13.5" x14ac:dyDescent="0.2">
      <c r="A5" s="1456" t="s">
        <v>3</v>
      </c>
      <c r="B5" s="1456"/>
      <c r="C5" s="641" t="s">
        <v>19710</v>
      </c>
      <c r="D5" s="641" t="s">
        <v>19713</v>
      </c>
      <c r="E5" s="641" t="s">
        <v>19936</v>
      </c>
    </row>
    <row r="6" spans="1:5" x14ac:dyDescent="0.2">
      <c r="A6" s="642"/>
      <c r="B6" s="642"/>
      <c r="C6" s="642"/>
      <c r="D6" s="642"/>
      <c r="E6" s="642"/>
    </row>
    <row r="7" spans="1:5" ht="14.25" customHeight="1" x14ac:dyDescent="0.2">
      <c r="A7" s="1460" t="s">
        <v>19937</v>
      </c>
      <c r="B7" s="1460"/>
      <c r="C7" s="643">
        <f>SUM(C8+C9)</f>
        <v>142096097</v>
      </c>
      <c r="D7" s="643">
        <f t="shared" ref="D7:E7" si="0">SUM(D8+D9)</f>
        <v>94891020.170000002</v>
      </c>
      <c r="E7" s="643">
        <f t="shared" si="0"/>
        <v>94891020.170000002</v>
      </c>
    </row>
    <row r="8" spans="1:5" ht="24" customHeight="1" x14ac:dyDescent="0.2">
      <c r="A8" s="644"/>
      <c r="B8" s="645" t="s">
        <v>19938</v>
      </c>
      <c r="C8" s="646"/>
      <c r="D8" s="646"/>
      <c r="E8" s="646"/>
    </row>
    <row r="9" spans="1:5" ht="14.25" customHeight="1" x14ac:dyDescent="0.2">
      <c r="A9" s="644"/>
      <c r="B9" s="645" t="s">
        <v>19939</v>
      </c>
      <c r="C9" s="647">
        <v>142096097</v>
      </c>
      <c r="D9" s="647">
        <v>94891020.170000002</v>
      </c>
      <c r="E9" s="647">
        <f>SUM(D9)</f>
        <v>94891020.170000002</v>
      </c>
    </row>
    <row r="10" spans="1:5" ht="14.25" customHeight="1" x14ac:dyDescent="0.2">
      <c r="A10" s="648"/>
      <c r="B10" s="648"/>
      <c r="C10" s="649"/>
      <c r="D10" s="649"/>
      <c r="E10" s="649"/>
    </row>
    <row r="11" spans="1:5" ht="14.25" customHeight="1" x14ac:dyDescent="0.2">
      <c r="A11" s="1454" t="s">
        <v>19940</v>
      </c>
      <c r="B11" s="1454"/>
      <c r="C11" s="643">
        <f t="shared" ref="C11:E11" si="1">SUM(C12+C13)</f>
        <v>142096097</v>
      </c>
      <c r="D11" s="643">
        <f t="shared" si="1"/>
        <v>104817463.07000001</v>
      </c>
      <c r="E11" s="643">
        <f t="shared" si="1"/>
        <v>104817463.07000001</v>
      </c>
    </row>
    <row r="12" spans="1:5" ht="25.5" customHeight="1" x14ac:dyDescent="0.2">
      <c r="A12" s="644"/>
      <c r="B12" s="645" t="s">
        <v>19941</v>
      </c>
      <c r="C12" s="646"/>
      <c r="D12" s="646"/>
      <c r="E12" s="646"/>
    </row>
    <row r="13" spans="1:5" ht="14.25" customHeight="1" x14ac:dyDescent="0.2">
      <c r="A13" s="644"/>
      <c r="B13" s="645" t="s">
        <v>19942</v>
      </c>
      <c r="C13" s="647">
        <v>142096097</v>
      </c>
      <c r="D13" s="647">
        <v>104817463.07000001</v>
      </c>
      <c r="E13" s="647">
        <f>SUM(D13)</f>
        <v>104817463.07000001</v>
      </c>
    </row>
    <row r="14" spans="1:5" ht="14.25" customHeight="1" x14ac:dyDescent="0.2">
      <c r="A14" s="648"/>
      <c r="B14" s="648"/>
      <c r="C14" s="646"/>
      <c r="D14" s="646"/>
      <c r="E14" s="646"/>
    </row>
    <row r="15" spans="1:5" ht="30" customHeight="1" x14ac:dyDescent="0.2">
      <c r="A15" s="1454" t="s">
        <v>19943</v>
      </c>
      <c r="B15" s="1454"/>
      <c r="C15" s="650">
        <f>SUM(C7-C11)</f>
        <v>0</v>
      </c>
      <c r="D15" s="650">
        <f t="shared" ref="D15:E15" si="2">SUM(D7-D11)</f>
        <v>-9926442.900000006</v>
      </c>
      <c r="E15" s="650">
        <f t="shared" si="2"/>
        <v>-9926442.900000006</v>
      </c>
    </row>
    <row r="16" spans="1:5" x14ac:dyDescent="0.2">
      <c r="A16" s="640"/>
      <c r="B16" s="640"/>
      <c r="C16" s="640"/>
      <c r="D16" s="640"/>
      <c r="E16" s="640"/>
    </row>
    <row r="17" spans="1:5" ht="16.5" customHeight="1" x14ac:dyDescent="0.2">
      <c r="A17" s="1456" t="s">
        <v>3</v>
      </c>
      <c r="B17" s="1456"/>
      <c r="C17" s="641" t="s">
        <v>19710</v>
      </c>
      <c r="D17" s="641" t="s">
        <v>19713</v>
      </c>
      <c r="E17" s="641" t="s">
        <v>19936</v>
      </c>
    </row>
    <row r="18" spans="1:5" ht="16.5" customHeight="1" x14ac:dyDescent="0.2">
      <c r="A18" s="648"/>
      <c r="B18" s="648"/>
      <c r="C18" s="649"/>
      <c r="D18" s="649"/>
      <c r="E18" s="649"/>
    </row>
    <row r="19" spans="1:5" ht="16.5" customHeight="1" x14ac:dyDescent="0.2">
      <c r="A19" s="1454" t="s">
        <v>19944</v>
      </c>
      <c r="B19" s="1454"/>
      <c r="C19" s="650">
        <f>SUM(C15)</f>
        <v>0</v>
      </c>
      <c r="D19" s="650">
        <f t="shared" ref="D19:E19" si="3">SUM(D15)</f>
        <v>-9926442.900000006</v>
      </c>
      <c r="E19" s="650">
        <f t="shared" si="3"/>
        <v>-9926442.900000006</v>
      </c>
    </row>
    <row r="20" spans="1:5" ht="16.5" customHeight="1" x14ac:dyDescent="0.2">
      <c r="A20" s="648"/>
      <c r="B20" s="648"/>
      <c r="C20" s="649"/>
      <c r="D20" s="649"/>
      <c r="E20" s="649"/>
    </row>
    <row r="21" spans="1:5" ht="16.5" customHeight="1" x14ac:dyDescent="0.2">
      <c r="A21" s="1454" t="s">
        <v>19945</v>
      </c>
      <c r="B21" s="1454"/>
      <c r="C21" s="646"/>
      <c r="D21" s="646"/>
      <c r="E21" s="646"/>
    </row>
    <row r="22" spans="1:5" ht="16.5" customHeight="1" x14ac:dyDescent="0.2">
      <c r="A22" s="648"/>
      <c r="B22" s="648"/>
      <c r="C22" s="649"/>
      <c r="D22" s="649"/>
      <c r="E22" s="649"/>
    </row>
    <row r="23" spans="1:5" ht="16.5" customHeight="1" x14ac:dyDescent="0.2">
      <c r="A23" s="1457" t="s">
        <v>19946</v>
      </c>
      <c r="B23" s="1457"/>
      <c r="C23" s="651">
        <f>SUM(C19-C21)</f>
        <v>0</v>
      </c>
      <c r="D23" s="651">
        <f t="shared" ref="D23:E23" si="4">SUM(D19-D21)</f>
        <v>-9926442.900000006</v>
      </c>
      <c r="E23" s="651">
        <f t="shared" si="4"/>
        <v>-9926442.900000006</v>
      </c>
    </row>
    <row r="24" spans="1:5" ht="16.5" customHeight="1" x14ac:dyDescent="0.2">
      <c r="A24" s="640"/>
      <c r="B24" s="640"/>
      <c r="C24" s="640"/>
      <c r="D24" s="640"/>
      <c r="E24" s="640"/>
    </row>
    <row r="25" spans="1:5" ht="16.5" customHeight="1" x14ac:dyDescent="0.2">
      <c r="A25" s="1456" t="s">
        <v>3</v>
      </c>
      <c r="B25" s="1456"/>
      <c r="C25" s="641" t="s">
        <v>19710</v>
      </c>
      <c r="D25" s="641" t="s">
        <v>19713</v>
      </c>
      <c r="E25" s="641" t="s">
        <v>19936</v>
      </c>
    </row>
    <row r="26" spans="1:5" ht="16.5" customHeight="1" x14ac:dyDescent="0.2">
      <c r="A26" s="648"/>
      <c r="B26" s="648"/>
      <c r="C26" s="648"/>
      <c r="D26" s="648"/>
      <c r="E26" s="648"/>
    </row>
    <row r="27" spans="1:5" ht="16.5" customHeight="1" x14ac:dyDescent="0.2">
      <c r="A27" s="1454" t="s">
        <v>19947</v>
      </c>
      <c r="B27" s="1454"/>
      <c r="C27" s="646"/>
      <c r="D27" s="646"/>
      <c r="E27" s="646"/>
    </row>
    <row r="28" spans="1:5" ht="16.5" customHeight="1" x14ac:dyDescent="0.2">
      <c r="A28" s="648"/>
      <c r="B28" s="648"/>
      <c r="C28" s="646"/>
      <c r="D28" s="646"/>
      <c r="E28" s="646"/>
    </row>
    <row r="29" spans="1:5" ht="16.5" customHeight="1" x14ac:dyDescent="0.2">
      <c r="A29" s="1454" t="s">
        <v>19948</v>
      </c>
      <c r="B29" s="1454"/>
      <c r="C29" s="646"/>
      <c r="D29" s="646"/>
      <c r="E29" s="646"/>
    </row>
    <row r="30" spans="1:5" ht="16.5" customHeight="1" x14ac:dyDescent="0.2">
      <c r="A30" s="648"/>
      <c r="B30" s="648"/>
      <c r="C30" s="649"/>
      <c r="D30" s="649"/>
      <c r="E30" s="649"/>
    </row>
    <row r="31" spans="1:5" ht="16.5" customHeight="1" x14ac:dyDescent="0.2">
      <c r="A31" s="1454" t="s">
        <v>19949</v>
      </c>
      <c r="B31" s="1454"/>
      <c r="C31" s="652">
        <v>0</v>
      </c>
      <c r="D31" s="652">
        <v>0</v>
      </c>
      <c r="E31" s="652">
        <v>0</v>
      </c>
    </row>
    <row r="33" spans="1:5" ht="24.75" customHeight="1" x14ac:dyDescent="0.2">
      <c r="A33" s="1455"/>
      <c r="B33" s="1455"/>
      <c r="C33" s="1455"/>
      <c r="D33" s="1455"/>
      <c r="E33" s="1455"/>
    </row>
    <row r="34" spans="1:5" ht="26.25" customHeight="1" x14ac:dyDescent="0.2">
      <c r="A34" s="1455"/>
      <c r="B34" s="1455"/>
      <c r="C34" s="1455"/>
      <c r="D34" s="1455"/>
      <c r="E34" s="1455"/>
    </row>
    <row r="35" spans="1:5" ht="14.25" customHeight="1" x14ac:dyDescent="0.2">
      <c r="A35" s="1455"/>
      <c r="B35" s="1455"/>
      <c r="C35" s="1455"/>
      <c r="D35" s="1455"/>
      <c r="E35" s="1455"/>
    </row>
    <row r="37" spans="1:5" x14ac:dyDescent="0.2">
      <c r="B37" s="1452" t="s">
        <v>19726</v>
      </c>
      <c r="C37" s="1452"/>
      <c r="D37" s="1452"/>
    </row>
    <row r="38" spans="1:5" x14ac:dyDescent="0.2">
      <c r="B38" s="1453" t="s">
        <v>789</v>
      </c>
      <c r="C38" s="1453"/>
      <c r="D38" s="1453"/>
    </row>
  </sheetData>
  <mergeCells count="20">
    <mergeCell ref="A25:B25"/>
    <mergeCell ref="A1:E1"/>
    <mergeCell ref="A2:E2"/>
    <mergeCell ref="A3:E3"/>
    <mergeCell ref="A5:B5"/>
    <mergeCell ref="A7:B7"/>
    <mergeCell ref="A11:B11"/>
    <mergeCell ref="A15:B15"/>
    <mergeCell ref="A17:B17"/>
    <mergeCell ref="A19:B19"/>
    <mergeCell ref="A21:B21"/>
    <mergeCell ref="A23:B23"/>
    <mergeCell ref="B37:D37"/>
    <mergeCell ref="B38:D38"/>
    <mergeCell ref="A27:B27"/>
    <mergeCell ref="A29:B29"/>
    <mergeCell ref="A31:B31"/>
    <mergeCell ref="A33:E33"/>
    <mergeCell ref="A34:E34"/>
    <mergeCell ref="A35:E3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&amp;R49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L117"/>
  <sheetViews>
    <sheetView topLeftCell="A100" zoomScaleNormal="100" workbookViewId="0">
      <selection activeCell="F112" sqref="F112"/>
    </sheetView>
  </sheetViews>
  <sheetFormatPr baseColWidth="10" defaultRowHeight="12.75" x14ac:dyDescent="0.2"/>
  <cols>
    <col min="1" max="1" width="45.28515625" style="524" customWidth="1"/>
    <col min="2" max="2" width="18.85546875" style="524" customWidth="1"/>
    <col min="3" max="3" width="17.140625" style="524" customWidth="1"/>
    <col min="4" max="4" width="20" style="524" customWidth="1"/>
    <col min="5" max="5" width="17.140625" style="524" customWidth="1"/>
    <col min="6" max="6" width="17.5703125" style="524" customWidth="1"/>
    <col min="7" max="7" width="15" style="524" customWidth="1"/>
    <col min="8" max="8" width="14.5703125" style="524" customWidth="1"/>
    <col min="9" max="9" width="5.140625" style="524" customWidth="1"/>
    <col min="10" max="10" width="8.140625" style="654" customWidth="1"/>
    <col min="11" max="11" width="8.85546875" style="524" customWidth="1"/>
    <col min="12" max="16384" width="11.42578125" style="524"/>
  </cols>
  <sheetData>
    <row r="1" spans="1:12" ht="16.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</row>
    <row r="2" spans="1:12" ht="16.5" customHeight="1" x14ac:dyDescent="0.2">
      <c r="A2" s="1461" t="s">
        <v>19951</v>
      </c>
      <c r="B2" s="1461"/>
      <c r="C2" s="1461"/>
      <c r="D2" s="1461"/>
      <c r="E2" s="1461"/>
      <c r="F2" s="1461"/>
      <c r="G2" s="1461"/>
      <c r="H2" s="1461"/>
      <c r="I2" s="653"/>
    </row>
    <row r="3" spans="1:12" ht="16.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</row>
    <row r="4" spans="1:12" ht="16.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</row>
    <row r="5" spans="1:12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</row>
    <row r="6" spans="1:12" ht="18.75" customHeight="1" x14ac:dyDescent="0.2">
      <c r="A6" s="659" t="s">
        <v>19785</v>
      </c>
      <c r="B6" s="660" t="s">
        <v>19952</v>
      </c>
      <c r="C6" s="661"/>
      <c r="D6" s="658"/>
      <c r="E6" s="658"/>
      <c r="F6" s="658"/>
      <c r="G6" s="658"/>
      <c r="H6" s="658"/>
      <c r="I6" s="658"/>
    </row>
    <row r="7" spans="1:12" x14ac:dyDescent="0.2">
      <c r="A7" s="656"/>
      <c r="B7" s="658"/>
      <c r="C7" s="658"/>
      <c r="D7" s="658"/>
      <c r="E7" s="658"/>
      <c r="F7" s="658"/>
      <c r="G7" s="658"/>
      <c r="H7" s="658"/>
      <c r="I7" s="658"/>
    </row>
    <row r="8" spans="1:12" s="666" customFormat="1" ht="38.25" x14ac:dyDescent="0.2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 s="524"/>
      <c r="J8" s="665"/>
    </row>
    <row r="9" spans="1:12" s="669" customFormat="1" x14ac:dyDescent="0.2">
      <c r="A9" s="667" t="s">
        <v>19960</v>
      </c>
      <c r="B9" s="668">
        <f t="shared" ref="B9:H9" si="0">SUM(B10:B26)</f>
        <v>26809414</v>
      </c>
      <c r="C9" s="668">
        <f t="shared" si="0"/>
        <v>0</v>
      </c>
      <c r="D9" s="668">
        <f t="shared" si="0"/>
        <v>1745693.4300000004</v>
      </c>
      <c r="E9" s="668">
        <f t="shared" si="0"/>
        <v>28555107.43</v>
      </c>
      <c r="F9" s="668">
        <f t="shared" si="0"/>
        <v>18020427.420000002</v>
      </c>
      <c r="G9" s="668">
        <f t="shared" si="0"/>
        <v>18020427.420000002</v>
      </c>
      <c r="H9" s="668">
        <f t="shared" si="0"/>
        <v>10534680.009999998</v>
      </c>
      <c r="J9" s="670"/>
    </row>
    <row r="10" spans="1:12" s="677" customFormat="1" x14ac:dyDescent="0.2">
      <c r="A10" s="520" t="s">
        <v>19961</v>
      </c>
      <c r="B10" s="671">
        <v>5650553</v>
      </c>
      <c r="C10" s="672">
        <v>0</v>
      </c>
      <c r="D10" s="672">
        <v>5893004.3799999999</v>
      </c>
      <c r="E10" s="671">
        <f>SUM(B10:D10)</f>
        <v>11543557.379999999</v>
      </c>
      <c r="F10" s="673">
        <v>11543557.380000001</v>
      </c>
      <c r="G10" s="673">
        <f t="shared" ref="G10:G20" si="1">SUM(F10)</f>
        <v>11543557.380000001</v>
      </c>
      <c r="H10" s="674">
        <f t="shared" ref="H10:H26" si="2">SUM(E10-F10)</f>
        <v>-1.862645149230957E-9</v>
      </c>
      <c r="I10" s="675"/>
      <c r="J10" s="676"/>
      <c r="L10" s="678"/>
    </row>
    <row r="11" spans="1:12" s="677" customFormat="1" x14ac:dyDescent="0.2">
      <c r="A11" s="679" t="s">
        <v>19962</v>
      </c>
      <c r="B11" s="671"/>
      <c r="C11" s="672"/>
      <c r="D11" s="672">
        <f>5147.51+2679.54</f>
        <v>7827.05</v>
      </c>
      <c r="E11" s="671">
        <f>SUM(B11:D11)</f>
        <v>7827.05</v>
      </c>
      <c r="F11" s="673">
        <v>7827.05</v>
      </c>
      <c r="G11" s="673">
        <f t="shared" si="1"/>
        <v>7827.05</v>
      </c>
      <c r="H11" s="674">
        <f t="shared" si="2"/>
        <v>0</v>
      </c>
      <c r="I11" s="520"/>
      <c r="J11" s="679"/>
      <c r="L11" s="678"/>
    </row>
    <row r="12" spans="1:12" s="677" customFormat="1" x14ac:dyDescent="0.2">
      <c r="A12" s="679" t="s">
        <v>19963</v>
      </c>
      <c r="B12" s="672">
        <v>1205142</v>
      </c>
      <c r="C12" s="672">
        <v>0</v>
      </c>
      <c r="D12" s="672">
        <v>-170763.14</v>
      </c>
      <c r="E12" s="672">
        <f t="shared" ref="E12:E25" si="3">SUM(B12:D12)</f>
        <v>1034378.86</v>
      </c>
      <c r="F12" s="673">
        <v>584243.31000000006</v>
      </c>
      <c r="G12" s="673">
        <f t="shared" ref="G12" si="4">SUM(F12)</f>
        <v>584243.31000000006</v>
      </c>
      <c r="H12" s="674">
        <f t="shared" si="2"/>
        <v>450135.54999999993</v>
      </c>
      <c r="I12" s="675"/>
      <c r="J12" s="679"/>
      <c r="L12" s="678"/>
    </row>
    <row r="13" spans="1:12" s="677" customFormat="1" x14ac:dyDescent="0.2">
      <c r="A13" s="520" t="s">
        <v>19964</v>
      </c>
      <c r="B13" s="671">
        <v>1101514</v>
      </c>
      <c r="C13" s="672">
        <v>0</v>
      </c>
      <c r="D13" s="672">
        <v>0</v>
      </c>
      <c r="E13" s="671">
        <f t="shared" si="3"/>
        <v>1101514</v>
      </c>
      <c r="F13" s="673"/>
      <c r="G13" s="673">
        <f t="shared" si="1"/>
        <v>0</v>
      </c>
      <c r="H13" s="674">
        <f t="shared" si="2"/>
        <v>1101514</v>
      </c>
      <c r="I13" s="675"/>
      <c r="J13" s="676"/>
      <c r="L13" s="678"/>
    </row>
    <row r="14" spans="1:12" s="677" customFormat="1" x14ac:dyDescent="0.2">
      <c r="A14" s="520" t="s">
        <v>19965</v>
      </c>
      <c r="B14" s="671">
        <v>9295461</v>
      </c>
      <c r="C14" s="672">
        <v>0</v>
      </c>
      <c r="D14" s="672">
        <v>-5767807.3499999996</v>
      </c>
      <c r="E14" s="671">
        <f t="shared" si="3"/>
        <v>3527653.6500000004</v>
      </c>
      <c r="F14" s="673"/>
      <c r="G14" s="673">
        <f t="shared" si="1"/>
        <v>0</v>
      </c>
      <c r="H14" s="674">
        <f t="shared" si="2"/>
        <v>3527653.6500000004</v>
      </c>
      <c r="I14" s="675"/>
      <c r="J14" s="676"/>
      <c r="L14" s="678"/>
    </row>
    <row r="15" spans="1:12" s="677" customFormat="1" x14ac:dyDescent="0.2">
      <c r="A15" s="676" t="s">
        <v>19966</v>
      </c>
      <c r="B15" s="671">
        <v>3287353</v>
      </c>
      <c r="C15" s="672">
        <v>0</v>
      </c>
      <c r="D15" s="672">
        <v>0</v>
      </c>
      <c r="E15" s="671">
        <f t="shared" si="3"/>
        <v>3287353</v>
      </c>
      <c r="F15" s="673">
        <v>2040571.02</v>
      </c>
      <c r="G15" s="673">
        <f t="shared" si="1"/>
        <v>2040571.02</v>
      </c>
      <c r="H15" s="674">
        <f t="shared" si="2"/>
        <v>1246781.98</v>
      </c>
      <c r="I15" s="675"/>
      <c r="J15" s="676"/>
      <c r="L15" s="678"/>
    </row>
    <row r="16" spans="1:12" s="677" customFormat="1" x14ac:dyDescent="0.2">
      <c r="A16" s="520" t="s">
        <v>19967</v>
      </c>
      <c r="B16" s="671">
        <v>454244</v>
      </c>
      <c r="C16" s="672">
        <v>0</v>
      </c>
      <c r="D16" s="672">
        <v>0</v>
      </c>
      <c r="E16" s="671">
        <f t="shared" si="3"/>
        <v>454244</v>
      </c>
      <c r="F16" s="673">
        <v>356583.19</v>
      </c>
      <c r="G16" s="673">
        <f t="shared" si="1"/>
        <v>356583.19</v>
      </c>
      <c r="H16" s="674">
        <f t="shared" si="2"/>
        <v>97660.81</v>
      </c>
      <c r="I16" s="675"/>
      <c r="J16" s="676"/>
      <c r="L16" s="678"/>
    </row>
    <row r="17" spans="1:12" s="677" customFormat="1" x14ac:dyDescent="0.2">
      <c r="A17" s="676" t="s">
        <v>19968</v>
      </c>
      <c r="B17" s="671">
        <v>442469</v>
      </c>
      <c r="C17" s="672">
        <v>0</v>
      </c>
      <c r="D17" s="672">
        <v>0</v>
      </c>
      <c r="E17" s="671">
        <f t="shared" si="3"/>
        <v>442469</v>
      </c>
      <c r="F17" s="619">
        <v>169892.5</v>
      </c>
      <c r="G17" s="673">
        <f t="shared" si="1"/>
        <v>169892.5</v>
      </c>
      <c r="H17" s="674">
        <f t="shared" si="2"/>
        <v>272576.5</v>
      </c>
      <c r="I17" s="520"/>
      <c r="J17" s="676"/>
      <c r="L17" s="678"/>
    </row>
    <row r="18" spans="1:12" s="669" customFormat="1" x14ac:dyDescent="0.2">
      <c r="A18" s="679" t="s">
        <v>19969</v>
      </c>
      <c r="B18" s="671"/>
      <c r="C18" s="672"/>
      <c r="D18" s="672">
        <v>169892.5</v>
      </c>
      <c r="E18" s="671">
        <f t="shared" si="3"/>
        <v>169892.5</v>
      </c>
      <c r="F18" s="619"/>
      <c r="G18" s="673">
        <f t="shared" si="1"/>
        <v>0</v>
      </c>
      <c r="H18" s="674">
        <f t="shared" si="2"/>
        <v>169892.5</v>
      </c>
      <c r="I18" s="675"/>
      <c r="J18" s="679"/>
      <c r="L18" s="678"/>
    </row>
    <row r="19" spans="1:12" s="677" customFormat="1" x14ac:dyDescent="0.2">
      <c r="A19" s="680" t="s">
        <v>19970</v>
      </c>
      <c r="B19" s="671"/>
      <c r="C19" s="672"/>
      <c r="D19" s="672">
        <v>11962.85</v>
      </c>
      <c r="E19" s="671">
        <f t="shared" si="3"/>
        <v>11962.85</v>
      </c>
      <c r="F19" s="619">
        <v>11962.85</v>
      </c>
      <c r="G19" s="673">
        <f t="shared" si="1"/>
        <v>11962.85</v>
      </c>
      <c r="H19" s="674">
        <f t="shared" si="2"/>
        <v>0</v>
      </c>
      <c r="I19" s="675"/>
      <c r="J19" s="676"/>
      <c r="L19" s="678"/>
    </row>
    <row r="20" spans="1:12" s="677" customFormat="1" x14ac:dyDescent="0.2">
      <c r="A20" s="680" t="s">
        <v>19971</v>
      </c>
      <c r="B20" s="671"/>
      <c r="C20" s="672"/>
      <c r="D20" s="672">
        <v>35065.279999999999</v>
      </c>
      <c r="E20" s="671">
        <f t="shared" si="3"/>
        <v>35065.279999999999</v>
      </c>
      <c r="F20" s="619">
        <v>35065.279999999999</v>
      </c>
      <c r="G20" s="673">
        <f t="shared" si="1"/>
        <v>35065.279999999999</v>
      </c>
      <c r="H20" s="674">
        <f t="shared" si="2"/>
        <v>0</v>
      </c>
      <c r="I20" s="520"/>
      <c r="J20" s="676"/>
      <c r="L20" s="678"/>
    </row>
    <row r="21" spans="1:12" s="520" customFormat="1" ht="15" x14ac:dyDescent="0.25">
      <c r="A21" s="520" t="s">
        <v>19972</v>
      </c>
      <c r="B21" s="671">
        <v>492875</v>
      </c>
      <c r="C21" s="672">
        <v>0</v>
      </c>
      <c r="D21" s="672">
        <v>-67791.61</v>
      </c>
      <c r="E21" s="671">
        <f>SUM(B21:D21)</f>
        <v>425083.39</v>
      </c>
      <c r="F21" s="673">
        <v>379722.82</v>
      </c>
      <c r="G21" s="673">
        <f>SUM(F21)</f>
        <v>379722.82</v>
      </c>
      <c r="H21" s="674">
        <f t="shared" si="2"/>
        <v>45360.570000000007</v>
      </c>
      <c r="I21" s="483"/>
      <c r="J21" s="676"/>
      <c r="L21" s="678"/>
    </row>
    <row r="22" spans="1:12" s="520" customFormat="1" ht="15" x14ac:dyDescent="0.25">
      <c r="A22" s="520" t="s">
        <v>19973</v>
      </c>
      <c r="B22" s="671"/>
      <c r="C22" s="672">
        <v>0</v>
      </c>
      <c r="D22" s="672">
        <v>1387208.9</v>
      </c>
      <c r="E22" s="671">
        <f>SUM(B22:D22)</f>
        <v>1387208.9</v>
      </c>
      <c r="F22" s="485">
        <v>1387208.9</v>
      </c>
      <c r="G22" s="673">
        <f>SUM(F22)</f>
        <v>1387208.9</v>
      </c>
      <c r="H22" s="674">
        <f t="shared" si="2"/>
        <v>0</v>
      </c>
      <c r="I22" s="483"/>
      <c r="J22" s="676"/>
      <c r="L22" s="678"/>
    </row>
    <row r="23" spans="1:12" s="520" customFormat="1" ht="15" x14ac:dyDescent="0.25">
      <c r="A23" s="680" t="s">
        <v>19974</v>
      </c>
      <c r="B23" s="672">
        <v>2569445</v>
      </c>
      <c r="C23" s="672">
        <v>0</v>
      </c>
      <c r="D23" s="672">
        <v>0</v>
      </c>
      <c r="E23" s="672">
        <f t="shared" ref="E23" si="5">SUM(B23:D23)</f>
        <v>2569445</v>
      </c>
      <c r="F23" s="673">
        <v>1128666.8899999999</v>
      </c>
      <c r="G23" s="673">
        <f t="shared" ref="G23:G26" si="6">SUM(F23)</f>
        <v>1128666.8899999999</v>
      </c>
      <c r="H23" s="674">
        <f t="shared" si="2"/>
        <v>1440778.11</v>
      </c>
      <c r="I23" s="483"/>
      <c r="J23" s="676"/>
      <c r="L23" s="678"/>
    </row>
    <row r="24" spans="1:12" s="520" customFormat="1" ht="15" x14ac:dyDescent="0.25">
      <c r="A24" s="520" t="s">
        <v>19975</v>
      </c>
      <c r="B24" s="671">
        <v>1852949</v>
      </c>
      <c r="C24" s="672">
        <v>0</v>
      </c>
      <c r="D24" s="672">
        <v>0</v>
      </c>
      <c r="E24" s="671">
        <f t="shared" si="3"/>
        <v>1852949</v>
      </c>
      <c r="F24" s="673"/>
      <c r="G24" s="673">
        <f t="shared" si="6"/>
        <v>0</v>
      </c>
      <c r="H24" s="674">
        <f t="shared" si="2"/>
        <v>1852949</v>
      </c>
      <c r="I24" s="483"/>
      <c r="J24" s="676"/>
      <c r="L24" s="678"/>
    </row>
    <row r="25" spans="1:12" s="520" customFormat="1" ht="15" x14ac:dyDescent="0.25">
      <c r="A25" s="680" t="s">
        <v>19976</v>
      </c>
      <c r="B25" s="671"/>
      <c r="C25" s="672">
        <v>0</v>
      </c>
      <c r="D25" s="672">
        <f>54250.97+192843.6</f>
        <v>247094.57</v>
      </c>
      <c r="E25" s="671">
        <f t="shared" si="3"/>
        <v>247094.57</v>
      </c>
      <c r="F25" s="619">
        <v>247094.57</v>
      </c>
      <c r="G25" s="673">
        <f t="shared" si="6"/>
        <v>247094.57</v>
      </c>
      <c r="H25" s="674">
        <f t="shared" si="2"/>
        <v>0</v>
      </c>
      <c r="I25" s="483"/>
      <c r="J25" s="676"/>
      <c r="L25" s="678"/>
    </row>
    <row r="26" spans="1:12" s="520" customFormat="1" ht="15" x14ac:dyDescent="0.25">
      <c r="A26" s="680" t="s">
        <v>19977</v>
      </c>
      <c r="B26" s="672">
        <v>457409</v>
      </c>
      <c r="C26" s="672">
        <v>0</v>
      </c>
      <c r="D26" s="672">
        <v>0</v>
      </c>
      <c r="E26" s="672">
        <f t="shared" ref="E26" si="7">SUM(B26:D26)</f>
        <v>457409</v>
      </c>
      <c r="F26" s="673">
        <v>128031.66</v>
      </c>
      <c r="G26" s="673">
        <f t="shared" si="6"/>
        <v>128031.66</v>
      </c>
      <c r="H26" s="674">
        <f t="shared" si="2"/>
        <v>329377.33999999997</v>
      </c>
      <c r="I26" s="483"/>
      <c r="J26" s="676"/>
      <c r="L26" s="678"/>
    </row>
    <row r="27" spans="1:12" s="520" customFormat="1" ht="15" x14ac:dyDescent="0.25">
      <c r="A27" s="681" t="s">
        <v>19978</v>
      </c>
      <c r="B27" s="682">
        <f t="shared" ref="B27:H27" si="8">SUM(B28:B59)</f>
        <v>2769841</v>
      </c>
      <c r="C27" s="682">
        <f t="shared" si="8"/>
        <v>0</v>
      </c>
      <c r="D27" s="682">
        <f t="shared" si="8"/>
        <v>-349510.37000000011</v>
      </c>
      <c r="E27" s="682">
        <f t="shared" si="8"/>
        <v>2420330.63</v>
      </c>
      <c r="F27" s="682">
        <f t="shared" si="8"/>
        <v>2420330.63</v>
      </c>
      <c r="G27" s="682">
        <f t="shared" si="8"/>
        <v>2420330.63</v>
      </c>
      <c r="H27" s="682">
        <f t="shared" si="8"/>
        <v>2.1373125491663814E-11</v>
      </c>
      <c r="I27" s="483"/>
      <c r="J27" s="681"/>
      <c r="L27" s="678"/>
    </row>
    <row r="28" spans="1:12" s="520" customFormat="1" ht="15" x14ac:dyDescent="0.25">
      <c r="A28" s="676" t="s">
        <v>19979</v>
      </c>
      <c r="B28" s="683">
        <v>346942</v>
      </c>
      <c r="C28" s="672">
        <v>0</v>
      </c>
      <c r="D28" s="672">
        <v>-291048</v>
      </c>
      <c r="E28" s="672">
        <f t="shared" ref="E28:E74" si="9">SUM(B28:D28)</f>
        <v>55894</v>
      </c>
      <c r="F28" s="619">
        <v>55894</v>
      </c>
      <c r="G28" s="673">
        <f t="shared" ref="G28:G91" si="10">SUM(F28)</f>
        <v>55894</v>
      </c>
      <c r="H28" s="674">
        <f t="shared" ref="H28:H59" si="11">SUM(E28-F28)</f>
        <v>0</v>
      </c>
      <c r="I28" s="483"/>
      <c r="J28" s="676"/>
      <c r="L28" s="678"/>
    </row>
    <row r="29" spans="1:12" s="520" customFormat="1" ht="15" x14ac:dyDescent="0.25">
      <c r="A29" s="684" t="s">
        <v>19980</v>
      </c>
      <c r="B29" s="683">
        <v>231500</v>
      </c>
      <c r="C29" s="672">
        <v>0</v>
      </c>
      <c r="D29" s="672">
        <v>-101088.68</v>
      </c>
      <c r="E29" s="672">
        <f t="shared" si="9"/>
        <v>130411.32</v>
      </c>
      <c r="F29" s="619">
        <v>130411.32</v>
      </c>
      <c r="G29" s="673">
        <f t="shared" si="10"/>
        <v>130411.32</v>
      </c>
      <c r="H29" s="674">
        <f t="shared" si="11"/>
        <v>0</v>
      </c>
      <c r="I29" s="483"/>
      <c r="J29" s="684"/>
      <c r="L29" s="678"/>
    </row>
    <row r="30" spans="1:12" s="520" customFormat="1" ht="15" x14ac:dyDescent="0.25">
      <c r="A30" s="676" t="s">
        <v>19981</v>
      </c>
      <c r="B30" s="683">
        <v>50009</v>
      </c>
      <c r="C30" s="672">
        <v>0</v>
      </c>
      <c r="D30" s="672">
        <v>-8052.81</v>
      </c>
      <c r="E30" s="672">
        <f t="shared" si="9"/>
        <v>41956.19</v>
      </c>
      <c r="F30" s="673">
        <v>41956.19</v>
      </c>
      <c r="G30" s="673">
        <f t="shared" si="10"/>
        <v>41956.19</v>
      </c>
      <c r="H30" s="674">
        <f t="shared" si="11"/>
        <v>0</v>
      </c>
      <c r="I30" s="483"/>
      <c r="J30" s="676"/>
      <c r="L30" s="678"/>
    </row>
    <row r="31" spans="1:12" s="520" customFormat="1" ht="15" x14ac:dyDescent="0.25">
      <c r="A31" s="676" t="s">
        <v>19982</v>
      </c>
      <c r="B31" s="683">
        <v>264390</v>
      </c>
      <c r="C31" s="672">
        <v>0</v>
      </c>
      <c r="D31" s="672">
        <v>-258563.79</v>
      </c>
      <c r="E31" s="672">
        <f t="shared" si="9"/>
        <v>5826.2099999999919</v>
      </c>
      <c r="F31" s="673">
        <v>5826.21</v>
      </c>
      <c r="G31" s="673">
        <f t="shared" si="10"/>
        <v>5826.21</v>
      </c>
      <c r="H31" s="674">
        <f t="shared" si="11"/>
        <v>-8.1854523159563541E-12</v>
      </c>
      <c r="I31" s="483"/>
      <c r="J31" s="676"/>
      <c r="L31" s="678"/>
    </row>
    <row r="32" spans="1:12" s="520" customFormat="1" ht="15" x14ac:dyDescent="0.25">
      <c r="A32" s="676" t="s">
        <v>19983</v>
      </c>
      <c r="B32" s="672">
        <v>0</v>
      </c>
      <c r="C32" s="672">
        <v>0</v>
      </c>
      <c r="D32" s="672">
        <v>0</v>
      </c>
      <c r="E32" s="672">
        <f t="shared" si="9"/>
        <v>0</v>
      </c>
      <c r="F32" s="673"/>
      <c r="G32" s="673">
        <f t="shared" si="10"/>
        <v>0</v>
      </c>
      <c r="H32" s="674">
        <f t="shared" si="11"/>
        <v>0</v>
      </c>
      <c r="I32" s="483"/>
      <c r="J32" s="676"/>
      <c r="L32" s="678"/>
    </row>
    <row r="33" spans="1:12" s="520" customFormat="1" ht="15" x14ac:dyDescent="0.25">
      <c r="A33" s="684" t="s">
        <v>19984</v>
      </c>
      <c r="B33" s="683">
        <v>300000</v>
      </c>
      <c r="C33" s="672">
        <v>0</v>
      </c>
      <c r="D33" s="672">
        <v>-86900.67</v>
      </c>
      <c r="E33" s="672">
        <f t="shared" si="9"/>
        <v>213099.33000000002</v>
      </c>
      <c r="F33" s="619">
        <v>213099.33</v>
      </c>
      <c r="G33" s="673">
        <f t="shared" si="10"/>
        <v>213099.33</v>
      </c>
      <c r="H33" s="674">
        <f t="shared" si="11"/>
        <v>2.9103830456733704E-11</v>
      </c>
      <c r="I33" s="483"/>
      <c r="J33" s="684"/>
      <c r="L33" s="678"/>
    </row>
    <row r="34" spans="1:12" s="520" customFormat="1" ht="15" x14ac:dyDescent="0.25">
      <c r="A34" s="676" t="s">
        <v>19985</v>
      </c>
      <c r="B34" s="672">
        <v>0</v>
      </c>
      <c r="C34" s="672">
        <v>0</v>
      </c>
      <c r="D34" s="672">
        <v>567.32000000000005</v>
      </c>
      <c r="E34" s="672">
        <f t="shared" si="9"/>
        <v>567.32000000000005</v>
      </c>
      <c r="F34" s="619">
        <v>567.32000000000005</v>
      </c>
      <c r="G34" s="673">
        <f t="shared" si="10"/>
        <v>567.32000000000005</v>
      </c>
      <c r="H34" s="674">
        <f t="shared" si="11"/>
        <v>0</v>
      </c>
      <c r="I34" s="483"/>
      <c r="J34" s="676"/>
      <c r="L34" s="678"/>
    </row>
    <row r="35" spans="1:12" s="520" customFormat="1" ht="15" x14ac:dyDescent="0.25">
      <c r="A35" s="676" t="s">
        <v>19986</v>
      </c>
      <c r="B35" s="683">
        <v>15450</v>
      </c>
      <c r="C35" s="672">
        <v>0</v>
      </c>
      <c r="D35" s="672">
        <v>4502</v>
      </c>
      <c r="E35" s="672">
        <f t="shared" si="9"/>
        <v>19952</v>
      </c>
      <c r="F35" s="673">
        <v>19952</v>
      </c>
      <c r="G35" s="673">
        <f t="shared" si="10"/>
        <v>19952</v>
      </c>
      <c r="H35" s="674">
        <f t="shared" si="11"/>
        <v>0</v>
      </c>
      <c r="I35" s="483"/>
      <c r="J35" s="676"/>
      <c r="L35" s="678"/>
    </row>
    <row r="36" spans="1:12" s="520" customFormat="1" ht="15" x14ac:dyDescent="0.2">
      <c r="A36" s="676" t="s">
        <v>19987</v>
      </c>
      <c r="B36" s="683">
        <v>9292</v>
      </c>
      <c r="C36" s="672">
        <v>0</v>
      </c>
      <c r="D36" s="672">
        <v>1201.07</v>
      </c>
      <c r="E36" s="672">
        <f t="shared" si="9"/>
        <v>10493.07</v>
      </c>
      <c r="F36" s="673">
        <v>10493.07</v>
      </c>
      <c r="G36" s="673">
        <f t="shared" si="10"/>
        <v>10493.07</v>
      </c>
      <c r="H36" s="674">
        <f t="shared" si="11"/>
        <v>0</v>
      </c>
      <c r="I36" s="685"/>
      <c r="J36" s="676"/>
      <c r="L36" s="678"/>
    </row>
    <row r="37" spans="1:12" s="520" customFormat="1" x14ac:dyDescent="0.2">
      <c r="A37" s="684" t="s">
        <v>19988</v>
      </c>
      <c r="B37" s="672">
        <v>15473</v>
      </c>
      <c r="C37" s="672">
        <v>0</v>
      </c>
      <c r="D37" s="672">
        <v>97591.08</v>
      </c>
      <c r="E37" s="672">
        <f>SUM(B37:D37)</f>
        <v>113064.08</v>
      </c>
      <c r="F37" s="673">
        <v>113064.08</v>
      </c>
      <c r="G37" s="673">
        <f t="shared" si="10"/>
        <v>113064.08</v>
      </c>
      <c r="H37" s="674">
        <f t="shared" si="11"/>
        <v>0</v>
      </c>
      <c r="I37" s="685"/>
      <c r="J37" s="684"/>
      <c r="L37" s="678"/>
    </row>
    <row r="38" spans="1:12" s="520" customFormat="1" ht="15" x14ac:dyDescent="0.2">
      <c r="A38" s="676" t="s">
        <v>19989</v>
      </c>
      <c r="B38" s="683">
        <v>1697</v>
      </c>
      <c r="C38" s="672">
        <v>0</v>
      </c>
      <c r="D38" s="672">
        <f>1277.55+4882</f>
        <v>6159.55</v>
      </c>
      <c r="E38" s="672">
        <f t="shared" si="9"/>
        <v>7856.55</v>
      </c>
      <c r="F38" s="673">
        <v>7856.55</v>
      </c>
      <c r="G38" s="673">
        <f t="shared" si="10"/>
        <v>7856.55</v>
      </c>
      <c r="H38" s="674">
        <f t="shared" si="11"/>
        <v>0</v>
      </c>
      <c r="I38" s="685"/>
      <c r="J38" s="676"/>
      <c r="L38" s="678"/>
    </row>
    <row r="39" spans="1:12" s="520" customFormat="1" ht="15" x14ac:dyDescent="0.2">
      <c r="A39" s="676" t="s">
        <v>19990</v>
      </c>
      <c r="B39" s="683">
        <v>9260</v>
      </c>
      <c r="C39" s="672">
        <v>0</v>
      </c>
      <c r="D39" s="672">
        <v>-9260</v>
      </c>
      <c r="E39" s="672">
        <f t="shared" si="9"/>
        <v>0</v>
      </c>
      <c r="F39" s="673"/>
      <c r="G39" s="673">
        <f t="shared" si="10"/>
        <v>0</v>
      </c>
      <c r="H39" s="674">
        <f t="shared" si="11"/>
        <v>0</v>
      </c>
      <c r="I39" s="685"/>
      <c r="J39" s="676"/>
      <c r="L39" s="678"/>
    </row>
    <row r="40" spans="1:12" s="520" customFormat="1" ht="15" x14ac:dyDescent="0.2">
      <c r="A40" s="676" t="s">
        <v>19991</v>
      </c>
      <c r="B40" s="683">
        <v>5733</v>
      </c>
      <c r="C40" s="672">
        <v>0</v>
      </c>
      <c r="D40" s="672">
        <v>2303.59</v>
      </c>
      <c r="E40" s="672">
        <f t="shared" si="9"/>
        <v>8036.59</v>
      </c>
      <c r="F40" s="619">
        <v>8036.59</v>
      </c>
      <c r="G40" s="673">
        <f t="shared" si="10"/>
        <v>8036.59</v>
      </c>
      <c r="H40" s="674">
        <f t="shared" si="11"/>
        <v>0</v>
      </c>
      <c r="I40" s="685"/>
      <c r="J40" s="676"/>
      <c r="L40" s="678"/>
    </row>
    <row r="41" spans="1:12" s="520" customFormat="1" ht="15" x14ac:dyDescent="0.2">
      <c r="A41" s="676" t="s">
        <v>19992</v>
      </c>
      <c r="B41" s="683">
        <v>20445</v>
      </c>
      <c r="C41" s="672">
        <v>0</v>
      </c>
      <c r="D41" s="672">
        <v>37982.910000000003</v>
      </c>
      <c r="E41" s="672">
        <f t="shared" si="9"/>
        <v>58427.91</v>
      </c>
      <c r="F41" s="673">
        <v>58427.91</v>
      </c>
      <c r="G41" s="673">
        <f t="shared" si="10"/>
        <v>58427.91</v>
      </c>
      <c r="H41" s="674">
        <f t="shared" si="11"/>
        <v>0</v>
      </c>
      <c r="I41" s="685"/>
      <c r="J41" s="676"/>
      <c r="L41" s="678"/>
    </row>
    <row r="42" spans="1:12" s="520" customFormat="1" ht="15" x14ac:dyDescent="0.2">
      <c r="A42" s="684" t="s">
        <v>19993</v>
      </c>
      <c r="B42" s="683">
        <v>54623</v>
      </c>
      <c r="C42" s="672">
        <v>0</v>
      </c>
      <c r="D42" s="672">
        <v>-24212.34</v>
      </c>
      <c r="E42" s="672">
        <f t="shared" si="9"/>
        <v>30410.66</v>
      </c>
      <c r="F42" s="619">
        <v>30410.66</v>
      </c>
      <c r="G42" s="673">
        <f t="shared" si="10"/>
        <v>30410.66</v>
      </c>
      <c r="H42" s="674">
        <f t="shared" si="11"/>
        <v>0</v>
      </c>
      <c r="I42" s="685"/>
      <c r="J42" s="684"/>
      <c r="L42" s="678"/>
    </row>
    <row r="43" spans="1:12" s="520" customFormat="1" ht="15" x14ac:dyDescent="0.2">
      <c r="A43" s="684" t="s">
        <v>19994</v>
      </c>
      <c r="B43" s="683">
        <v>65027</v>
      </c>
      <c r="C43" s="672">
        <v>0</v>
      </c>
      <c r="D43" s="672">
        <v>124332.32</v>
      </c>
      <c r="E43" s="672">
        <f t="shared" si="9"/>
        <v>189359.32</v>
      </c>
      <c r="F43" s="485">
        <v>189359.32</v>
      </c>
      <c r="G43" s="673">
        <f t="shared" si="10"/>
        <v>189359.32</v>
      </c>
      <c r="H43" s="674">
        <f t="shared" si="11"/>
        <v>0</v>
      </c>
      <c r="I43" s="685"/>
      <c r="J43" s="684"/>
      <c r="L43" s="678"/>
    </row>
    <row r="44" spans="1:12" s="520" customFormat="1" ht="15" x14ac:dyDescent="0.2">
      <c r="A44" s="676" t="s">
        <v>19995</v>
      </c>
      <c r="B44" s="683">
        <v>694</v>
      </c>
      <c r="C44" s="672">
        <v>0</v>
      </c>
      <c r="D44" s="672">
        <v>-694</v>
      </c>
      <c r="E44" s="672">
        <f t="shared" si="9"/>
        <v>0</v>
      </c>
      <c r="F44" s="673"/>
      <c r="G44" s="673">
        <f t="shared" si="10"/>
        <v>0</v>
      </c>
      <c r="H44" s="674">
        <f t="shared" si="11"/>
        <v>0</v>
      </c>
      <c r="I44" s="685"/>
      <c r="J44" s="676"/>
      <c r="L44" s="678"/>
    </row>
    <row r="45" spans="1:12" s="520" customFormat="1" x14ac:dyDescent="0.2">
      <c r="A45" s="676" t="s">
        <v>19996</v>
      </c>
      <c r="B45" s="672">
        <v>0</v>
      </c>
      <c r="C45" s="672">
        <v>0</v>
      </c>
      <c r="D45" s="672">
        <v>2170.46</v>
      </c>
      <c r="E45" s="672">
        <f t="shared" si="9"/>
        <v>2170.46</v>
      </c>
      <c r="F45" s="673">
        <v>2170.46</v>
      </c>
      <c r="G45" s="673">
        <f t="shared" si="10"/>
        <v>2170.46</v>
      </c>
      <c r="H45" s="674">
        <f t="shared" si="11"/>
        <v>0</v>
      </c>
      <c r="I45" s="685"/>
      <c r="J45" s="676"/>
      <c r="L45" s="678"/>
    </row>
    <row r="46" spans="1:12" s="520" customFormat="1" ht="15" x14ac:dyDescent="0.2">
      <c r="A46" s="676" t="s">
        <v>19997</v>
      </c>
      <c r="B46" s="683">
        <v>26725</v>
      </c>
      <c r="C46" s="672">
        <v>0</v>
      </c>
      <c r="D46" s="672">
        <v>-21721.59</v>
      </c>
      <c r="E46" s="672">
        <f t="shared" si="9"/>
        <v>5003.41</v>
      </c>
      <c r="F46" s="619">
        <v>5003.41</v>
      </c>
      <c r="G46" s="673">
        <f t="shared" si="10"/>
        <v>5003.41</v>
      </c>
      <c r="H46" s="674">
        <f t="shared" si="11"/>
        <v>0</v>
      </c>
      <c r="I46" s="685"/>
      <c r="J46" s="676"/>
      <c r="L46" s="678"/>
    </row>
    <row r="47" spans="1:12" s="520" customFormat="1" ht="15" x14ac:dyDescent="0.2">
      <c r="A47" s="676" t="s">
        <v>19998</v>
      </c>
      <c r="B47" s="683">
        <v>2344</v>
      </c>
      <c r="C47" s="672">
        <v>0</v>
      </c>
      <c r="D47" s="672">
        <v>1428.47</v>
      </c>
      <c r="E47" s="672">
        <f t="shared" si="9"/>
        <v>3772.4700000000003</v>
      </c>
      <c r="F47" s="673">
        <v>3772.47</v>
      </c>
      <c r="G47" s="673">
        <f t="shared" si="10"/>
        <v>3772.47</v>
      </c>
      <c r="H47" s="674">
        <f t="shared" si="11"/>
        <v>4.5474735088646412E-13</v>
      </c>
      <c r="I47" s="685"/>
      <c r="J47" s="676"/>
      <c r="L47" s="678"/>
    </row>
    <row r="48" spans="1:12" s="520" customFormat="1" ht="15" x14ac:dyDescent="0.2">
      <c r="A48" s="676" t="s">
        <v>19999</v>
      </c>
      <c r="B48" s="683">
        <v>305285</v>
      </c>
      <c r="C48" s="672">
        <v>0</v>
      </c>
      <c r="D48" s="672">
        <v>167550.75</v>
      </c>
      <c r="E48" s="672">
        <f t="shared" si="9"/>
        <v>472835.75</v>
      </c>
      <c r="F48" s="673">
        <v>472835.75</v>
      </c>
      <c r="G48" s="673">
        <f t="shared" si="10"/>
        <v>472835.75</v>
      </c>
      <c r="H48" s="674">
        <f t="shared" si="11"/>
        <v>0</v>
      </c>
      <c r="I48" s="685"/>
      <c r="J48" s="676"/>
      <c r="L48" s="678"/>
    </row>
    <row r="49" spans="1:12" s="520" customFormat="1" ht="15" x14ac:dyDescent="0.2">
      <c r="A49" s="676" t="s">
        <v>20000</v>
      </c>
      <c r="B49" s="683">
        <v>44952</v>
      </c>
      <c r="C49" s="672">
        <v>0</v>
      </c>
      <c r="D49" s="672">
        <v>-23671.27</v>
      </c>
      <c r="E49" s="672">
        <f t="shared" si="9"/>
        <v>21280.73</v>
      </c>
      <c r="F49" s="673">
        <v>21280.73</v>
      </c>
      <c r="G49" s="673">
        <f t="shared" si="10"/>
        <v>21280.73</v>
      </c>
      <c r="H49" s="674">
        <f t="shared" si="11"/>
        <v>0</v>
      </c>
      <c r="I49" s="685"/>
      <c r="J49" s="676"/>
      <c r="L49" s="678"/>
    </row>
    <row r="50" spans="1:12" s="520" customFormat="1" ht="15" x14ac:dyDescent="0.2">
      <c r="A50" s="676" t="s">
        <v>20001</v>
      </c>
      <c r="B50" s="683">
        <v>1000000</v>
      </c>
      <c r="C50" s="672">
        <v>0</v>
      </c>
      <c r="D50" s="672">
        <v>-89370.61</v>
      </c>
      <c r="E50" s="672">
        <f t="shared" si="9"/>
        <v>910629.39</v>
      </c>
      <c r="F50" s="485">
        <v>910629.39</v>
      </c>
      <c r="G50" s="673">
        <f t="shared" si="10"/>
        <v>910629.39</v>
      </c>
      <c r="H50" s="674">
        <f t="shared" si="11"/>
        <v>0</v>
      </c>
      <c r="I50" s="685"/>
      <c r="J50" s="676"/>
      <c r="L50" s="678"/>
    </row>
    <row r="51" spans="1:12" s="520" customFormat="1" ht="15" x14ac:dyDescent="0.2">
      <c r="A51" s="676" t="s">
        <v>20002</v>
      </c>
      <c r="B51" s="683">
        <v>0</v>
      </c>
      <c r="C51" s="672">
        <v>0</v>
      </c>
      <c r="D51" s="672">
        <f>50920.8+3364</f>
        <v>54284.800000000003</v>
      </c>
      <c r="E51" s="672">
        <f t="shared" si="9"/>
        <v>54284.800000000003</v>
      </c>
      <c r="F51" s="673">
        <v>54284.800000000003</v>
      </c>
      <c r="G51" s="673">
        <f t="shared" si="10"/>
        <v>54284.800000000003</v>
      </c>
      <c r="H51" s="674">
        <f t="shared" si="11"/>
        <v>0</v>
      </c>
      <c r="I51" s="685"/>
      <c r="J51" s="676"/>
      <c r="L51" s="678"/>
    </row>
    <row r="52" spans="1:12" s="520" customFormat="1" ht="15" x14ac:dyDescent="0.2">
      <c r="A52" s="676" t="s">
        <v>20003</v>
      </c>
      <c r="B52" s="683">
        <v>0</v>
      </c>
      <c r="C52" s="672">
        <v>0</v>
      </c>
      <c r="D52" s="672">
        <v>13757.86</v>
      </c>
      <c r="E52" s="672">
        <f>SUM(B52:D52)</f>
        <v>13757.86</v>
      </c>
      <c r="F52" s="619">
        <v>13757.86</v>
      </c>
      <c r="G52" s="673">
        <f t="shared" si="10"/>
        <v>13757.86</v>
      </c>
      <c r="H52" s="674">
        <f t="shared" si="11"/>
        <v>0</v>
      </c>
      <c r="I52" s="685"/>
      <c r="J52" s="676"/>
      <c r="L52" s="678"/>
    </row>
    <row r="53" spans="1:12" s="520" customFormat="1" ht="15" x14ac:dyDescent="0.2">
      <c r="A53" s="676" t="s">
        <v>20004</v>
      </c>
      <c r="B53" s="683">
        <v>0</v>
      </c>
      <c r="C53" s="672">
        <v>0</v>
      </c>
      <c r="D53" s="672">
        <v>0</v>
      </c>
      <c r="E53" s="672">
        <f t="shared" si="9"/>
        <v>0</v>
      </c>
      <c r="F53" s="673"/>
      <c r="G53" s="673">
        <f t="shared" si="10"/>
        <v>0</v>
      </c>
      <c r="H53" s="674">
        <f t="shared" si="11"/>
        <v>0</v>
      </c>
      <c r="I53" s="685"/>
      <c r="J53" s="676"/>
      <c r="L53" s="678"/>
    </row>
    <row r="54" spans="1:12" s="520" customFormat="1" ht="15" x14ac:dyDescent="0.2">
      <c r="A54" s="676" t="s">
        <v>20005</v>
      </c>
      <c r="B54" s="683">
        <v>0</v>
      </c>
      <c r="C54" s="672">
        <v>0</v>
      </c>
      <c r="D54" s="672">
        <v>7028.9</v>
      </c>
      <c r="E54" s="672">
        <f t="shared" si="9"/>
        <v>7028.9</v>
      </c>
      <c r="F54" s="673">
        <v>7028.9</v>
      </c>
      <c r="G54" s="673">
        <f t="shared" si="10"/>
        <v>7028.9</v>
      </c>
      <c r="H54" s="674">
        <f t="shared" si="11"/>
        <v>0</v>
      </c>
      <c r="I54" s="685"/>
      <c r="J54" s="676"/>
      <c r="L54" s="678"/>
    </row>
    <row r="55" spans="1:12" s="520" customFormat="1" ht="15" x14ac:dyDescent="0.2">
      <c r="A55" s="676" t="s">
        <v>20006</v>
      </c>
      <c r="B55" s="683">
        <v>0</v>
      </c>
      <c r="C55" s="672">
        <v>0</v>
      </c>
      <c r="D55" s="672">
        <v>25639.79</v>
      </c>
      <c r="E55" s="672">
        <f t="shared" si="9"/>
        <v>25639.79</v>
      </c>
      <c r="F55" s="485">
        <v>25639.79</v>
      </c>
      <c r="G55" s="673">
        <f t="shared" si="10"/>
        <v>25639.79</v>
      </c>
      <c r="H55" s="674">
        <f t="shared" si="11"/>
        <v>0</v>
      </c>
      <c r="I55" s="685"/>
      <c r="J55" s="676"/>
      <c r="L55" s="678"/>
    </row>
    <row r="56" spans="1:12" s="520" customFormat="1" ht="15" x14ac:dyDescent="0.2">
      <c r="A56" s="676" t="s">
        <v>20007</v>
      </c>
      <c r="B56" s="683">
        <v>0</v>
      </c>
      <c r="C56" s="672">
        <v>0</v>
      </c>
      <c r="D56" s="672">
        <v>1707.56</v>
      </c>
      <c r="E56" s="672">
        <f t="shared" si="9"/>
        <v>1707.56</v>
      </c>
      <c r="F56" s="619">
        <v>1707.56</v>
      </c>
      <c r="G56" s="673">
        <f t="shared" si="10"/>
        <v>1707.56</v>
      </c>
      <c r="H56" s="674">
        <f t="shared" si="11"/>
        <v>0</v>
      </c>
      <c r="I56" s="685"/>
      <c r="J56" s="676"/>
      <c r="L56" s="678"/>
    </row>
    <row r="57" spans="1:12" s="520" customFormat="1" ht="15" x14ac:dyDescent="0.2">
      <c r="A57" s="676" t="s">
        <v>20008</v>
      </c>
      <c r="B57" s="683">
        <v>0</v>
      </c>
      <c r="C57" s="672">
        <v>0</v>
      </c>
      <c r="D57" s="672">
        <v>100</v>
      </c>
      <c r="E57" s="672">
        <f>SUM(B57:D57)</f>
        <v>100</v>
      </c>
      <c r="F57" s="673">
        <v>100</v>
      </c>
      <c r="G57" s="673">
        <f t="shared" si="10"/>
        <v>100</v>
      </c>
      <c r="H57" s="674">
        <f t="shared" si="11"/>
        <v>0</v>
      </c>
      <c r="I57" s="685"/>
      <c r="J57" s="676"/>
      <c r="L57" s="678"/>
    </row>
    <row r="58" spans="1:12" s="520" customFormat="1" ht="15" x14ac:dyDescent="0.2">
      <c r="A58" s="684" t="s">
        <v>20009</v>
      </c>
      <c r="B58" s="683">
        <v>0</v>
      </c>
      <c r="C58" s="672">
        <v>0</v>
      </c>
      <c r="D58" s="672">
        <v>11429.77</v>
      </c>
      <c r="E58" s="672">
        <f t="shared" si="9"/>
        <v>11429.77</v>
      </c>
      <c r="F58" s="619">
        <v>11429.77</v>
      </c>
      <c r="G58" s="673">
        <f t="shared" si="10"/>
        <v>11429.77</v>
      </c>
      <c r="H58" s="674">
        <f t="shared" si="11"/>
        <v>0</v>
      </c>
      <c r="I58" s="685"/>
      <c r="J58" s="684"/>
      <c r="L58" s="678"/>
    </row>
    <row r="59" spans="1:12" s="520" customFormat="1" ht="15" x14ac:dyDescent="0.2">
      <c r="A59" s="676" t="s">
        <v>20010</v>
      </c>
      <c r="B59" s="683">
        <v>0</v>
      </c>
      <c r="C59" s="672">
        <v>0</v>
      </c>
      <c r="D59" s="672">
        <v>5335.19</v>
      </c>
      <c r="E59" s="672">
        <f t="shared" si="9"/>
        <v>5335.19</v>
      </c>
      <c r="F59" s="673">
        <v>5335.19</v>
      </c>
      <c r="G59" s="673">
        <f t="shared" si="10"/>
        <v>5335.19</v>
      </c>
      <c r="H59" s="674">
        <f t="shared" si="11"/>
        <v>0</v>
      </c>
      <c r="I59" s="685"/>
      <c r="J59" s="676"/>
      <c r="L59" s="678"/>
    </row>
    <row r="60" spans="1:12" s="520" customFormat="1" x14ac:dyDescent="0.2">
      <c r="A60" s="681" t="s">
        <v>20011</v>
      </c>
      <c r="B60" s="682">
        <f t="shared" ref="B60:H60" si="12">SUM(B61:B104)</f>
        <v>9284179</v>
      </c>
      <c r="C60" s="682">
        <f t="shared" si="12"/>
        <v>309.97000000000003</v>
      </c>
      <c r="D60" s="682">
        <f t="shared" si="12"/>
        <v>-588165.05999999971</v>
      </c>
      <c r="E60" s="682">
        <f t="shared" si="12"/>
        <v>8696323.9100000001</v>
      </c>
      <c r="F60" s="682">
        <f t="shared" si="12"/>
        <v>8696323.9100000001</v>
      </c>
      <c r="G60" s="682">
        <f t="shared" si="12"/>
        <v>8696323.9100000001</v>
      </c>
      <c r="H60" s="682">
        <f t="shared" si="12"/>
        <v>1.9190338207408786E-10</v>
      </c>
      <c r="I60" s="685"/>
      <c r="J60" s="681"/>
      <c r="L60" s="678"/>
    </row>
    <row r="61" spans="1:12" s="520" customFormat="1" ht="15" x14ac:dyDescent="0.2">
      <c r="A61" s="676" t="s">
        <v>20012</v>
      </c>
      <c r="B61" s="683">
        <v>1143277</v>
      </c>
      <c r="C61" s="672">
        <v>0</v>
      </c>
      <c r="D61" s="672">
        <v>-624625</v>
      </c>
      <c r="E61" s="672">
        <f t="shared" si="9"/>
        <v>518652</v>
      </c>
      <c r="F61" s="619">
        <v>518652</v>
      </c>
      <c r="G61" s="673">
        <f t="shared" si="10"/>
        <v>518652</v>
      </c>
      <c r="H61" s="674">
        <f t="shared" ref="H61:H104" si="13">SUM(E61-F61)</f>
        <v>0</v>
      </c>
      <c r="I61" s="685"/>
      <c r="J61" s="676"/>
      <c r="L61" s="678"/>
    </row>
    <row r="62" spans="1:12" s="520" customFormat="1" ht="15" x14ac:dyDescent="0.2">
      <c r="A62" s="676" t="s">
        <v>20013</v>
      </c>
      <c r="B62" s="683">
        <v>776528</v>
      </c>
      <c r="C62" s="672">
        <v>0</v>
      </c>
      <c r="D62" s="672">
        <v>-603232.51</v>
      </c>
      <c r="E62" s="672">
        <f t="shared" si="9"/>
        <v>173295.49</v>
      </c>
      <c r="F62" s="619">
        <v>173295.49</v>
      </c>
      <c r="G62" s="673">
        <f t="shared" si="10"/>
        <v>173295.49</v>
      </c>
      <c r="H62" s="674">
        <f t="shared" si="13"/>
        <v>0</v>
      </c>
      <c r="I62" s="685"/>
      <c r="J62" s="676"/>
      <c r="L62" s="678"/>
    </row>
    <row r="63" spans="1:12" s="520" customFormat="1" ht="15" x14ac:dyDescent="0.2">
      <c r="A63" s="676" t="s">
        <v>20014</v>
      </c>
      <c r="B63" s="683">
        <v>124071</v>
      </c>
      <c r="C63" s="672">
        <v>0</v>
      </c>
      <c r="D63" s="672">
        <v>-110461</v>
      </c>
      <c r="E63" s="672">
        <f t="shared" si="9"/>
        <v>13610</v>
      </c>
      <c r="F63" s="619">
        <v>13610</v>
      </c>
      <c r="G63" s="673">
        <f t="shared" si="10"/>
        <v>13610</v>
      </c>
      <c r="H63" s="674">
        <f t="shared" si="13"/>
        <v>0</v>
      </c>
      <c r="I63" s="685"/>
      <c r="J63" s="676"/>
      <c r="L63" s="678"/>
    </row>
    <row r="64" spans="1:12" s="520" customFormat="1" ht="15" x14ac:dyDescent="0.2">
      <c r="A64" s="676" t="s">
        <v>20015</v>
      </c>
      <c r="B64" s="683">
        <v>61102</v>
      </c>
      <c r="C64" s="672">
        <v>0</v>
      </c>
      <c r="D64" s="672">
        <v>-54651.99</v>
      </c>
      <c r="E64" s="672">
        <f t="shared" si="9"/>
        <v>6450.010000000002</v>
      </c>
      <c r="F64" s="619">
        <v>6450.01</v>
      </c>
      <c r="G64" s="673">
        <f t="shared" si="10"/>
        <v>6450.01</v>
      </c>
      <c r="H64" s="674">
        <f t="shared" si="13"/>
        <v>1.8189894035458565E-12</v>
      </c>
      <c r="I64" s="685"/>
      <c r="J64" s="676"/>
      <c r="L64" s="678"/>
    </row>
    <row r="65" spans="1:12" s="520" customFormat="1" ht="15" x14ac:dyDescent="0.2">
      <c r="A65" s="684" t="s">
        <v>20016</v>
      </c>
      <c r="B65" s="683">
        <v>34738</v>
      </c>
      <c r="C65" s="672">
        <v>0</v>
      </c>
      <c r="D65" s="672">
        <v>-31726</v>
      </c>
      <c r="E65" s="672">
        <f t="shared" si="9"/>
        <v>3012</v>
      </c>
      <c r="F65" s="673">
        <v>3012</v>
      </c>
      <c r="G65" s="673">
        <f t="shared" si="10"/>
        <v>3012</v>
      </c>
      <c r="H65" s="674">
        <f t="shared" si="13"/>
        <v>0</v>
      </c>
      <c r="I65" s="685"/>
      <c r="J65" s="684"/>
      <c r="L65" s="678"/>
    </row>
    <row r="66" spans="1:12" s="520" customFormat="1" ht="15" x14ac:dyDescent="0.2">
      <c r="A66" s="676" t="s">
        <v>20017</v>
      </c>
      <c r="B66" s="683">
        <v>31812</v>
      </c>
      <c r="C66" s="672">
        <v>0</v>
      </c>
      <c r="D66" s="672">
        <v>-15889.29</v>
      </c>
      <c r="E66" s="672">
        <f t="shared" si="9"/>
        <v>15922.71</v>
      </c>
      <c r="F66" s="619">
        <v>15922.71</v>
      </c>
      <c r="G66" s="673">
        <f t="shared" si="10"/>
        <v>15922.71</v>
      </c>
      <c r="H66" s="674">
        <f t="shared" si="13"/>
        <v>0</v>
      </c>
      <c r="I66" s="685"/>
      <c r="J66" s="676"/>
      <c r="L66" s="678"/>
    </row>
    <row r="67" spans="1:12" s="520" customFormat="1" x14ac:dyDescent="0.2">
      <c r="A67" s="676" t="s">
        <v>20018</v>
      </c>
      <c r="B67" s="672">
        <v>0</v>
      </c>
      <c r="C67" s="672">
        <v>0</v>
      </c>
      <c r="D67" s="672">
        <v>0</v>
      </c>
      <c r="E67" s="672">
        <f t="shared" si="9"/>
        <v>0</v>
      </c>
      <c r="F67" s="673"/>
      <c r="G67" s="673">
        <f t="shared" si="10"/>
        <v>0</v>
      </c>
      <c r="H67" s="674">
        <f t="shared" si="13"/>
        <v>0</v>
      </c>
      <c r="I67" s="685"/>
      <c r="J67" s="676"/>
      <c r="L67" s="678"/>
    </row>
    <row r="68" spans="1:12" s="520" customFormat="1" ht="15" x14ac:dyDescent="0.2">
      <c r="A68" s="676" t="s">
        <v>20019</v>
      </c>
      <c r="B68" s="683">
        <v>39889</v>
      </c>
      <c r="C68" s="672">
        <v>0</v>
      </c>
      <c r="D68" s="672">
        <v>-13572.08</v>
      </c>
      <c r="E68" s="672">
        <f t="shared" si="9"/>
        <v>26316.92</v>
      </c>
      <c r="F68" s="673">
        <v>26316.92</v>
      </c>
      <c r="G68" s="673">
        <f t="shared" si="10"/>
        <v>26316.92</v>
      </c>
      <c r="H68" s="674">
        <f t="shared" si="13"/>
        <v>0</v>
      </c>
      <c r="I68" s="685"/>
      <c r="J68" s="676"/>
      <c r="L68" s="678"/>
    </row>
    <row r="69" spans="1:12" s="520" customFormat="1" ht="15" x14ac:dyDescent="0.2">
      <c r="A69" s="676" t="s">
        <v>20020</v>
      </c>
      <c r="B69" s="683">
        <v>269863</v>
      </c>
      <c r="C69" s="672">
        <v>0</v>
      </c>
      <c r="D69" s="672">
        <v>-15048.68</v>
      </c>
      <c r="E69" s="672">
        <f t="shared" si="9"/>
        <v>254814.32</v>
      </c>
      <c r="F69" s="673">
        <v>254814.32</v>
      </c>
      <c r="G69" s="673">
        <f t="shared" si="10"/>
        <v>254814.32</v>
      </c>
      <c r="H69" s="674">
        <f t="shared" si="13"/>
        <v>0</v>
      </c>
      <c r="I69" s="685"/>
      <c r="J69" s="676"/>
      <c r="L69" s="678"/>
    </row>
    <row r="70" spans="1:12" s="520" customFormat="1" ht="15" x14ac:dyDescent="0.2">
      <c r="A70" s="676" t="s">
        <v>20021</v>
      </c>
      <c r="B70" s="683">
        <v>27379</v>
      </c>
      <c r="C70" s="672">
        <v>0</v>
      </c>
      <c r="D70" s="672">
        <v>26909</v>
      </c>
      <c r="E70" s="672">
        <f t="shared" si="9"/>
        <v>54288</v>
      </c>
      <c r="F70" s="673">
        <v>54288</v>
      </c>
      <c r="G70" s="673">
        <f t="shared" si="10"/>
        <v>54288</v>
      </c>
      <c r="H70" s="674">
        <f t="shared" si="13"/>
        <v>0</v>
      </c>
      <c r="I70" s="685"/>
      <c r="J70" s="676"/>
      <c r="L70" s="678"/>
    </row>
    <row r="71" spans="1:12" s="520" customFormat="1" ht="15" x14ac:dyDescent="0.2">
      <c r="A71" s="676" t="s">
        <v>20022</v>
      </c>
      <c r="B71" s="683">
        <v>462869</v>
      </c>
      <c r="C71" s="672">
        <v>0</v>
      </c>
      <c r="D71" s="672">
        <v>411286.38</v>
      </c>
      <c r="E71" s="672">
        <f t="shared" si="9"/>
        <v>874155.38</v>
      </c>
      <c r="F71" s="673">
        <v>874155.38</v>
      </c>
      <c r="G71" s="673">
        <f t="shared" si="10"/>
        <v>874155.38</v>
      </c>
      <c r="H71" s="674">
        <f t="shared" si="13"/>
        <v>0</v>
      </c>
      <c r="I71" s="685"/>
      <c r="J71" s="676"/>
      <c r="L71" s="678"/>
    </row>
    <row r="72" spans="1:12" s="520" customFormat="1" ht="15" x14ac:dyDescent="0.2">
      <c r="A72" s="684" t="s">
        <v>20023</v>
      </c>
      <c r="B72" s="683">
        <v>269296</v>
      </c>
      <c r="C72" s="672">
        <v>0</v>
      </c>
      <c r="D72" s="672">
        <v>-266918</v>
      </c>
      <c r="E72" s="672">
        <f t="shared" si="9"/>
        <v>2378</v>
      </c>
      <c r="F72" s="673">
        <v>2378</v>
      </c>
      <c r="G72" s="673">
        <f t="shared" si="10"/>
        <v>2378</v>
      </c>
      <c r="H72" s="674">
        <f t="shared" si="13"/>
        <v>0</v>
      </c>
      <c r="I72" s="685"/>
      <c r="J72" s="684"/>
      <c r="L72" s="678"/>
    </row>
    <row r="73" spans="1:12" s="520" customFormat="1" ht="15" x14ac:dyDescent="0.2">
      <c r="A73" s="676" t="s">
        <v>20024</v>
      </c>
      <c r="B73" s="683">
        <v>37903</v>
      </c>
      <c r="C73" s="672">
        <v>0</v>
      </c>
      <c r="D73" s="672">
        <v>-37903</v>
      </c>
      <c r="E73" s="672">
        <f>SUM(B73:D73)</f>
        <v>0</v>
      </c>
      <c r="F73" s="673"/>
      <c r="G73" s="673">
        <f t="shared" si="10"/>
        <v>0</v>
      </c>
      <c r="H73" s="674">
        <f t="shared" si="13"/>
        <v>0</v>
      </c>
      <c r="I73" s="685"/>
      <c r="J73" s="676"/>
      <c r="L73" s="678"/>
    </row>
    <row r="74" spans="1:12" s="520" customFormat="1" ht="15" x14ac:dyDescent="0.2">
      <c r="A74" s="676" t="s">
        <v>20025</v>
      </c>
      <c r="B74" s="683">
        <v>2447329</v>
      </c>
      <c r="C74" s="672">
        <v>0</v>
      </c>
      <c r="D74" s="672">
        <v>89638.87</v>
      </c>
      <c r="E74" s="672">
        <f t="shared" si="9"/>
        <v>2536967.87</v>
      </c>
      <c r="F74" s="619">
        <v>2536967.87</v>
      </c>
      <c r="G74" s="673">
        <f t="shared" si="10"/>
        <v>2536967.87</v>
      </c>
      <c r="H74" s="674">
        <f t="shared" si="13"/>
        <v>0</v>
      </c>
      <c r="I74" s="685"/>
      <c r="J74" s="676"/>
      <c r="L74" s="678"/>
    </row>
    <row r="75" spans="1:12" s="520" customFormat="1" ht="15" x14ac:dyDescent="0.2">
      <c r="A75" s="684" t="s">
        <v>20026</v>
      </c>
      <c r="B75" s="683">
        <v>56441</v>
      </c>
      <c r="C75" s="672">
        <v>0</v>
      </c>
      <c r="D75" s="672">
        <v>-40920.6</v>
      </c>
      <c r="E75" s="672">
        <f t="shared" ref="E75:E104" si="14">SUM(B75:D75)</f>
        <v>15520.400000000001</v>
      </c>
      <c r="F75" s="673">
        <v>15520.4</v>
      </c>
      <c r="G75" s="673">
        <f t="shared" si="10"/>
        <v>15520.4</v>
      </c>
      <c r="H75" s="674">
        <f t="shared" si="13"/>
        <v>1.8189894035458565E-12</v>
      </c>
      <c r="I75" s="685"/>
      <c r="J75" s="684"/>
      <c r="L75" s="678"/>
    </row>
    <row r="76" spans="1:12" s="520" customFormat="1" ht="15" x14ac:dyDescent="0.2">
      <c r="A76" s="684" t="s">
        <v>20027</v>
      </c>
      <c r="B76" s="683">
        <v>199163</v>
      </c>
      <c r="C76" s="672">
        <v>0</v>
      </c>
      <c r="D76" s="672">
        <v>64208.67</v>
      </c>
      <c r="E76" s="672">
        <f t="shared" si="14"/>
        <v>263371.67</v>
      </c>
      <c r="F76" s="619">
        <v>263371.67</v>
      </c>
      <c r="G76" s="673">
        <f t="shared" si="10"/>
        <v>263371.67</v>
      </c>
      <c r="H76" s="674">
        <f t="shared" si="13"/>
        <v>0</v>
      </c>
      <c r="I76" s="685"/>
      <c r="J76" s="684"/>
      <c r="L76" s="678"/>
    </row>
    <row r="77" spans="1:12" s="520" customFormat="1" ht="15" x14ac:dyDescent="0.2">
      <c r="A77" s="676" t="s">
        <v>20028</v>
      </c>
      <c r="B77" s="686">
        <v>106684</v>
      </c>
      <c r="C77" s="672">
        <v>0</v>
      </c>
      <c r="D77" s="672">
        <v>211595.64</v>
      </c>
      <c r="E77" s="672">
        <f t="shared" si="14"/>
        <v>318279.64</v>
      </c>
      <c r="F77" s="673">
        <v>318279.64</v>
      </c>
      <c r="G77" s="673">
        <f t="shared" si="10"/>
        <v>318279.64</v>
      </c>
      <c r="H77" s="674">
        <f t="shared" si="13"/>
        <v>0</v>
      </c>
      <c r="I77" s="685"/>
      <c r="J77" s="676"/>
      <c r="L77" s="678"/>
    </row>
    <row r="78" spans="1:12" s="520" customFormat="1" ht="15" x14ac:dyDescent="0.2">
      <c r="A78" s="684" t="s">
        <v>20029</v>
      </c>
      <c r="B78" s="683">
        <v>320812</v>
      </c>
      <c r="C78" s="672">
        <v>0</v>
      </c>
      <c r="D78" s="672">
        <v>-320109.53999999998</v>
      </c>
      <c r="E78" s="672">
        <f t="shared" si="14"/>
        <v>702.46000000002095</v>
      </c>
      <c r="F78" s="619">
        <v>702.46</v>
      </c>
      <c r="G78" s="673">
        <f t="shared" si="10"/>
        <v>702.46</v>
      </c>
      <c r="H78" s="674">
        <f t="shared" si="13"/>
        <v>2.0918378140777349E-11</v>
      </c>
      <c r="I78" s="685"/>
      <c r="J78" s="684"/>
      <c r="L78" s="678"/>
    </row>
    <row r="79" spans="1:12" s="520" customFormat="1" ht="15" x14ac:dyDescent="0.2">
      <c r="A79" s="676" t="s">
        <v>20030</v>
      </c>
      <c r="B79" s="683">
        <v>0</v>
      </c>
      <c r="C79" s="672">
        <v>0</v>
      </c>
      <c r="D79" s="672">
        <v>0</v>
      </c>
      <c r="E79" s="672">
        <f t="shared" si="14"/>
        <v>0</v>
      </c>
      <c r="F79" s="619"/>
      <c r="G79" s="673">
        <f t="shared" si="10"/>
        <v>0</v>
      </c>
      <c r="H79" s="674">
        <f t="shared" si="13"/>
        <v>0</v>
      </c>
      <c r="I79" s="685"/>
      <c r="J79" s="676"/>
      <c r="L79" s="678"/>
    </row>
    <row r="80" spans="1:12" s="520" customFormat="1" ht="15" x14ac:dyDescent="0.2">
      <c r="A80" s="676" t="s">
        <v>20031</v>
      </c>
      <c r="B80" s="683">
        <v>26975</v>
      </c>
      <c r="C80" s="672">
        <v>0</v>
      </c>
      <c r="D80" s="672">
        <v>-26975</v>
      </c>
      <c r="E80" s="672">
        <f t="shared" si="14"/>
        <v>0</v>
      </c>
      <c r="F80" s="673"/>
      <c r="G80" s="673">
        <f t="shared" si="10"/>
        <v>0</v>
      </c>
      <c r="H80" s="674">
        <f t="shared" si="13"/>
        <v>0</v>
      </c>
      <c r="I80" s="685"/>
      <c r="J80" s="676"/>
      <c r="L80" s="678"/>
    </row>
    <row r="81" spans="1:12" s="520" customFormat="1" ht="15" x14ac:dyDescent="0.2">
      <c r="A81" s="676" t="s">
        <v>20032</v>
      </c>
      <c r="B81" s="683">
        <v>10000</v>
      </c>
      <c r="C81" s="672">
        <v>309.97000000000003</v>
      </c>
      <c r="D81" s="672">
        <v>6837.67</v>
      </c>
      <c r="E81" s="672">
        <f t="shared" si="14"/>
        <v>17147.64</v>
      </c>
      <c r="F81" s="485">
        <v>17147.64</v>
      </c>
      <c r="G81" s="673">
        <f t="shared" si="10"/>
        <v>17147.64</v>
      </c>
      <c r="H81" s="674">
        <f t="shared" si="13"/>
        <v>0</v>
      </c>
      <c r="I81" s="685"/>
      <c r="J81" s="676"/>
      <c r="L81" s="678"/>
    </row>
    <row r="82" spans="1:12" s="520" customFormat="1" ht="15" x14ac:dyDescent="0.2">
      <c r="A82" s="676" t="s">
        <v>20033</v>
      </c>
      <c r="B82" s="683">
        <v>0</v>
      </c>
      <c r="C82" s="672">
        <v>0</v>
      </c>
      <c r="D82" s="672">
        <v>0</v>
      </c>
      <c r="E82" s="672">
        <f t="shared" si="14"/>
        <v>0</v>
      </c>
      <c r="F82" s="673"/>
      <c r="G82" s="673">
        <f t="shared" si="10"/>
        <v>0</v>
      </c>
      <c r="H82" s="674">
        <f t="shared" si="13"/>
        <v>0</v>
      </c>
      <c r="I82" s="685"/>
      <c r="J82" s="676"/>
      <c r="L82" s="678"/>
    </row>
    <row r="83" spans="1:12" s="520" customFormat="1" ht="15" x14ac:dyDescent="0.2">
      <c r="A83" s="676" t="s">
        <v>20034</v>
      </c>
      <c r="B83" s="683">
        <v>0</v>
      </c>
      <c r="C83" s="672">
        <v>0</v>
      </c>
      <c r="D83" s="672">
        <v>313.2</v>
      </c>
      <c r="E83" s="672">
        <f t="shared" si="14"/>
        <v>313.2</v>
      </c>
      <c r="F83" s="673">
        <v>313.2</v>
      </c>
      <c r="G83" s="673">
        <f t="shared" si="10"/>
        <v>313.2</v>
      </c>
      <c r="H83" s="674">
        <f t="shared" si="13"/>
        <v>0</v>
      </c>
      <c r="I83" s="685"/>
      <c r="J83" s="676"/>
      <c r="L83" s="678"/>
    </row>
    <row r="84" spans="1:12" s="520" customFormat="1" ht="15" x14ac:dyDescent="0.2">
      <c r="A84" s="676" t="s">
        <v>20035</v>
      </c>
      <c r="B84" s="683">
        <v>0</v>
      </c>
      <c r="C84" s="672">
        <v>0</v>
      </c>
      <c r="D84" s="672">
        <v>883061.66</v>
      </c>
      <c r="E84" s="672">
        <f t="shared" si="14"/>
        <v>883061.66</v>
      </c>
      <c r="F84" s="485">
        <v>883061.66</v>
      </c>
      <c r="G84" s="673">
        <f t="shared" si="10"/>
        <v>883061.66</v>
      </c>
      <c r="H84" s="674">
        <f t="shared" si="13"/>
        <v>0</v>
      </c>
      <c r="I84" s="685"/>
      <c r="J84" s="676"/>
      <c r="L84" s="678"/>
    </row>
    <row r="85" spans="1:12" s="520" customFormat="1" ht="15" x14ac:dyDescent="0.2">
      <c r="A85" s="676" t="s">
        <v>20036</v>
      </c>
      <c r="B85" s="683">
        <v>0</v>
      </c>
      <c r="C85" s="672">
        <v>0</v>
      </c>
      <c r="D85" s="672">
        <v>122.96</v>
      </c>
      <c r="E85" s="672">
        <f t="shared" si="14"/>
        <v>122.96</v>
      </c>
      <c r="F85" s="673">
        <v>122.96</v>
      </c>
      <c r="G85" s="673">
        <f t="shared" si="10"/>
        <v>122.96</v>
      </c>
      <c r="H85" s="674">
        <f t="shared" si="13"/>
        <v>0</v>
      </c>
      <c r="I85" s="685"/>
      <c r="J85" s="676"/>
      <c r="L85" s="678"/>
    </row>
    <row r="86" spans="1:12" s="520" customFormat="1" ht="15" x14ac:dyDescent="0.2">
      <c r="A86" s="676" t="s">
        <v>20037</v>
      </c>
      <c r="B86" s="683">
        <v>0</v>
      </c>
      <c r="C86" s="672">
        <v>0</v>
      </c>
      <c r="D86" s="672">
        <v>0</v>
      </c>
      <c r="E86" s="672">
        <f t="shared" si="14"/>
        <v>0</v>
      </c>
      <c r="F86" s="673"/>
      <c r="G86" s="673">
        <f t="shared" si="10"/>
        <v>0</v>
      </c>
      <c r="H86" s="674">
        <f t="shared" si="13"/>
        <v>0</v>
      </c>
      <c r="I86" s="685"/>
      <c r="J86" s="676"/>
      <c r="L86" s="678"/>
    </row>
    <row r="87" spans="1:12" s="520" customFormat="1" ht="15" x14ac:dyDescent="0.2">
      <c r="A87" s="676" t="s">
        <v>20038</v>
      </c>
      <c r="B87" s="683">
        <v>0</v>
      </c>
      <c r="C87" s="672">
        <v>0</v>
      </c>
      <c r="D87" s="672">
        <v>19517.61</v>
      </c>
      <c r="E87" s="672">
        <f t="shared" si="14"/>
        <v>19517.61</v>
      </c>
      <c r="F87" s="619">
        <v>19517.61</v>
      </c>
      <c r="G87" s="673">
        <f t="shared" si="10"/>
        <v>19517.61</v>
      </c>
      <c r="H87" s="674">
        <f t="shared" si="13"/>
        <v>0</v>
      </c>
      <c r="I87" s="685"/>
      <c r="J87" s="676"/>
      <c r="L87" s="678"/>
    </row>
    <row r="88" spans="1:12" s="520" customFormat="1" ht="15" x14ac:dyDescent="0.2">
      <c r="A88" s="676" t="s">
        <v>20039</v>
      </c>
      <c r="B88" s="683">
        <v>0</v>
      </c>
      <c r="C88" s="672">
        <v>0</v>
      </c>
      <c r="D88" s="672">
        <v>102122</v>
      </c>
      <c r="E88" s="672">
        <f t="shared" si="14"/>
        <v>102122</v>
      </c>
      <c r="F88" s="619">
        <v>102122</v>
      </c>
      <c r="G88" s="673">
        <f t="shared" si="10"/>
        <v>102122</v>
      </c>
      <c r="H88" s="674">
        <f t="shared" si="13"/>
        <v>0</v>
      </c>
      <c r="I88" s="685"/>
      <c r="J88" s="676"/>
      <c r="L88" s="678"/>
    </row>
    <row r="89" spans="1:12" s="520" customFormat="1" ht="15" x14ac:dyDescent="0.2">
      <c r="A89" s="676" t="s">
        <v>20040</v>
      </c>
      <c r="B89" s="683">
        <v>0</v>
      </c>
      <c r="C89" s="672">
        <v>0</v>
      </c>
      <c r="D89" s="672">
        <v>4394.99</v>
      </c>
      <c r="E89" s="672">
        <f t="shared" si="14"/>
        <v>4394.99</v>
      </c>
      <c r="F89" s="619">
        <v>4394.99</v>
      </c>
      <c r="G89" s="673">
        <f t="shared" si="10"/>
        <v>4394.99</v>
      </c>
      <c r="H89" s="674">
        <f t="shared" si="13"/>
        <v>0</v>
      </c>
      <c r="I89" s="685"/>
      <c r="J89" s="676"/>
      <c r="L89" s="678"/>
    </row>
    <row r="90" spans="1:12" s="520" customFormat="1" x14ac:dyDescent="0.2">
      <c r="A90" s="676" t="s">
        <v>20041</v>
      </c>
      <c r="B90" s="672">
        <v>190000</v>
      </c>
      <c r="C90" s="672">
        <v>0</v>
      </c>
      <c r="D90" s="672">
        <v>-3462.64</v>
      </c>
      <c r="E90" s="672">
        <f t="shared" si="14"/>
        <v>186537.36</v>
      </c>
      <c r="F90" s="619">
        <v>186537.36</v>
      </c>
      <c r="G90" s="673">
        <f t="shared" si="10"/>
        <v>186537.36</v>
      </c>
      <c r="H90" s="674">
        <f t="shared" si="13"/>
        <v>0</v>
      </c>
      <c r="I90" s="685"/>
      <c r="J90" s="676"/>
      <c r="L90" s="678"/>
    </row>
    <row r="91" spans="1:12" s="520" customFormat="1" ht="15" x14ac:dyDescent="0.2">
      <c r="A91" s="676" t="s">
        <v>20042</v>
      </c>
      <c r="B91" s="683">
        <v>26336</v>
      </c>
      <c r="C91" s="672">
        <v>0</v>
      </c>
      <c r="D91" s="672">
        <v>4512</v>
      </c>
      <c r="E91" s="672">
        <f t="shared" si="14"/>
        <v>30848</v>
      </c>
      <c r="F91" s="673">
        <v>30848</v>
      </c>
      <c r="G91" s="673">
        <f t="shared" si="10"/>
        <v>30848</v>
      </c>
      <c r="H91" s="674">
        <f t="shared" si="13"/>
        <v>0</v>
      </c>
      <c r="I91" s="685"/>
      <c r="J91" s="676"/>
      <c r="L91" s="678"/>
    </row>
    <row r="92" spans="1:12" s="520" customFormat="1" ht="15" x14ac:dyDescent="0.2">
      <c r="A92" s="676" t="s">
        <v>20043</v>
      </c>
      <c r="B92" s="683">
        <v>18034</v>
      </c>
      <c r="C92" s="672">
        <v>0</v>
      </c>
      <c r="D92" s="672">
        <v>-18034</v>
      </c>
      <c r="E92" s="672">
        <f>SUM(B92:D92)</f>
        <v>0</v>
      </c>
      <c r="F92" s="673"/>
      <c r="G92" s="673">
        <f t="shared" ref="G92:G104" si="15">SUM(F92)</f>
        <v>0</v>
      </c>
      <c r="H92" s="674">
        <f t="shared" si="13"/>
        <v>0</v>
      </c>
      <c r="I92" s="685"/>
      <c r="J92" s="676"/>
      <c r="L92" s="678"/>
    </row>
    <row r="93" spans="1:12" s="520" customFormat="1" ht="15" x14ac:dyDescent="0.2">
      <c r="A93" s="676" t="s">
        <v>20044</v>
      </c>
      <c r="B93" s="683">
        <v>11679.27</v>
      </c>
      <c r="C93" s="672">
        <v>0</v>
      </c>
      <c r="D93" s="672">
        <v>66728.2</v>
      </c>
      <c r="E93" s="672">
        <f t="shared" si="14"/>
        <v>78407.47</v>
      </c>
      <c r="F93" s="485">
        <v>78407.47</v>
      </c>
      <c r="G93" s="673">
        <f t="shared" si="15"/>
        <v>78407.47</v>
      </c>
      <c r="H93" s="674">
        <f t="shared" si="13"/>
        <v>0</v>
      </c>
      <c r="I93" s="685"/>
      <c r="J93" s="676"/>
      <c r="L93" s="678"/>
    </row>
    <row r="94" spans="1:12" s="520" customFormat="1" x14ac:dyDescent="0.2">
      <c r="A94" s="676" t="s">
        <v>20045</v>
      </c>
      <c r="B94" s="672">
        <v>0</v>
      </c>
      <c r="C94" s="672">
        <v>0</v>
      </c>
      <c r="D94" s="672">
        <v>0</v>
      </c>
      <c r="E94" s="672">
        <f>SUM(B94:D94)</f>
        <v>0</v>
      </c>
      <c r="F94" s="673"/>
      <c r="G94" s="673">
        <f t="shared" si="15"/>
        <v>0</v>
      </c>
      <c r="H94" s="674">
        <f t="shared" si="13"/>
        <v>0</v>
      </c>
      <c r="I94" s="685"/>
      <c r="J94" s="676"/>
      <c r="L94" s="678"/>
    </row>
    <row r="95" spans="1:12" s="520" customFormat="1" ht="15" x14ac:dyDescent="0.2">
      <c r="A95" s="676" t="s">
        <v>20046</v>
      </c>
      <c r="B95" s="683">
        <v>368066.27</v>
      </c>
      <c r="C95" s="672">
        <v>0</v>
      </c>
      <c r="D95" s="672">
        <v>272490.84000000003</v>
      </c>
      <c r="E95" s="672">
        <f t="shared" si="14"/>
        <v>640557.1100000001</v>
      </c>
      <c r="F95" s="485">
        <v>640557.11</v>
      </c>
      <c r="G95" s="673">
        <f t="shared" si="15"/>
        <v>640557.11</v>
      </c>
      <c r="H95" s="674">
        <f t="shared" si="13"/>
        <v>1.1641532182693481E-10</v>
      </c>
      <c r="I95" s="685"/>
      <c r="J95" s="676"/>
      <c r="L95" s="678"/>
    </row>
    <row r="96" spans="1:12" s="520" customFormat="1" ht="15" x14ac:dyDescent="0.2">
      <c r="A96" s="676" t="s">
        <v>20047</v>
      </c>
      <c r="B96" s="683">
        <v>25276</v>
      </c>
      <c r="C96" s="672">
        <v>0</v>
      </c>
      <c r="D96" s="672">
        <v>-25276</v>
      </c>
      <c r="E96" s="672">
        <f>SUM(B96:D96)</f>
        <v>0</v>
      </c>
      <c r="F96" s="673"/>
      <c r="G96" s="673">
        <f t="shared" si="15"/>
        <v>0</v>
      </c>
      <c r="H96" s="674">
        <f t="shared" si="13"/>
        <v>0</v>
      </c>
      <c r="I96" s="685"/>
      <c r="J96" s="676"/>
      <c r="L96" s="678"/>
    </row>
    <row r="97" spans="1:12" s="688" customFormat="1" ht="15" x14ac:dyDescent="0.2">
      <c r="A97" s="676" t="s">
        <v>20048</v>
      </c>
      <c r="B97" s="683">
        <v>550608.46</v>
      </c>
      <c r="C97" s="672">
        <v>0</v>
      </c>
      <c r="D97" s="672">
        <v>-550608.46</v>
      </c>
      <c r="E97" s="672">
        <f t="shared" si="14"/>
        <v>0</v>
      </c>
      <c r="F97" s="673"/>
      <c r="G97" s="673">
        <f t="shared" si="15"/>
        <v>0</v>
      </c>
      <c r="H97" s="674">
        <f t="shared" si="13"/>
        <v>0</v>
      </c>
      <c r="I97" s="687"/>
      <c r="J97" s="676"/>
      <c r="L97" s="678"/>
    </row>
    <row r="98" spans="1:12" s="677" customFormat="1" ht="15" customHeight="1" x14ac:dyDescent="0.2">
      <c r="A98" s="676" t="s">
        <v>20049</v>
      </c>
      <c r="B98" s="683">
        <v>631673</v>
      </c>
      <c r="C98" s="672">
        <v>0</v>
      </c>
      <c r="D98" s="672">
        <v>267209.14</v>
      </c>
      <c r="E98" s="672">
        <f t="shared" si="14"/>
        <v>898882.14</v>
      </c>
      <c r="F98" s="619">
        <v>898882.14</v>
      </c>
      <c r="G98" s="673">
        <f t="shared" si="15"/>
        <v>898882.14</v>
      </c>
      <c r="H98" s="674">
        <f t="shared" si="13"/>
        <v>0</v>
      </c>
      <c r="I98" s="520"/>
      <c r="J98" s="676"/>
      <c r="L98" s="678"/>
    </row>
    <row r="99" spans="1:12" s="520" customFormat="1" x14ac:dyDescent="0.2">
      <c r="A99" s="684" t="s">
        <v>20050</v>
      </c>
      <c r="B99" s="672">
        <v>24900</v>
      </c>
      <c r="C99" s="672">
        <v>0</v>
      </c>
      <c r="D99" s="672">
        <v>71050</v>
      </c>
      <c r="E99" s="672">
        <f>SUM(B99:D99)</f>
        <v>95950</v>
      </c>
      <c r="F99" s="619">
        <v>95950</v>
      </c>
      <c r="G99" s="673">
        <f t="shared" si="15"/>
        <v>95950</v>
      </c>
      <c r="H99" s="674">
        <f t="shared" si="13"/>
        <v>0</v>
      </c>
      <c r="I99" s="685"/>
      <c r="J99" s="684"/>
      <c r="L99" s="678"/>
    </row>
    <row r="100" spans="1:12" s="520" customFormat="1" x14ac:dyDescent="0.2">
      <c r="A100" s="676" t="s">
        <v>20051</v>
      </c>
      <c r="B100" s="672">
        <v>10400</v>
      </c>
      <c r="C100" s="672">
        <v>0</v>
      </c>
      <c r="D100" s="672">
        <v>-10400</v>
      </c>
      <c r="E100" s="672">
        <f>SUM(B100:D100)</f>
        <v>0</v>
      </c>
      <c r="F100" s="673"/>
      <c r="G100" s="673">
        <f t="shared" si="15"/>
        <v>0</v>
      </c>
      <c r="H100" s="674">
        <f t="shared" si="13"/>
        <v>0</v>
      </c>
      <c r="I100" s="685"/>
      <c r="J100" s="676"/>
      <c r="L100" s="678"/>
    </row>
    <row r="101" spans="1:12" s="688" customFormat="1" ht="15" x14ac:dyDescent="0.2">
      <c r="A101" s="676" t="s">
        <v>20052</v>
      </c>
      <c r="B101" s="683">
        <v>26600</v>
      </c>
      <c r="C101" s="672">
        <v>0</v>
      </c>
      <c r="D101" s="672">
        <v>-11025.16</v>
      </c>
      <c r="E101" s="672">
        <f t="shared" si="14"/>
        <v>15574.84</v>
      </c>
      <c r="F101" s="619">
        <v>15574.84</v>
      </c>
      <c r="G101" s="673">
        <f t="shared" si="15"/>
        <v>15574.84</v>
      </c>
      <c r="H101" s="674">
        <f t="shared" si="13"/>
        <v>0</v>
      </c>
      <c r="I101" s="687"/>
      <c r="J101" s="676"/>
      <c r="L101" s="678"/>
    </row>
    <row r="102" spans="1:12" x14ac:dyDescent="0.2">
      <c r="A102" s="676" t="s">
        <v>20053</v>
      </c>
      <c r="B102" s="672">
        <v>0</v>
      </c>
      <c r="C102" s="672">
        <v>0</v>
      </c>
      <c r="D102" s="672">
        <v>0</v>
      </c>
      <c r="E102" s="672">
        <f t="shared" si="14"/>
        <v>0</v>
      </c>
      <c r="F102" s="619"/>
      <c r="G102" s="673">
        <f t="shared" si="15"/>
        <v>0</v>
      </c>
      <c r="H102" s="674">
        <f t="shared" si="13"/>
        <v>0</v>
      </c>
      <c r="I102" s="689"/>
      <c r="J102" s="676"/>
      <c r="L102" s="678"/>
    </row>
    <row r="103" spans="1:12" x14ac:dyDescent="0.2">
      <c r="A103" s="676" t="s">
        <v>20054</v>
      </c>
      <c r="B103" s="672">
        <v>734475</v>
      </c>
      <c r="C103" s="672">
        <v>0</v>
      </c>
      <c r="D103" s="672">
        <v>-694268.07</v>
      </c>
      <c r="E103" s="672">
        <f t="shared" si="14"/>
        <v>40206.930000000051</v>
      </c>
      <c r="F103" s="619">
        <v>40206.93</v>
      </c>
      <c r="G103" s="673">
        <f t="shared" si="15"/>
        <v>40206.93</v>
      </c>
      <c r="H103" s="674">
        <f t="shared" si="13"/>
        <v>5.0931703299283981E-11</v>
      </c>
      <c r="I103" s="689"/>
      <c r="J103" s="676"/>
      <c r="L103" s="678"/>
    </row>
    <row r="104" spans="1:12" x14ac:dyDescent="0.2">
      <c r="A104" s="684" t="s">
        <v>20055</v>
      </c>
      <c r="B104" s="672">
        <v>220000</v>
      </c>
      <c r="C104" s="672">
        <v>0</v>
      </c>
      <c r="D104" s="672">
        <v>384943.13</v>
      </c>
      <c r="E104" s="672">
        <f t="shared" si="14"/>
        <v>604943.13</v>
      </c>
      <c r="F104" s="485">
        <v>604943.13</v>
      </c>
      <c r="G104" s="673">
        <f t="shared" si="15"/>
        <v>604943.13</v>
      </c>
      <c r="H104" s="674">
        <f t="shared" si="13"/>
        <v>0</v>
      </c>
      <c r="I104" s="689"/>
      <c r="J104" s="684"/>
      <c r="L104" s="678"/>
    </row>
    <row r="105" spans="1:12" x14ac:dyDescent="0.2">
      <c r="A105" s="690" t="s">
        <v>20056</v>
      </c>
      <c r="B105" s="682">
        <f>SUM(B106:B108)</f>
        <v>973598</v>
      </c>
      <c r="C105" s="682">
        <f t="shared" ref="C105:H105" si="16">SUM(C106:C108)</f>
        <v>0</v>
      </c>
      <c r="D105" s="682">
        <f t="shared" si="16"/>
        <v>-808018</v>
      </c>
      <c r="E105" s="682">
        <f t="shared" si="16"/>
        <v>165580</v>
      </c>
      <c r="F105" s="682">
        <f t="shared" si="16"/>
        <v>165580</v>
      </c>
      <c r="G105" s="682">
        <f t="shared" si="16"/>
        <v>165580</v>
      </c>
      <c r="H105" s="682">
        <f t="shared" si="16"/>
        <v>0</v>
      </c>
      <c r="I105" s="689"/>
      <c r="J105" s="681"/>
      <c r="L105" s="678"/>
    </row>
    <row r="106" spans="1:12" x14ac:dyDescent="0.2">
      <c r="A106" s="684" t="s">
        <v>20057</v>
      </c>
      <c r="B106" s="672">
        <v>157661</v>
      </c>
      <c r="C106" s="672">
        <v>0</v>
      </c>
      <c r="D106" s="672">
        <v>-2911</v>
      </c>
      <c r="E106" s="672">
        <f t="shared" ref="E106:E108" si="17">SUM(B106:D106)</f>
        <v>154750</v>
      </c>
      <c r="F106" s="673">
        <v>154750</v>
      </c>
      <c r="G106" s="673">
        <f t="shared" ref="G106:G108" si="18">SUM(F106)</f>
        <v>154750</v>
      </c>
      <c r="H106" s="674">
        <f t="shared" ref="H106:H108" si="19">SUM(E106-F106)</f>
        <v>0</v>
      </c>
      <c r="I106" s="689"/>
      <c r="J106" s="684"/>
      <c r="L106" s="678"/>
    </row>
    <row r="107" spans="1:12" x14ac:dyDescent="0.2">
      <c r="A107" s="676" t="s">
        <v>20058</v>
      </c>
      <c r="B107" s="671">
        <v>50000</v>
      </c>
      <c r="C107" s="672">
        <v>0</v>
      </c>
      <c r="D107" s="672">
        <v>-50000</v>
      </c>
      <c r="E107" s="672">
        <f t="shared" si="17"/>
        <v>0</v>
      </c>
      <c r="F107" s="673"/>
      <c r="G107" s="673">
        <f t="shared" si="18"/>
        <v>0</v>
      </c>
      <c r="H107" s="674">
        <f t="shared" si="19"/>
        <v>0</v>
      </c>
      <c r="I107" s="689"/>
      <c r="J107" s="676"/>
      <c r="L107" s="678"/>
    </row>
    <row r="108" spans="1:12" x14ac:dyDescent="0.2">
      <c r="A108" s="691" t="s">
        <v>20059</v>
      </c>
      <c r="B108" s="692">
        <v>765937</v>
      </c>
      <c r="C108" s="693">
        <v>0</v>
      </c>
      <c r="D108" s="693">
        <v>-755107</v>
      </c>
      <c r="E108" s="693">
        <f t="shared" si="17"/>
        <v>10830</v>
      </c>
      <c r="F108" s="694">
        <v>10830</v>
      </c>
      <c r="G108" s="694">
        <f t="shared" si="18"/>
        <v>10830</v>
      </c>
      <c r="H108" s="695">
        <f t="shared" si="19"/>
        <v>0</v>
      </c>
      <c r="I108" s="689"/>
      <c r="J108" s="676"/>
      <c r="L108" s="678"/>
    </row>
    <row r="109" spans="1:12" x14ac:dyDescent="0.2">
      <c r="A109" s="696" t="s">
        <v>19778</v>
      </c>
      <c r="B109" s="697">
        <f t="shared" ref="B109:H109" si="20">SUM(B9+B27+B60+B105)</f>
        <v>39837032</v>
      </c>
      <c r="C109" s="697">
        <f t="shared" si="20"/>
        <v>309.97000000000003</v>
      </c>
      <c r="D109" s="697">
        <f t="shared" si="20"/>
        <v>5.8207660913467407E-10</v>
      </c>
      <c r="E109" s="697">
        <f t="shared" si="20"/>
        <v>39837341.969999999</v>
      </c>
      <c r="F109" s="697">
        <f t="shared" si="20"/>
        <v>29302661.960000001</v>
      </c>
      <c r="G109" s="697">
        <f t="shared" si="20"/>
        <v>29302661.960000001</v>
      </c>
      <c r="H109" s="697">
        <f t="shared" si="20"/>
        <v>10534680.009999998</v>
      </c>
    </row>
    <row r="110" spans="1:12" x14ac:dyDescent="0.2">
      <c r="A110" s="689"/>
      <c r="B110" s="698"/>
      <c r="C110" s="698"/>
      <c r="D110" s="698"/>
      <c r="E110" s="698"/>
      <c r="F110" s="698"/>
      <c r="G110" s="698"/>
      <c r="H110" s="698"/>
    </row>
    <row r="111" spans="1:12" x14ac:dyDescent="0.2">
      <c r="B111" s="699"/>
      <c r="C111" s="699"/>
      <c r="D111" s="699"/>
      <c r="E111" s="699"/>
      <c r="F111" s="699"/>
      <c r="G111" s="699"/>
      <c r="H111" s="699"/>
    </row>
    <row r="113" spans="3:8" x14ac:dyDescent="0.2">
      <c r="E113" s="700"/>
      <c r="G113" s="701"/>
      <c r="H113" s="700"/>
    </row>
    <row r="116" spans="3:8" x14ac:dyDescent="0.2">
      <c r="C116" s="1463" t="s">
        <v>19726</v>
      </c>
      <c r="D116" s="1463"/>
    </row>
    <row r="117" spans="3:8" x14ac:dyDescent="0.2">
      <c r="C117" s="1464" t="s">
        <v>789</v>
      </c>
      <c r="D117" s="1464"/>
    </row>
  </sheetData>
  <mergeCells count="6">
    <mergeCell ref="C117:D117"/>
    <mergeCell ref="A1:H1"/>
    <mergeCell ref="A2:H2"/>
    <mergeCell ref="A3:H3"/>
    <mergeCell ref="A4:H4"/>
    <mergeCell ref="C116:D116"/>
  </mergeCells>
  <pageMargins left="0.31496062992125984" right="0.31496062992125984" top="0.74803149606299213" bottom="0.74803149606299213" header="0.31496062992125984" footer="0.31496062992125984"/>
  <pageSetup scale="60" fitToHeight="2" orientation="portrait" r:id="rId1"/>
  <headerFooter>
    <oddFooter>&amp;R67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I48"/>
  <sheetViews>
    <sheetView tabSelected="1" zoomScaleNormal="100" workbookViewId="0">
      <selection activeCell="B41" sqref="B41"/>
    </sheetView>
  </sheetViews>
  <sheetFormatPr baseColWidth="10" defaultRowHeight="15" x14ac:dyDescent="0.25"/>
  <cols>
    <col min="1" max="1" width="46.140625" customWidth="1"/>
    <col min="2" max="2" width="17.85546875" customWidth="1"/>
    <col min="3" max="3" width="16" customWidth="1"/>
    <col min="4" max="4" width="18.7109375" customWidth="1"/>
    <col min="5" max="5" width="16.140625" customWidth="1"/>
    <col min="6" max="6" width="15" customWidth="1"/>
    <col min="7" max="7" width="14.140625" style="524" customWidth="1"/>
    <col min="8" max="8" width="15.140625" customWidth="1"/>
    <col min="9" max="9" width="6.42578125" customWidth="1"/>
  </cols>
  <sheetData>
    <row r="1" spans="1:9" s="524" customFormat="1" ht="16.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</row>
    <row r="2" spans="1:9" s="524" customFormat="1" ht="16.5" customHeight="1" x14ac:dyDescent="0.2">
      <c r="A2" s="1461" t="s">
        <v>20060</v>
      </c>
      <c r="B2" s="1461"/>
      <c r="C2" s="1461"/>
      <c r="D2" s="1461"/>
      <c r="E2" s="1461"/>
      <c r="F2" s="1461"/>
      <c r="G2" s="1461"/>
      <c r="H2" s="1461"/>
    </row>
    <row r="3" spans="1:9" s="524" customFormat="1" ht="16.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</row>
    <row r="4" spans="1:9" s="524" customFormat="1" ht="16.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</row>
    <row r="5" spans="1:9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</row>
    <row r="6" spans="1:9" s="524" customFormat="1" ht="18.75" customHeight="1" x14ac:dyDescent="0.2">
      <c r="A6" s="659" t="s">
        <v>19785</v>
      </c>
      <c r="B6" s="660" t="s">
        <v>20061</v>
      </c>
      <c r="C6" s="661"/>
      <c r="D6" s="658"/>
      <c r="E6" s="658"/>
      <c r="F6" s="658"/>
      <c r="G6" s="658"/>
      <c r="H6" s="658"/>
    </row>
    <row r="7" spans="1:9" s="524" customFormat="1" ht="12.75" x14ac:dyDescent="0.2">
      <c r="A7" s="656"/>
      <c r="B7" s="658"/>
      <c r="C7" s="658"/>
      <c r="D7" s="658"/>
      <c r="E7" s="658"/>
      <c r="F7" s="658"/>
      <c r="G7" s="658"/>
      <c r="H7" s="658"/>
    </row>
    <row r="8" spans="1:9" s="666" customFormat="1" ht="38.25" x14ac:dyDescent="0.2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</row>
    <row r="9" spans="1:9" s="677" customFormat="1" ht="12.75" x14ac:dyDescent="0.2">
      <c r="A9" s="681" t="s">
        <v>19960</v>
      </c>
      <c r="B9" s="682">
        <f t="shared" ref="B9:H9" si="0">SUM(B10:B34)</f>
        <v>67101570</v>
      </c>
      <c r="C9" s="682">
        <f t="shared" si="0"/>
        <v>0</v>
      </c>
      <c r="D9" s="682">
        <f t="shared" si="0"/>
        <v>0</v>
      </c>
      <c r="E9" s="682">
        <f t="shared" si="0"/>
        <v>67101570</v>
      </c>
      <c r="F9" s="682">
        <f t="shared" si="0"/>
        <v>42899446.840000004</v>
      </c>
      <c r="G9" s="682">
        <f t="shared" si="0"/>
        <v>42899446.840000004</v>
      </c>
      <c r="H9" s="682">
        <f t="shared" si="0"/>
        <v>24202123.16</v>
      </c>
    </row>
    <row r="10" spans="1:9" s="677" customFormat="1" ht="12.75" x14ac:dyDescent="0.2">
      <c r="A10" s="676" t="s">
        <v>19961</v>
      </c>
      <c r="B10" s="698">
        <v>39250823</v>
      </c>
      <c r="C10" s="672">
        <v>0</v>
      </c>
      <c r="D10" s="672">
        <v>0</v>
      </c>
      <c r="E10" s="672">
        <f>SUM(B10:D10)</f>
        <v>39250823</v>
      </c>
      <c r="F10" s="619">
        <v>28257021.93</v>
      </c>
      <c r="G10" s="673">
        <f>SUM(F10)</f>
        <v>28257021.93</v>
      </c>
      <c r="H10" s="674">
        <f t="shared" ref="H10:H34" si="1">SUM(E10-F10)</f>
        <v>10993801.07</v>
      </c>
      <c r="I10" s="520"/>
    </row>
    <row r="11" spans="1:9" s="677" customFormat="1" ht="12.75" x14ac:dyDescent="0.2">
      <c r="A11" s="679" t="s">
        <v>19962</v>
      </c>
      <c r="B11" s="672">
        <v>180182</v>
      </c>
      <c r="C11" s="672">
        <v>0</v>
      </c>
      <c r="D11" s="672">
        <v>0</v>
      </c>
      <c r="E11" s="672">
        <f t="shared" ref="E11:E34" si="2">SUM(B11:D11)</f>
        <v>180182</v>
      </c>
      <c r="F11" s="619">
        <v>59643.95</v>
      </c>
      <c r="G11" s="673">
        <f t="shared" ref="G11:G39" si="3">SUM(F11)</f>
        <v>59643.95</v>
      </c>
      <c r="H11" s="674">
        <f t="shared" si="1"/>
        <v>120538.05</v>
      </c>
      <c r="I11" s="520"/>
    </row>
    <row r="12" spans="1:9" s="677" customFormat="1" ht="12.75" x14ac:dyDescent="0.2">
      <c r="A12" s="679" t="s">
        <v>19963</v>
      </c>
      <c r="B12" s="672">
        <v>2417300</v>
      </c>
      <c r="C12" s="672">
        <v>0</v>
      </c>
      <c r="D12" s="672">
        <v>0</v>
      </c>
      <c r="E12" s="672">
        <f t="shared" si="2"/>
        <v>2417300</v>
      </c>
      <c r="F12" s="673">
        <v>1449652.6</v>
      </c>
      <c r="G12" s="673">
        <f t="shared" si="3"/>
        <v>1449652.6</v>
      </c>
      <c r="H12" s="674">
        <f t="shared" si="1"/>
        <v>967647.39999999991</v>
      </c>
      <c r="I12" s="520"/>
    </row>
    <row r="13" spans="1:9" s="677" customFormat="1" ht="12.75" x14ac:dyDescent="0.2">
      <c r="A13" s="676" t="s">
        <v>19964</v>
      </c>
      <c r="B13" s="672">
        <v>2024370</v>
      </c>
      <c r="C13" s="672">
        <v>0</v>
      </c>
      <c r="D13" s="672">
        <v>0</v>
      </c>
      <c r="E13" s="672">
        <f t="shared" si="2"/>
        <v>2024370</v>
      </c>
      <c r="F13" s="673">
        <v>1770066.22</v>
      </c>
      <c r="G13" s="673">
        <f t="shared" si="3"/>
        <v>1770066.22</v>
      </c>
      <c r="H13" s="674">
        <f t="shared" si="1"/>
        <v>254303.78000000003</v>
      </c>
      <c r="I13" s="520"/>
    </row>
    <row r="14" spans="1:9" s="677" customFormat="1" ht="12.75" x14ac:dyDescent="0.2">
      <c r="A14" s="676" t="s">
        <v>19965</v>
      </c>
      <c r="B14" s="673">
        <v>2433021</v>
      </c>
      <c r="C14" s="672">
        <v>0</v>
      </c>
      <c r="D14" s="672">
        <v>0</v>
      </c>
      <c r="E14" s="672">
        <f t="shared" si="2"/>
        <v>2433021</v>
      </c>
      <c r="F14" s="619">
        <v>54409.66</v>
      </c>
      <c r="G14" s="673">
        <f t="shared" si="3"/>
        <v>54409.66</v>
      </c>
      <c r="H14" s="674">
        <f t="shared" si="1"/>
        <v>2378611.34</v>
      </c>
      <c r="I14" s="520"/>
    </row>
    <row r="15" spans="1:9" s="677" customFormat="1" ht="12.75" x14ac:dyDescent="0.2">
      <c r="A15" s="680" t="s">
        <v>20062</v>
      </c>
      <c r="B15" s="672">
        <v>0</v>
      </c>
      <c r="C15" s="672">
        <v>0</v>
      </c>
      <c r="D15" s="672">
        <v>0</v>
      </c>
      <c r="E15" s="672">
        <f>SUM(B15:D15)</f>
        <v>0</v>
      </c>
      <c r="F15" s="673"/>
      <c r="G15" s="673">
        <f t="shared" si="3"/>
        <v>0</v>
      </c>
      <c r="H15" s="674">
        <f t="shared" si="1"/>
        <v>0</v>
      </c>
      <c r="I15" s="520"/>
    </row>
    <row r="16" spans="1:9" s="677" customFormat="1" ht="12.75" x14ac:dyDescent="0.2">
      <c r="A16" s="676" t="s">
        <v>19966</v>
      </c>
      <c r="B16" s="672">
        <v>6063653</v>
      </c>
      <c r="C16" s="672">
        <v>0</v>
      </c>
      <c r="D16" s="672" t="s">
        <v>121</v>
      </c>
      <c r="E16" s="672">
        <f t="shared" si="2"/>
        <v>6063653</v>
      </c>
      <c r="F16" s="619">
        <v>4112613.69</v>
      </c>
      <c r="G16" s="673">
        <f t="shared" si="3"/>
        <v>4112613.69</v>
      </c>
      <c r="H16" s="674">
        <f t="shared" si="1"/>
        <v>1951039.31</v>
      </c>
      <c r="I16" s="520"/>
    </row>
    <row r="17" spans="1:9" s="677" customFormat="1" ht="12.75" x14ac:dyDescent="0.2">
      <c r="A17" s="676" t="s">
        <v>19967</v>
      </c>
      <c r="B17" s="672">
        <v>971960</v>
      </c>
      <c r="C17" s="672">
        <v>0</v>
      </c>
      <c r="D17" s="672">
        <v>0</v>
      </c>
      <c r="E17" s="672">
        <f t="shared" si="2"/>
        <v>971960</v>
      </c>
      <c r="F17" s="619">
        <v>699226.4</v>
      </c>
      <c r="G17" s="673">
        <f t="shared" si="3"/>
        <v>699226.4</v>
      </c>
      <c r="H17" s="674">
        <f t="shared" si="1"/>
        <v>272733.59999999998</v>
      </c>
      <c r="I17" s="520"/>
    </row>
    <row r="18" spans="1:9" s="677" customFormat="1" ht="12.75" x14ac:dyDescent="0.2">
      <c r="A18" s="680" t="s">
        <v>20063</v>
      </c>
      <c r="B18" s="672">
        <v>689099</v>
      </c>
      <c r="C18" s="672">
        <v>0</v>
      </c>
      <c r="D18" s="672">
        <v>0</v>
      </c>
      <c r="E18" s="672">
        <f t="shared" si="2"/>
        <v>689099</v>
      </c>
      <c r="F18" s="520"/>
      <c r="G18" s="673">
        <f t="shared" si="3"/>
        <v>0</v>
      </c>
      <c r="H18" s="674">
        <f t="shared" si="1"/>
        <v>689099</v>
      </c>
      <c r="I18" s="520"/>
    </row>
    <row r="19" spans="1:9" s="677" customFormat="1" ht="12.75" x14ac:dyDescent="0.2">
      <c r="A19" s="680" t="s">
        <v>20064</v>
      </c>
      <c r="B19" s="673">
        <v>1006196</v>
      </c>
      <c r="C19" s="672">
        <v>0</v>
      </c>
      <c r="D19" s="672">
        <v>0</v>
      </c>
      <c r="E19" s="672">
        <f>SUM(B19:D19)</f>
        <v>1006196</v>
      </c>
      <c r="F19" s="673"/>
      <c r="G19" s="673">
        <f t="shared" si="3"/>
        <v>0</v>
      </c>
      <c r="H19" s="674">
        <f t="shared" si="1"/>
        <v>1006196</v>
      </c>
      <c r="I19" s="520"/>
    </row>
    <row r="20" spans="1:9" s="677" customFormat="1" ht="12.75" x14ac:dyDescent="0.2">
      <c r="A20" s="680" t="s">
        <v>20065</v>
      </c>
      <c r="B20" s="672">
        <v>0</v>
      </c>
      <c r="C20" s="672">
        <v>0</v>
      </c>
      <c r="D20" s="672">
        <v>0</v>
      </c>
      <c r="E20" s="672">
        <f t="shared" si="2"/>
        <v>0</v>
      </c>
      <c r="F20" s="673"/>
      <c r="G20" s="673">
        <f t="shared" si="3"/>
        <v>0</v>
      </c>
      <c r="H20" s="674">
        <f t="shared" si="1"/>
        <v>0</v>
      </c>
      <c r="I20" s="520"/>
    </row>
    <row r="21" spans="1:9" s="677" customFormat="1" ht="12.75" x14ac:dyDescent="0.2">
      <c r="A21" s="680" t="s">
        <v>20066</v>
      </c>
      <c r="B21" s="672">
        <v>135306</v>
      </c>
      <c r="C21" s="672">
        <v>0</v>
      </c>
      <c r="D21" s="672">
        <v>0</v>
      </c>
      <c r="E21" s="672">
        <f t="shared" si="2"/>
        <v>135306</v>
      </c>
      <c r="F21" s="673">
        <v>56706.1</v>
      </c>
      <c r="G21" s="673">
        <f t="shared" si="3"/>
        <v>56706.1</v>
      </c>
      <c r="H21" s="674">
        <f t="shared" si="1"/>
        <v>78599.899999999994</v>
      </c>
      <c r="I21" s="520"/>
    </row>
    <row r="22" spans="1:9" s="677" customFormat="1" ht="12.75" x14ac:dyDescent="0.2">
      <c r="A22" s="680" t="s">
        <v>19970</v>
      </c>
      <c r="B22" s="672">
        <v>67649</v>
      </c>
      <c r="C22" s="672">
        <v>0</v>
      </c>
      <c r="D22" s="672">
        <v>0</v>
      </c>
      <c r="E22" s="672">
        <f t="shared" si="2"/>
        <v>67649</v>
      </c>
      <c r="F22" s="619">
        <v>24591.61</v>
      </c>
      <c r="G22" s="673">
        <f t="shared" si="3"/>
        <v>24591.61</v>
      </c>
      <c r="H22" s="674">
        <f t="shared" si="1"/>
        <v>43057.39</v>
      </c>
      <c r="I22" s="520"/>
    </row>
    <row r="23" spans="1:9" s="677" customFormat="1" ht="12.75" x14ac:dyDescent="0.2">
      <c r="A23" s="680" t="s">
        <v>20067</v>
      </c>
      <c r="B23" s="672">
        <v>39750</v>
      </c>
      <c r="C23" s="672">
        <v>0</v>
      </c>
      <c r="D23" s="672">
        <v>0</v>
      </c>
      <c r="E23" s="672">
        <f t="shared" si="2"/>
        <v>39750</v>
      </c>
      <c r="F23" s="673">
        <v>9850</v>
      </c>
      <c r="G23" s="673">
        <f t="shared" si="3"/>
        <v>9850</v>
      </c>
      <c r="H23" s="674">
        <f t="shared" si="1"/>
        <v>29900</v>
      </c>
      <c r="I23" s="520"/>
    </row>
    <row r="24" spans="1:9" s="677" customFormat="1" ht="12.75" x14ac:dyDescent="0.2">
      <c r="A24" s="680" t="s">
        <v>20068</v>
      </c>
      <c r="B24" s="672">
        <v>6300</v>
      </c>
      <c r="C24" s="672">
        <v>0</v>
      </c>
      <c r="D24" s="672">
        <v>0</v>
      </c>
      <c r="E24" s="672">
        <f t="shared" si="2"/>
        <v>6300</v>
      </c>
      <c r="F24" s="673">
        <v>2200</v>
      </c>
      <c r="G24" s="673">
        <f t="shared" si="3"/>
        <v>2200</v>
      </c>
      <c r="H24" s="674">
        <f t="shared" si="1"/>
        <v>4100</v>
      </c>
      <c r="I24" s="520"/>
    </row>
    <row r="25" spans="1:9" s="677" customFormat="1" ht="12.75" x14ac:dyDescent="0.2">
      <c r="A25" s="680" t="s">
        <v>19971</v>
      </c>
      <c r="B25" s="672">
        <v>50468</v>
      </c>
      <c r="C25" s="672">
        <v>0</v>
      </c>
      <c r="D25" s="672">
        <v>0</v>
      </c>
      <c r="E25" s="672">
        <f t="shared" si="2"/>
        <v>50468</v>
      </c>
      <c r="F25" s="673">
        <v>10284.700000000001</v>
      </c>
      <c r="G25" s="673">
        <f t="shared" si="3"/>
        <v>10284.700000000001</v>
      </c>
      <c r="H25" s="674">
        <f t="shared" si="1"/>
        <v>40183.300000000003</v>
      </c>
      <c r="I25" s="520"/>
    </row>
    <row r="26" spans="1:9" s="677" customFormat="1" ht="12.75" x14ac:dyDescent="0.2">
      <c r="A26" s="676" t="s">
        <v>19972</v>
      </c>
      <c r="B26" s="672">
        <v>1153320</v>
      </c>
      <c r="C26" s="672">
        <v>0</v>
      </c>
      <c r="D26" s="672">
        <v>0</v>
      </c>
      <c r="E26" s="672">
        <f t="shared" si="2"/>
        <v>1153320</v>
      </c>
      <c r="F26" s="673">
        <v>798075.5</v>
      </c>
      <c r="G26" s="673">
        <f t="shared" si="3"/>
        <v>798075.5</v>
      </c>
      <c r="H26" s="674">
        <f t="shared" si="1"/>
        <v>355244.5</v>
      </c>
      <c r="I26" s="520"/>
    </row>
    <row r="27" spans="1:9" s="677" customFormat="1" ht="12.75" x14ac:dyDescent="0.2">
      <c r="A27" s="680" t="s">
        <v>19973</v>
      </c>
      <c r="B27" s="672">
        <v>1272500</v>
      </c>
      <c r="C27" s="672">
        <v>0</v>
      </c>
      <c r="D27" s="672">
        <v>0</v>
      </c>
      <c r="E27" s="672">
        <f t="shared" si="2"/>
        <v>1272500</v>
      </c>
      <c r="F27" s="673"/>
      <c r="G27" s="673">
        <f t="shared" si="3"/>
        <v>0</v>
      </c>
      <c r="H27" s="674">
        <f t="shared" si="1"/>
        <v>1272500</v>
      </c>
      <c r="I27" s="520"/>
    </row>
    <row r="28" spans="1:9" s="677" customFormat="1" ht="12.75" x14ac:dyDescent="0.2">
      <c r="A28" s="680" t="s">
        <v>19974</v>
      </c>
      <c r="B28" s="672">
        <v>3994791</v>
      </c>
      <c r="C28" s="672">
        <v>0</v>
      </c>
      <c r="D28" s="672">
        <v>0</v>
      </c>
      <c r="E28" s="672">
        <f t="shared" si="2"/>
        <v>3994791</v>
      </c>
      <c r="F28" s="619">
        <v>3162293.46</v>
      </c>
      <c r="G28" s="673">
        <f t="shared" si="3"/>
        <v>3162293.46</v>
      </c>
      <c r="H28" s="674">
        <f t="shared" si="1"/>
        <v>832497.54</v>
      </c>
      <c r="I28" s="520"/>
    </row>
    <row r="29" spans="1:9" s="677" customFormat="1" ht="12.75" x14ac:dyDescent="0.2">
      <c r="A29" s="680" t="s">
        <v>20069</v>
      </c>
      <c r="B29" s="672">
        <v>36000</v>
      </c>
      <c r="C29" s="672">
        <v>0</v>
      </c>
      <c r="D29" s="672">
        <v>0</v>
      </c>
      <c r="E29" s="672">
        <f t="shared" si="2"/>
        <v>36000</v>
      </c>
      <c r="F29" s="673"/>
      <c r="G29" s="673">
        <f t="shared" si="3"/>
        <v>0</v>
      </c>
      <c r="H29" s="674">
        <f t="shared" si="1"/>
        <v>36000</v>
      </c>
      <c r="I29" s="520"/>
    </row>
    <row r="30" spans="1:9" s="677" customFormat="1" ht="12.75" x14ac:dyDescent="0.2">
      <c r="A30" s="618" t="s">
        <v>20070</v>
      </c>
      <c r="B30" s="672">
        <v>0</v>
      </c>
      <c r="C30" s="672">
        <v>0</v>
      </c>
      <c r="D30" s="672">
        <v>147000</v>
      </c>
      <c r="E30" s="672">
        <f t="shared" si="2"/>
        <v>147000</v>
      </c>
      <c r="F30" s="673">
        <v>147000</v>
      </c>
      <c r="G30" s="673">
        <f t="shared" ref="G30" si="4">SUM(F30)</f>
        <v>147000</v>
      </c>
      <c r="H30" s="674">
        <f t="shared" si="1"/>
        <v>0</v>
      </c>
      <c r="I30" s="520"/>
    </row>
    <row r="31" spans="1:9" s="677" customFormat="1" ht="12.75" x14ac:dyDescent="0.2">
      <c r="A31" s="676" t="s">
        <v>20071</v>
      </c>
      <c r="B31" s="672">
        <v>0</v>
      </c>
      <c r="C31" s="672">
        <v>0</v>
      </c>
      <c r="D31" s="672">
        <v>0</v>
      </c>
      <c r="E31" s="672">
        <f t="shared" si="2"/>
        <v>0</v>
      </c>
      <c r="F31" s="702"/>
      <c r="G31" s="673">
        <f t="shared" si="3"/>
        <v>0</v>
      </c>
      <c r="H31" s="674">
        <f t="shared" si="1"/>
        <v>0</v>
      </c>
      <c r="I31" s="520"/>
    </row>
    <row r="32" spans="1:9" s="677" customFormat="1" ht="12.75" x14ac:dyDescent="0.2">
      <c r="A32" s="676" t="s">
        <v>19975</v>
      </c>
      <c r="B32" s="672">
        <v>1852948</v>
      </c>
      <c r="C32" s="672">
        <v>0</v>
      </c>
      <c r="D32" s="672">
        <v>0</v>
      </c>
      <c r="E32" s="672">
        <f t="shared" si="2"/>
        <v>1852948</v>
      </c>
      <c r="F32" s="673"/>
      <c r="G32" s="673">
        <f t="shared" si="3"/>
        <v>0</v>
      </c>
      <c r="H32" s="674">
        <f t="shared" si="1"/>
        <v>1852948</v>
      </c>
      <c r="I32" s="520"/>
    </row>
    <row r="33" spans="1:9" s="677" customFormat="1" ht="12.75" x14ac:dyDescent="0.2">
      <c r="A33" s="680" t="s">
        <v>19976</v>
      </c>
      <c r="B33" s="672">
        <v>2854160</v>
      </c>
      <c r="C33" s="672">
        <v>0</v>
      </c>
      <c r="D33" s="672">
        <f>-147000-180761.92</f>
        <v>-327761.92000000004</v>
      </c>
      <c r="E33" s="672">
        <f t="shared" si="2"/>
        <v>2526398.08</v>
      </c>
      <c r="F33" s="619">
        <v>1503275.1</v>
      </c>
      <c r="G33" s="673">
        <f t="shared" si="3"/>
        <v>1503275.1</v>
      </c>
      <c r="H33" s="674">
        <f t="shared" si="1"/>
        <v>1023122.98</v>
      </c>
      <c r="I33" s="520"/>
    </row>
    <row r="34" spans="1:9" s="677" customFormat="1" ht="12.75" x14ac:dyDescent="0.2">
      <c r="A34" s="680" t="s">
        <v>19977</v>
      </c>
      <c r="B34" s="672">
        <v>601774</v>
      </c>
      <c r="C34" s="672">
        <v>0</v>
      </c>
      <c r="D34" s="672">
        <v>180761.92</v>
      </c>
      <c r="E34" s="672">
        <f t="shared" si="2"/>
        <v>782535.92</v>
      </c>
      <c r="F34" s="673">
        <v>782535.92</v>
      </c>
      <c r="G34" s="673">
        <f t="shared" si="3"/>
        <v>782535.92</v>
      </c>
      <c r="H34" s="674">
        <f t="shared" si="1"/>
        <v>0</v>
      </c>
      <c r="I34" s="520"/>
    </row>
    <row r="35" spans="1:9" s="688" customFormat="1" ht="12.75" x14ac:dyDescent="0.2">
      <c r="A35" s="681" t="s">
        <v>20011</v>
      </c>
      <c r="B35" s="682">
        <f>SUM(B36)</f>
        <v>9198937</v>
      </c>
      <c r="C35" s="682">
        <f t="shared" ref="C35:H35" si="5">SUM(C36)</f>
        <v>0</v>
      </c>
      <c r="D35" s="682">
        <f t="shared" si="5"/>
        <v>0</v>
      </c>
      <c r="E35" s="682">
        <f t="shared" si="5"/>
        <v>9198937</v>
      </c>
      <c r="F35" s="682">
        <f t="shared" si="5"/>
        <v>313223.89</v>
      </c>
      <c r="G35" s="682">
        <f t="shared" si="5"/>
        <v>313223.89</v>
      </c>
      <c r="H35" s="682">
        <f t="shared" si="5"/>
        <v>8885713.1099999994</v>
      </c>
      <c r="I35" s="687"/>
    </row>
    <row r="36" spans="1:9" s="677" customFormat="1" ht="12.75" x14ac:dyDescent="0.2">
      <c r="A36" s="676" t="s">
        <v>20072</v>
      </c>
      <c r="B36" s="672">
        <v>9198937</v>
      </c>
      <c r="C36" s="672">
        <v>0</v>
      </c>
      <c r="D36" s="672">
        <v>0</v>
      </c>
      <c r="E36" s="672">
        <f t="shared" ref="E36" si="6">SUM(B36:D36)</f>
        <v>9198937</v>
      </c>
      <c r="F36" s="672">
        <v>313223.89</v>
      </c>
      <c r="G36" s="673">
        <f t="shared" ref="G36" si="7">SUM(F36)</f>
        <v>313223.89</v>
      </c>
      <c r="H36" s="674">
        <f t="shared" ref="H36" si="8">SUM(E36-F36)</f>
        <v>8885713.1099999994</v>
      </c>
      <c r="I36" s="520"/>
    </row>
    <row r="37" spans="1:9" s="677" customFormat="1" ht="12.75" x14ac:dyDescent="0.2">
      <c r="A37" s="690" t="s">
        <v>20056</v>
      </c>
      <c r="B37" s="682">
        <f>SUM(B38:B39)</f>
        <v>1754478</v>
      </c>
      <c r="C37" s="682">
        <f t="shared" ref="C37:H37" si="9">SUM(C38:C39)</f>
        <v>0</v>
      </c>
      <c r="D37" s="682">
        <f t="shared" si="9"/>
        <v>0</v>
      </c>
      <c r="E37" s="682">
        <f t="shared" si="9"/>
        <v>1754478</v>
      </c>
      <c r="F37" s="682">
        <f t="shared" si="9"/>
        <v>1415481</v>
      </c>
      <c r="G37" s="682">
        <f t="shared" si="9"/>
        <v>1415481</v>
      </c>
      <c r="H37" s="682">
        <f t="shared" si="9"/>
        <v>338997</v>
      </c>
      <c r="I37" s="520"/>
    </row>
    <row r="38" spans="1:9" s="703" customFormat="1" ht="12.75" x14ac:dyDescent="0.2">
      <c r="A38" s="680" t="s">
        <v>20073</v>
      </c>
      <c r="B38" s="672">
        <v>1262319</v>
      </c>
      <c r="C38" s="672">
        <v>0</v>
      </c>
      <c r="D38" s="672">
        <v>0</v>
      </c>
      <c r="E38" s="672">
        <f>SUM(B38:D38)</f>
        <v>1262319</v>
      </c>
      <c r="F38" s="619">
        <v>995739</v>
      </c>
      <c r="G38" s="673">
        <f t="shared" si="3"/>
        <v>995739</v>
      </c>
      <c r="H38" s="674">
        <f t="shared" ref="H38:H39" si="10">SUM(E38-F38)</f>
        <v>266580</v>
      </c>
      <c r="I38" s="685"/>
    </row>
    <row r="39" spans="1:9" x14ac:dyDescent="0.25">
      <c r="A39" s="680" t="s">
        <v>20074</v>
      </c>
      <c r="B39" s="672">
        <v>492159</v>
      </c>
      <c r="C39" s="672">
        <v>0</v>
      </c>
      <c r="D39" s="672">
        <v>0</v>
      </c>
      <c r="E39" s="672">
        <f>SUM(B39:D39)</f>
        <v>492159</v>
      </c>
      <c r="F39" s="673">
        <v>419742</v>
      </c>
      <c r="G39" s="673">
        <f t="shared" si="3"/>
        <v>419742</v>
      </c>
      <c r="H39" s="674">
        <f t="shared" si="10"/>
        <v>72417</v>
      </c>
      <c r="I39" s="704"/>
    </row>
    <row r="40" spans="1:9" x14ac:dyDescent="0.25">
      <c r="A40" s="705" t="s">
        <v>19778</v>
      </c>
      <c r="B40" s="706">
        <f t="shared" ref="B40:H40" si="11">SUM(B9+B35+B37)</f>
        <v>78054985</v>
      </c>
      <c r="C40" s="706">
        <f t="shared" si="11"/>
        <v>0</v>
      </c>
      <c r="D40" s="706">
        <f t="shared" si="11"/>
        <v>0</v>
      </c>
      <c r="E40" s="706">
        <f t="shared" si="11"/>
        <v>78054985</v>
      </c>
      <c r="F40" s="706">
        <f t="shared" si="11"/>
        <v>44628151.730000004</v>
      </c>
      <c r="G40" s="706">
        <f t="shared" si="11"/>
        <v>44628151.730000004</v>
      </c>
      <c r="H40" s="706">
        <f t="shared" si="11"/>
        <v>33426833.27</v>
      </c>
    </row>
    <row r="44" spans="1:9" x14ac:dyDescent="0.25">
      <c r="B44" s="707"/>
      <c r="G44" s="699"/>
    </row>
    <row r="46" spans="1:9" x14ac:dyDescent="0.25">
      <c r="C46" s="1350" t="s">
        <v>19726</v>
      </c>
      <c r="D46" s="1350"/>
      <c r="G46" s="701"/>
      <c r="H46" s="707"/>
    </row>
    <row r="47" spans="1:9" x14ac:dyDescent="0.25">
      <c r="C47" s="1351" t="s">
        <v>789</v>
      </c>
      <c r="D47" s="1351"/>
    </row>
    <row r="48" spans="1:9" x14ac:dyDescent="0.25">
      <c r="B48" s="707"/>
    </row>
  </sheetData>
  <mergeCells count="6">
    <mergeCell ref="C47:D47"/>
    <mergeCell ref="A1:H1"/>
    <mergeCell ref="A2:H2"/>
    <mergeCell ref="A3:H3"/>
    <mergeCell ref="A4:H4"/>
    <mergeCell ref="C46:D46"/>
  </mergeCells>
  <pageMargins left="0.70866141732283472" right="0.70866141732283472" top="0.74803149606299213" bottom="0.55118110236220474" header="0.31496062992125984" footer="0.31496062992125984"/>
  <pageSetup scale="76" orientation="landscape" r:id="rId1"/>
  <headerFooter>
    <oddFooter>&amp;R69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L137"/>
  <sheetViews>
    <sheetView zoomScaleNormal="100" workbookViewId="0">
      <selection activeCell="F109" sqref="F109"/>
    </sheetView>
  </sheetViews>
  <sheetFormatPr baseColWidth="10" defaultRowHeight="15" x14ac:dyDescent="0.25"/>
  <cols>
    <col min="1" max="1" width="49.85546875" customWidth="1"/>
    <col min="2" max="2" width="15.140625" customWidth="1"/>
    <col min="3" max="4" width="18.5703125" customWidth="1"/>
    <col min="5" max="5" width="16.5703125" customWidth="1"/>
    <col min="6" max="6" width="14.42578125" customWidth="1"/>
    <col min="7" max="7" width="15.5703125" style="524" customWidth="1"/>
    <col min="8" max="8" width="15" customWidth="1"/>
    <col min="9" max="9" width="7.42578125" customWidth="1"/>
    <col min="10" max="10" width="27.42578125" bestFit="1" customWidth="1"/>
    <col min="11" max="11" width="22.42578125" customWidth="1"/>
  </cols>
  <sheetData>
    <row r="1" spans="1:12" s="524" customFormat="1" ht="16.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</row>
    <row r="2" spans="1:12" s="524" customFormat="1" ht="16.5" customHeight="1" x14ac:dyDescent="0.2">
      <c r="A2" s="1461" t="s">
        <v>20075</v>
      </c>
      <c r="B2" s="1461"/>
      <c r="C2" s="1461"/>
      <c r="D2" s="1461"/>
      <c r="E2" s="1461"/>
      <c r="F2" s="1461"/>
      <c r="G2" s="1461"/>
      <c r="H2" s="1461"/>
      <c r="I2" s="653"/>
    </row>
    <row r="3" spans="1:12" s="524" customFormat="1" ht="16.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</row>
    <row r="4" spans="1:12" s="524" customFormat="1" ht="16.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</row>
    <row r="5" spans="1:12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</row>
    <row r="6" spans="1:12" s="524" customFormat="1" ht="18.75" customHeight="1" x14ac:dyDescent="0.2">
      <c r="A6" s="659" t="s">
        <v>19785</v>
      </c>
      <c r="B6" s="1465" t="s">
        <v>20076</v>
      </c>
      <c r="C6" s="1466"/>
      <c r="D6" s="658"/>
      <c r="E6" s="658"/>
      <c r="F6" s="658"/>
      <c r="G6" s="658"/>
      <c r="H6" s="658"/>
      <c r="I6" s="658"/>
    </row>
    <row r="7" spans="1:12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</row>
    <row r="8" spans="1:12" s="666" customFormat="1" ht="51.75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12" x14ac:dyDescent="0.25">
      <c r="A9" s="708"/>
      <c r="B9" s="708"/>
      <c r="C9" s="708"/>
      <c r="D9" s="708"/>
      <c r="E9" s="708"/>
      <c r="F9" s="708"/>
      <c r="G9" s="677"/>
      <c r="H9" s="708"/>
    </row>
    <row r="10" spans="1:12" s="520" customFormat="1" x14ac:dyDescent="0.25">
      <c r="A10" s="681" t="s">
        <v>19960</v>
      </c>
      <c r="B10" s="682">
        <f t="shared" ref="B10:H10" si="0">SUM(B11:B25)</f>
        <v>13781699</v>
      </c>
      <c r="C10" s="682">
        <f t="shared" si="0"/>
        <v>0</v>
      </c>
      <c r="D10" s="682">
        <f t="shared" si="0"/>
        <v>-10684532.109999999</v>
      </c>
      <c r="E10" s="682">
        <f t="shared" si="0"/>
        <v>3097166.8899999987</v>
      </c>
      <c r="F10" s="682">
        <f t="shared" si="0"/>
        <v>2245993.88</v>
      </c>
      <c r="G10" s="682">
        <f t="shared" si="0"/>
        <v>2245993.88</v>
      </c>
      <c r="H10" s="682">
        <f t="shared" si="0"/>
        <v>851173.00999999908</v>
      </c>
      <c r="I10" s="483"/>
    </row>
    <row r="11" spans="1:12" s="520" customFormat="1" x14ac:dyDescent="0.25">
      <c r="A11" s="676" t="s">
        <v>19961</v>
      </c>
      <c r="B11" s="672">
        <v>11844020</v>
      </c>
      <c r="C11" s="672">
        <v>0</v>
      </c>
      <c r="D11" s="672">
        <f>-10569799.21-1200-150000</f>
        <v>-10720999.210000001</v>
      </c>
      <c r="E11" s="672">
        <f>SUM(B11:D11)</f>
        <v>1123020.7899999991</v>
      </c>
      <c r="F11" s="702">
        <v>271847.78000000003</v>
      </c>
      <c r="G11" s="673">
        <f t="shared" ref="G11:G74" si="1">SUM(F11)</f>
        <v>271847.78000000003</v>
      </c>
      <c r="H11" s="674">
        <f t="shared" ref="H11:H25" si="2">SUM(E11-F11)</f>
        <v>851173.00999999908</v>
      </c>
      <c r="I11" s="483"/>
      <c r="J11" s="484"/>
      <c r="K11" s="484"/>
      <c r="L11" s="485"/>
    </row>
    <row r="12" spans="1:12" s="520" customFormat="1" x14ac:dyDescent="0.25">
      <c r="A12" s="676" t="s">
        <v>20077</v>
      </c>
      <c r="B12" s="672">
        <v>0</v>
      </c>
      <c r="C12" s="672">
        <v>0</v>
      </c>
      <c r="D12" s="672">
        <v>0</v>
      </c>
      <c r="E12" s="672">
        <f>SUM(B12:D12)</f>
        <v>0</v>
      </c>
      <c r="F12" s="619"/>
      <c r="G12" s="673">
        <f t="shared" si="1"/>
        <v>0</v>
      </c>
      <c r="H12" s="674">
        <f t="shared" si="2"/>
        <v>0</v>
      </c>
      <c r="I12" s="483"/>
      <c r="J12" s="484"/>
      <c r="K12" s="484"/>
      <c r="L12" s="485"/>
    </row>
    <row r="13" spans="1:12" s="520" customFormat="1" x14ac:dyDescent="0.25">
      <c r="A13" s="709" t="s">
        <v>19962</v>
      </c>
      <c r="B13" s="672">
        <v>0</v>
      </c>
      <c r="C13" s="672">
        <v>0</v>
      </c>
      <c r="D13" s="672">
        <v>0</v>
      </c>
      <c r="E13" s="672">
        <f t="shared" ref="E13:E73" si="3">SUM(B13:D13)</f>
        <v>0</v>
      </c>
      <c r="F13" s="619"/>
      <c r="G13" s="673">
        <f t="shared" si="1"/>
        <v>0</v>
      </c>
      <c r="H13" s="674">
        <f t="shared" si="2"/>
        <v>0</v>
      </c>
      <c r="I13" s="483"/>
      <c r="J13" s="484"/>
      <c r="K13" s="484"/>
      <c r="L13" s="485"/>
    </row>
    <row r="14" spans="1:12" s="520" customFormat="1" x14ac:dyDescent="0.25">
      <c r="A14" s="676" t="s">
        <v>20078</v>
      </c>
      <c r="B14" s="672">
        <v>0</v>
      </c>
      <c r="C14" s="672">
        <v>0</v>
      </c>
      <c r="D14" s="672">
        <v>185.31</v>
      </c>
      <c r="E14" s="672">
        <f t="shared" si="3"/>
        <v>185.31</v>
      </c>
      <c r="F14" s="619">
        <v>185.31</v>
      </c>
      <c r="G14" s="673">
        <f t="shared" si="1"/>
        <v>185.31</v>
      </c>
      <c r="H14" s="674">
        <f t="shared" si="2"/>
        <v>0</v>
      </c>
      <c r="I14" s="483"/>
      <c r="J14" s="484"/>
      <c r="K14" s="484"/>
      <c r="L14" s="485"/>
    </row>
    <row r="15" spans="1:12" s="520" customFormat="1" x14ac:dyDescent="0.25">
      <c r="A15" s="676" t="s">
        <v>19964</v>
      </c>
      <c r="B15" s="672">
        <v>0</v>
      </c>
      <c r="C15" s="672">
        <v>0</v>
      </c>
      <c r="D15" s="672">
        <v>71851.5</v>
      </c>
      <c r="E15" s="672">
        <f t="shared" si="3"/>
        <v>71851.5</v>
      </c>
      <c r="F15" s="619">
        <v>71851.5</v>
      </c>
      <c r="G15" s="673">
        <f t="shared" si="1"/>
        <v>71851.5</v>
      </c>
      <c r="H15" s="674">
        <f t="shared" si="2"/>
        <v>0</v>
      </c>
      <c r="I15" s="483"/>
      <c r="J15" s="484"/>
      <c r="K15" s="484"/>
      <c r="L15" s="485"/>
    </row>
    <row r="16" spans="1:12" s="520" customFormat="1" x14ac:dyDescent="0.25">
      <c r="A16" s="676" t="s">
        <v>19965</v>
      </c>
      <c r="B16" s="672">
        <v>0</v>
      </c>
      <c r="C16" s="672">
        <v>0</v>
      </c>
      <c r="D16" s="672">
        <v>311152.24</v>
      </c>
      <c r="E16" s="672">
        <f t="shared" si="3"/>
        <v>311152.24</v>
      </c>
      <c r="F16" s="619">
        <v>311152.24</v>
      </c>
      <c r="G16" s="673">
        <f t="shared" si="1"/>
        <v>311152.24</v>
      </c>
      <c r="H16" s="674">
        <f t="shared" si="2"/>
        <v>0</v>
      </c>
      <c r="I16" s="483"/>
      <c r="J16" s="484"/>
      <c r="K16" s="484"/>
      <c r="L16" s="485"/>
    </row>
    <row r="17" spans="1:12" s="520" customFormat="1" x14ac:dyDescent="0.25">
      <c r="A17" s="676" t="s">
        <v>19968</v>
      </c>
      <c r="B17" s="672">
        <v>0</v>
      </c>
      <c r="C17" s="672">
        <v>0</v>
      </c>
      <c r="D17" s="672">
        <v>0</v>
      </c>
      <c r="E17" s="672">
        <f t="shared" si="3"/>
        <v>0</v>
      </c>
      <c r="F17" s="619"/>
      <c r="G17" s="673">
        <f t="shared" si="1"/>
        <v>0</v>
      </c>
      <c r="H17" s="674">
        <f t="shared" si="2"/>
        <v>0</v>
      </c>
      <c r="I17" s="483"/>
      <c r="J17" s="484"/>
      <c r="K17" s="484"/>
      <c r="L17" s="485"/>
    </row>
    <row r="18" spans="1:12" s="520" customFormat="1" x14ac:dyDescent="0.25">
      <c r="A18" s="676" t="s">
        <v>20079</v>
      </c>
      <c r="B18" s="672">
        <v>0</v>
      </c>
      <c r="C18" s="672">
        <v>0</v>
      </c>
      <c r="D18" s="672">
        <v>0</v>
      </c>
      <c r="E18" s="672">
        <f t="shared" si="3"/>
        <v>0</v>
      </c>
      <c r="F18" s="619"/>
      <c r="G18" s="673">
        <f t="shared" si="1"/>
        <v>0</v>
      </c>
      <c r="H18" s="674">
        <f t="shared" si="2"/>
        <v>0</v>
      </c>
      <c r="I18" s="483"/>
      <c r="J18" s="484"/>
      <c r="K18" s="484"/>
      <c r="L18" s="485"/>
    </row>
    <row r="19" spans="1:12" s="520" customFormat="1" x14ac:dyDescent="0.25">
      <c r="A19" s="676" t="s">
        <v>20080</v>
      </c>
      <c r="B19" s="672">
        <v>1937679</v>
      </c>
      <c r="C19" s="672">
        <v>0</v>
      </c>
      <c r="D19" s="672">
        <v>-1774590</v>
      </c>
      <c r="E19" s="672">
        <f t="shared" si="3"/>
        <v>163089</v>
      </c>
      <c r="F19" s="619">
        <v>163089</v>
      </c>
      <c r="G19" s="673">
        <f t="shared" si="1"/>
        <v>163089</v>
      </c>
      <c r="H19" s="674">
        <f t="shared" si="2"/>
        <v>0</v>
      </c>
      <c r="I19" s="483"/>
      <c r="J19" s="484"/>
      <c r="K19" s="484"/>
      <c r="L19" s="485"/>
    </row>
    <row r="20" spans="1:12" s="520" customFormat="1" x14ac:dyDescent="0.25">
      <c r="A20" s="676" t="s">
        <v>20064</v>
      </c>
      <c r="B20" s="672">
        <v>0</v>
      </c>
      <c r="C20" s="672">
        <v>0</v>
      </c>
      <c r="D20" s="672">
        <v>1220319.71</v>
      </c>
      <c r="E20" s="672">
        <f>SUM(B20:D20)</f>
        <v>1220319.71</v>
      </c>
      <c r="F20" s="619">
        <v>1220319.71</v>
      </c>
      <c r="G20" s="673">
        <f t="shared" si="1"/>
        <v>1220319.71</v>
      </c>
      <c r="H20" s="674">
        <f t="shared" si="2"/>
        <v>0</v>
      </c>
      <c r="I20" s="483"/>
      <c r="J20" s="484"/>
      <c r="K20" s="484"/>
      <c r="L20" s="485"/>
    </row>
    <row r="21" spans="1:12" s="520" customFormat="1" x14ac:dyDescent="0.25">
      <c r="A21" s="676" t="s">
        <v>19972</v>
      </c>
      <c r="B21" s="672">
        <v>0</v>
      </c>
      <c r="C21" s="672">
        <v>0</v>
      </c>
      <c r="D21" s="672">
        <v>24.33</v>
      </c>
      <c r="E21" s="672">
        <f t="shared" si="3"/>
        <v>24.33</v>
      </c>
      <c r="F21" s="702">
        <v>24.33</v>
      </c>
      <c r="G21" s="673">
        <f t="shared" si="1"/>
        <v>24.33</v>
      </c>
      <c r="H21" s="674">
        <f t="shared" si="2"/>
        <v>0</v>
      </c>
      <c r="I21" s="483"/>
      <c r="J21" s="484"/>
      <c r="K21" s="484"/>
      <c r="L21" s="485"/>
    </row>
    <row r="22" spans="1:12" s="520" customFormat="1" x14ac:dyDescent="0.25">
      <c r="A22" s="676" t="s">
        <v>19974</v>
      </c>
      <c r="B22" s="672">
        <v>0</v>
      </c>
      <c r="C22" s="672">
        <v>0</v>
      </c>
      <c r="D22" s="672">
        <v>0</v>
      </c>
      <c r="E22" s="672">
        <f t="shared" si="3"/>
        <v>0</v>
      </c>
      <c r="G22" s="673">
        <f t="shared" si="1"/>
        <v>0</v>
      </c>
      <c r="H22" s="674">
        <f t="shared" si="2"/>
        <v>0</v>
      </c>
      <c r="I22" s="483"/>
      <c r="J22" s="484"/>
      <c r="K22" s="484"/>
      <c r="L22" s="485"/>
    </row>
    <row r="23" spans="1:12" s="520" customFormat="1" x14ac:dyDescent="0.25">
      <c r="A23" s="676" t="s">
        <v>20069</v>
      </c>
      <c r="B23" s="672">
        <v>0</v>
      </c>
      <c r="C23" s="672">
        <v>0</v>
      </c>
      <c r="D23" s="672">
        <v>135522.07</v>
      </c>
      <c r="E23" s="672">
        <f t="shared" si="3"/>
        <v>135522.07</v>
      </c>
      <c r="F23" s="619">
        <v>135522.07</v>
      </c>
      <c r="G23" s="673">
        <f t="shared" si="1"/>
        <v>135522.07</v>
      </c>
      <c r="H23" s="674">
        <f t="shared" si="2"/>
        <v>0</v>
      </c>
      <c r="I23" s="483"/>
      <c r="J23" s="484"/>
      <c r="K23" s="484"/>
      <c r="L23" s="485"/>
    </row>
    <row r="24" spans="1:12" s="520" customFormat="1" x14ac:dyDescent="0.25">
      <c r="A24" s="676" t="s">
        <v>20071</v>
      </c>
      <c r="B24" s="672">
        <v>0</v>
      </c>
      <c r="C24" s="672">
        <v>0</v>
      </c>
      <c r="D24" s="672">
        <v>55511.68</v>
      </c>
      <c r="E24" s="672">
        <f>SUM(B24:D24)</f>
        <v>55511.68</v>
      </c>
      <c r="F24" s="619">
        <v>55511.68</v>
      </c>
      <c r="G24" s="673">
        <f t="shared" si="1"/>
        <v>55511.68</v>
      </c>
      <c r="H24" s="674">
        <f t="shared" si="2"/>
        <v>0</v>
      </c>
      <c r="I24" s="483"/>
      <c r="J24" s="484"/>
      <c r="K24" s="484"/>
      <c r="L24" s="485"/>
    </row>
    <row r="25" spans="1:12" s="520" customFormat="1" x14ac:dyDescent="0.25">
      <c r="A25" s="676" t="s">
        <v>19976</v>
      </c>
      <c r="B25" s="672">
        <v>0</v>
      </c>
      <c r="C25" s="672">
        <v>0</v>
      </c>
      <c r="D25" s="672">
        <v>16490.259999999998</v>
      </c>
      <c r="E25" s="672">
        <f t="shared" si="3"/>
        <v>16490.259999999998</v>
      </c>
      <c r="F25" s="619">
        <v>16490.259999999998</v>
      </c>
      <c r="G25" s="673">
        <f t="shared" si="1"/>
        <v>16490.259999999998</v>
      </c>
      <c r="H25" s="674">
        <f t="shared" si="2"/>
        <v>0</v>
      </c>
      <c r="I25" s="483"/>
      <c r="J25" s="484"/>
      <c r="K25" s="484"/>
      <c r="L25" s="485"/>
    </row>
    <row r="26" spans="1:12" s="520" customFormat="1" x14ac:dyDescent="0.25">
      <c r="A26" s="681" t="s">
        <v>19978</v>
      </c>
      <c r="B26" s="682">
        <f t="shared" ref="B26:H26" si="4">SUM(B27:B58)</f>
        <v>1120028</v>
      </c>
      <c r="C26" s="682">
        <f t="shared" si="4"/>
        <v>0</v>
      </c>
      <c r="D26" s="682">
        <f t="shared" si="4"/>
        <v>2522092.96</v>
      </c>
      <c r="E26" s="682">
        <f t="shared" si="4"/>
        <v>3642120.96</v>
      </c>
      <c r="F26" s="682">
        <f t="shared" si="4"/>
        <v>3642120.96</v>
      </c>
      <c r="G26" s="682">
        <f t="shared" si="4"/>
        <v>3642120.96</v>
      </c>
      <c r="H26" s="682">
        <f t="shared" si="4"/>
        <v>3.637978807091713E-12</v>
      </c>
      <c r="I26" s="483"/>
      <c r="J26" s="484"/>
      <c r="K26" s="484"/>
      <c r="L26" s="485"/>
    </row>
    <row r="27" spans="1:12" s="520" customFormat="1" x14ac:dyDescent="0.25">
      <c r="A27" s="676" t="s">
        <v>19979</v>
      </c>
      <c r="B27" s="683">
        <v>17000</v>
      </c>
      <c r="C27" s="672">
        <v>0</v>
      </c>
      <c r="D27" s="672">
        <v>289868.17</v>
      </c>
      <c r="E27" s="672">
        <f t="shared" si="3"/>
        <v>306868.17</v>
      </c>
      <c r="F27" s="619">
        <v>306868.17</v>
      </c>
      <c r="G27" s="673">
        <f t="shared" si="1"/>
        <v>306868.17</v>
      </c>
      <c r="H27" s="674">
        <f t="shared" ref="H27:H58" si="5">SUM(E27-F27)</f>
        <v>0</v>
      </c>
      <c r="I27" s="483"/>
      <c r="J27" s="484"/>
      <c r="K27" s="484"/>
      <c r="L27" s="485"/>
    </row>
    <row r="28" spans="1:12" s="520" customFormat="1" x14ac:dyDescent="0.25">
      <c r="A28" s="684" t="s">
        <v>19980</v>
      </c>
      <c r="B28" s="683">
        <v>5000</v>
      </c>
      <c r="C28" s="672">
        <v>0</v>
      </c>
      <c r="D28" s="672">
        <v>233346.22</v>
      </c>
      <c r="E28" s="672">
        <f t="shared" si="3"/>
        <v>238346.22</v>
      </c>
      <c r="F28" s="619">
        <v>238346.22</v>
      </c>
      <c r="G28" s="673">
        <f t="shared" si="1"/>
        <v>238346.22</v>
      </c>
      <c r="H28" s="674">
        <f t="shared" si="5"/>
        <v>0</v>
      </c>
      <c r="I28" s="483"/>
      <c r="J28" s="484"/>
      <c r="K28" s="484"/>
      <c r="L28" s="485"/>
    </row>
    <row r="29" spans="1:12" s="520" customFormat="1" x14ac:dyDescent="0.25">
      <c r="A29" s="676" t="s">
        <v>19981</v>
      </c>
      <c r="B29" s="683">
        <v>1000</v>
      </c>
      <c r="C29" s="672">
        <v>0</v>
      </c>
      <c r="D29" s="672">
        <v>13885.5</v>
      </c>
      <c r="E29" s="672">
        <f t="shared" si="3"/>
        <v>14885.5</v>
      </c>
      <c r="F29" s="673">
        <v>14885.5</v>
      </c>
      <c r="G29" s="673">
        <f t="shared" si="1"/>
        <v>14885.5</v>
      </c>
      <c r="H29" s="674">
        <f t="shared" si="5"/>
        <v>0</v>
      </c>
      <c r="I29" s="483"/>
      <c r="J29" s="484"/>
      <c r="K29" s="484"/>
      <c r="L29" s="485"/>
    </row>
    <row r="30" spans="1:12" s="520" customFormat="1" x14ac:dyDescent="0.25">
      <c r="A30" s="676" t="s">
        <v>19982</v>
      </c>
      <c r="B30" s="683">
        <v>42000</v>
      </c>
      <c r="C30" s="672">
        <v>0</v>
      </c>
      <c r="D30" s="672">
        <v>299083.28000000003</v>
      </c>
      <c r="E30" s="672">
        <f t="shared" si="3"/>
        <v>341083.28</v>
      </c>
      <c r="F30" s="673">
        <v>341083.28</v>
      </c>
      <c r="G30" s="673">
        <f t="shared" si="1"/>
        <v>341083.28</v>
      </c>
      <c r="H30" s="674">
        <f t="shared" si="5"/>
        <v>0</v>
      </c>
      <c r="I30" s="483"/>
      <c r="J30" s="484"/>
      <c r="K30" s="484"/>
      <c r="L30" s="485"/>
    </row>
    <row r="31" spans="1:12" s="520" customFormat="1" x14ac:dyDescent="0.25">
      <c r="A31" s="676" t="s">
        <v>19983</v>
      </c>
      <c r="B31" s="672">
        <v>0</v>
      </c>
      <c r="C31" s="672">
        <v>0</v>
      </c>
      <c r="D31" s="672">
        <v>0</v>
      </c>
      <c r="E31" s="672">
        <f t="shared" si="3"/>
        <v>0</v>
      </c>
      <c r="F31" s="673"/>
      <c r="G31" s="673">
        <f t="shared" si="1"/>
        <v>0</v>
      </c>
      <c r="H31" s="674">
        <f t="shared" si="5"/>
        <v>0</v>
      </c>
      <c r="I31" s="483"/>
      <c r="J31" s="484"/>
      <c r="K31" s="484"/>
      <c r="L31" s="485"/>
    </row>
    <row r="32" spans="1:12" s="520" customFormat="1" x14ac:dyDescent="0.25">
      <c r="A32" s="684" t="s">
        <v>19984</v>
      </c>
      <c r="B32" s="683">
        <v>80000</v>
      </c>
      <c r="C32" s="672">
        <v>0</v>
      </c>
      <c r="D32" s="672">
        <v>224851.77</v>
      </c>
      <c r="E32" s="672">
        <f t="shared" si="3"/>
        <v>304851.77</v>
      </c>
      <c r="F32" s="619">
        <v>304851.77</v>
      </c>
      <c r="G32" s="673">
        <f t="shared" si="1"/>
        <v>304851.77</v>
      </c>
      <c r="H32" s="674">
        <f t="shared" si="5"/>
        <v>0</v>
      </c>
      <c r="I32" s="483"/>
      <c r="J32" s="484"/>
      <c r="K32" s="484"/>
      <c r="L32" s="485"/>
    </row>
    <row r="33" spans="1:12" s="520" customFormat="1" x14ac:dyDescent="0.25">
      <c r="A33" s="676" t="s">
        <v>19985</v>
      </c>
      <c r="B33" s="672">
        <v>0</v>
      </c>
      <c r="C33" s="672">
        <v>0</v>
      </c>
      <c r="D33" s="672">
        <v>3493.82</v>
      </c>
      <c r="E33" s="672">
        <f t="shared" si="3"/>
        <v>3493.82</v>
      </c>
      <c r="F33" s="619">
        <v>3493.82</v>
      </c>
      <c r="G33" s="673">
        <f t="shared" si="1"/>
        <v>3493.82</v>
      </c>
      <c r="H33" s="674">
        <f t="shared" si="5"/>
        <v>0</v>
      </c>
      <c r="I33" s="483"/>
      <c r="J33" s="484"/>
      <c r="K33" s="484"/>
      <c r="L33" s="485"/>
    </row>
    <row r="34" spans="1:12" s="520" customFormat="1" x14ac:dyDescent="0.25">
      <c r="A34" s="676" t="s">
        <v>19986</v>
      </c>
      <c r="B34" s="683">
        <v>50000</v>
      </c>
      <c r="C34" s="672">
        <v>0</v>
      </c>
      <c r="D34" s="672">
        <v>10668</v>
      </c>
      <c r="E34" s="672">
        <f t="shared" si="3"/>
        <v>60668</v>
      </c>
      <c r="F34" s="673">
        <v>60668</v>
      </c>
      <c r="G34" s="673">
        <f t="shared" si="1"/>
        <v>60668</v>
      </c>
      <c r="H34" s="674">
        <f t="shared" si="5"/>
        <v>0</v>
      </c>
      <c r="I34" s="483"/>
      <c r="J34" s="484"/>
      <c r="K34" s="484"/>
      <c r="L34" s="485"/>
    </row>
    <row r="35" spans="1:12" s="520" customFormat="1" x14ac:dyDescent="0.25">
      <c r="A35" s="676" t="s">
        <v>19987</v>
      </c>
      <c r="B35" s="683">
        <v>5000</v>
      </c>
      <c r="C35" s="672">
        <v>0</v>
      </c>
      <c r="D35" s="672">
        <v>48448.68</v>
      </c>
      <c r="E35" s="672">
        <f t="shared" si="3"/>
        <v>53448.68</v>
      </c>
      <c r="F35" s="673">
        <v>53448.68</v>
      </c>
      <c r="G35" s="673">
        <f t="shared" si="1"/>
        <v>53448.68</v>
      </c>
      <c r="H35" s="674">
        <f t="shared" si="5"/>
        <v>0</v>
      </c>
      <c r="I35" s="483"/>
      <c r="J35" s="484"/>
      <c r="K35" s="484"/>
      <c r="L35" s="485"/>
    </row>
    <row r="36" spans="1:12" s="520" customFormat="1" x14ac:dyDescent="0.25">
      <c r="A36" s="684" t="s">
        <v>19988</v>
      </c>
      <c r="B36" s="672">
        <v>55000</v>
      </c>
      <c r="C36" s="672">
        <v>0</v>
      </c>
      <c r="D36" s="672">
        <v>9960</v>
      </c>
      <c r="E36" s="672">
        <f>SUM(B36:D36)</f>
        <v>64960</v>
      </c>
      <c r="F36" s="673">
        <v>64960</v>
      </c>
      <c r="G36" s="673">
        <f t="shared" si="1"/>
        <v>64960</v>
      </c>
      <c r="H36" s="674">
        <f t="shared" si="5"/>
        <v>0</v>
      </c>
      <c r="I36" s="483"/>
      <c r="J36" s="484"/>
      <c r="K36" s="484"/>
      <c r="L36" s="485"/>
    </row>
    <row r="37" spans="1:12" s="520" customFormat="1" x14ac:dyDescent="0.25">
      <c r="A37" s="676" t="s">
        <v>19989</v>
      </c>
      <c r="B37" s="683">
        <v>1700</v>
      </c>
      <c r="C37" s="672">
        <v>0</v>
      </c>
      <c r="D37" s="672">
        <v>-74</v>
      </c>
      <c r="E37" s="672">
        <f t="shared" si="3"/>
        <v>1626</v>
      </c>
      <c r="F37" s="673">
        <v>1626</v>
      </c>
      <c r="G37" s="673">
        <f t="shared" si="1"/>
        <v>1626</v>
      </c>
      <c r="H37" s="674">
        <f t="shared" si="5"/>
        <v>0</v>
      </c>
      <c r="I37" s="483"/>
      <c r="J37" s="484"/>
      <c r="K37" s="484"/>
      <c r="L37" s="485"/>
    </row>
    <row r="38" spans="1:12" s="520" customFormat="1" x14ac:dyDescent="0.25">
      <c r="A38" s="676" t="s">
        <v>19990</v>
      </c>
      <c r="B38" s="683">
        <v>3000</v>
      </c>
      <c r="C38" s="672">
        <v>0</v>
      </c>
      <c r="D38" s="672">
        <v>13152.78</v>
      </c>
      <c r="E38" s="672">
        <f t="shared" si="3"/>
        <v>16152.78</v>
      </c>
      <c r="F38" s="673">
        <v>16152.78</v>
      </c>
      <c r="G38" s="673">
        <f t="shared" si="1"/>
        <v>16152.78</v>
      </c>
      <c r="H38" s="674">
        <f t="shared" si="5"/>
        <v>0</v>
      </c>
      <c r="I38" s="483"/>
      <c r="J38" s="484"/>
      <c r="K38" s="484"/>
      <c r="L38" s="485"/>
    </row>
    <row r="39" spans="1:12" s="520" customFormat="1" x14ac:dyDescent="0.25">
      <c r="A39" s="676" t="s">
        <v>19991</v>
      </c>
      <c r="B39" s="683">
        <v>50000</v>
      </c>
      <c r="C39" s="672">
        <v>0</v>
      </c>
      <c r="D39" s="672">
        <v>114814.6</v>
      </c>
      <c r="E39" s="672">
        <f t="shared" si="3"/>
        <v>164814.6</v>
      </c>
      <c r="F39" s="619">
        <v>164814.6</v>
      </c>
      <c r="G39" s="673">
        <f t="shared" si="1"/>
        <v>164814.6</v>
      </c>
      <c r="H39" s="674">
        <f t="shared" si="5"/>
        <v>0</v>
      </c>
      <c r="I39" s="483"/>
      <c r="J39" s="484"/>
      <c r="K39" s="484"/>
      <c r="L39" s="485"/>
    </row>
    <row r="40" spans="1:12" s="520" customFormat="1" x14ac:dyDescent="0.25">
      <c r="A40" s="676" t="s">
        <v>19992</v>
      </c>
      <c r="B40" s="683">
        <v>13000</v>
      </c>
      <c r="C40" s="672">
        <v>0</v>
      </c>
      <c r="D40" s="672">
        <v>112830.92</v>
      </c>
      <c r="E40" s="672">
        <f t="shared" si="3"/>
        <v>125830.92</v>
      </c>
      <c r="F40" s="673">
        <v>125830.92</v>
      </c>
      <c r="G40" s="673">
        <f t="shared" si="1"/>
        <v>125830.92</v>
      </c>
      <c r="H40" s="674">
        <f t="shared" si="5"/>
        <v>0</v>
      </c>
      <c r="I40" s="483"/>
      <c r="J40" s="484"/>
      <c r="K40" s="484"/>
      <c r="L40" s="485"/>
    </row>
    <row r="41" spans="1:12" s="520" customFormat="1" x14ac:dyDescent="0.2">
      <c r="A41" s="684" t="s">
        <v>19993</v>
      </c>
      <c r="B41" s="683">
        <v>13000</v>
      </c>
      <c r="C41" s="672">
        <v>0</v>
      </c>
      <c r="D41" s="672">
        <v>188840.08</v>
      </c>
      <c r="E41" s="672">
        <f t="shared" si="3"/>
        <v>201840.08</v>
      </c>
      <c r="F41" s="619">
        <v>201840.08</v>
      </c>
      <c r="G41" s="673">
        <f t="shared" si="1"/>
        <v>201840.08</v>
      </c>
      <c r="H41" s="674">
        <f t="shared" si="5"/>
        <v>0</v>
      </c>
      <c r="I41" s="685"/>
      <c r="J41" s="484"/>
      <c r="K41" s="484"/>
      <c r="L41" s="485"/>
    </row>
    <row r="42" spans="1:12" s="520" customFormat="1" x14ac:dyDescent="0.2">
      <c r="A42" s="684" t="s">
        <v>19994</v>
      </c>
      <c r="B42" s="683">
        <v>59300</v>
      </c>
      <c r="C42" s="672">
        <v>0</v>
      </c>
      <c r="D42" s="672">
        <v>762486</v>
      </c>
      <c r="E42" s="672">
        <f t="shared" si="3"/>
        <v>821786</v>
      </c>
      <c r="F42" s="619">
        <v>821786</v>
      </c>
      <c r="G42" s="673">
        <f t="shared" si="1"/>
        <v>821786</v>
      </c>
      <c r="H42" s="674">
        <f t="shared" si="5"/>
        <v>0</v>
      </c>
      <c r="I42" s="685"/>
      <c r="J42" s="484"/>
      <c r="K42" s="484"/>
      <c r="L42" s="485"/>
    </row>
    <row r="43" spans="1:12" s="520" customFormat="1" ht="12.75" x14ac:dyDescent="0.2">
      <c r="A43" s="676" t="s">
        <v>19995</v>
      </c>
      <c r="B43" s="672">
        <v>0</v>
      </c>
      <c r="C43" s="672">
        <v>0</v>
      </c>
      <c r="D43" s="672">
        <v>0</v>
      </c>
      <c r="E43" s="672">
        <f t="shared" si="3"/>
        <v>0</v>
      </c>
      <c r="F43" s="673"/>
      <c r="G43" s="673">
        <f t="shared" si="1"/>
        <v>0</v>
      </c>
      <c r="H43" s="674">
        <f t="shared" si="5"/>
        <v>0</v>
      </c>
      <c r="I43" s="685"/>
      <c r="J43" s="484"/>
      <c r="K43" s="484"/>
      <c r="L43" s="485"/>
    </row>
    <row r="44" spans="1:12" s="520" customFormat="1" ht="12.75" x14ac:dyDescent="0.2">
      <c r="A44" s="676" t="s">
        <v>19996</v>
      </c>
      <c r="B44" s="672">
        <v>0</v>
      </c>
      <c r="C44" s="672">
        <v>0</v>
      </c>
      <c r="D44" s="672">
        <v>0</v>
      </c>
      <c r="E44" s="672">
        <f t="shared" si="3"/>
        <v>0</v>
      </c>
      <c r="F44" s="673"/>
      <c r="G44" s="673">
        <f t="shared" si="1"/>
        <v>0</v>
      </c>
      <c r="H44" s="674">
        <f t="shared" si="5"/>
        <v>0</v>
      </c>
      <c r="I44" s="685"/>
      <c r="J44" s="484"/>
      <c r="K44" s="484"/>
      <c r="L44" s="485"/>
    </row>
    <row r="45" spans="1:12" s="520" customFormat="1" x14ac:dyDescent="0.2">
      <c r="A45" s="676" t="s">
        <v>19997</v>
      </c>
      <c r="B45" s="683">
        <v>17000</v>
      </c>
      <c r="C45" s="672">
        <v>0</v>
      </c>
      <c r="D45" s="672">
        <v>1975.01</v>
      </c>
      <c r="E45" s="672">
        <f t="shared" si="3"/>
        <v>18975.009999999998</v>
      </c>
      <c r="F45" s="619">
        <v>18975.009999999998</v>
      </c>
      <c r="G45" s="673">
        <f t="shared" si="1"/>
        <v>18975.009999999998</v>
      </c>
      <c r="H45" s="674">
        <f t="shared" si="5"/>
        <v>0</v>
      </c>
      <c r="I45" s="685"/>
      <c r="J45" s="484"/>
      <c r="K45" s="484"/>
      <c r="L45" s="485"/>
    </row>
    <row r="46" spans="1:12" s="520" customFormat="1" x14ac:dyDescent="0.2">
      <c r="A46" s="676" t="s">
        <v>19998</v>
      </c>
      <c r="B46" s="683">
        <v>3000</v>
      </c>
      <c r="C46" s="672">
        <v>0</v>
      </c>
      <c r="D46" s="672">
        <v>7645.55</v>
      </c>
      <c r="E46" s="672">
        <f t="shared" si="3"/>
        <v>10645.55</v>
      </c>
      <c r="F46" s="673">
        <v>10645.55</v>
      </c>
      <c r="G46" s="673">
        <f t="shared" si="1"/>
        <v>10645.55</v>
      </c>
      <c r="H46" s="674">
        <f t="shared" si="5"/>
        <v>0</v>
      </c>
      <c r="I46" s="685"/>
      <c r="J46" s="484"/>
      <c r="K46" s="484"/>
      <c r="L46" s="485"/>
    </row>
    <row r="47" spans="1:12" s="520" customFormat="1" ht="12.75" x14ac:dyDescent="0.2">
      <c r="A47" s="676" t="s">
        <v>19999</v>
      </c>
      <c r="B47" s="672">
        <v>0</v>
      </c>
      <c r="C47" s="672">
        <v>0</v>
      </c>
      <c r="D47" s="672">
        <v>254518.55</v>
      </c>
      <c r="E47" s="672">
        <f t="shared" si="3"/>
        <v>254518.55</v>
      </c>
      <c r="F47" s="673">
        <v>254518.55</v>
      </c>
      <c r="G47" s="673">
        <f t="shared" si="1"/>
        <v>254518.55</v>
      </c>
      <c r="H47" s="674">
        <f t="shared" si="5"/>
        <v>0</v>
      </c>
      <c r="I47" s="685"/>
      <c r="J47" s="484"/>
      <c r="K47" s="484"/>
      <c r="L47" s="485"/>
    </row>
    <row r="48" spans="1:12" s="520" customFormat="1" ht="12.75" x14ac:dyDescent="0.2">
      <c r="A48" s="676" t="s">
        <v>20000</v>
      </c>
      <c r="B48" s="672">
        <v>0</v>
      </c>
      <c r="C48" s="672">
        <v>0</v>
      </c>
      <c r="D48" s="672">
        <v>0</v>
      </c>
      <c r="E48" s="672">
        <f t="shared" si="3"/>
        <v>0</v>
      </c>
      <c r="F48" s="673"/>
      <c r="G48" s="673">
        <f t="shared" si="1"/>
        <v>0</v>
      </c>
      <c r="H48" s="674">
        <f t="shared" si="5"/>
        <v>0</v>
      </c>
      <c r="I48" s="685"/>
      <c r="J48" s="484"/>
      <c r="K48" s="484"/>
      <c r="L48" s="485"/>
    </row>
    <row r="49" spans="1:12" s="520" customFormat="1" x14ac:dyDescent="0.2">
      <c r="A49" s="676" t="s">
        <v>20001</v>
      </c>
      <c r="B49" s="683">
        <v>374704</v>
      </c>
      <c r="C49" s="672">
        <v>0</v>
      </c>
      <c r="D49" s="672">
        <v>-188855.93</v>
      </c>
      <c r="E49" s="672">
        <f t="shared" si="3"/>
        <v>185848.07</v>
      </c>
      <c r="F49" s="619">
        <v>185848.07</v>
      </c>
      <c r="G49" s="673">
        <f t="shared" si="1"/>
        <v>185848.07</v>
      </c>
      <c r="H49" s="674">
        <f t="shared" si="5"/>
        <v>0</v>
      </c>
      <c r="I49" s="685"/>
      <c r="J49" s="484"/>
      <c r="K49" s="484"/>
      <c r="L49" s="485"/>
    </row>
    <row r="50" spans="1:12" s="520" customFormat="1" x14ac:dyDescent="0.2">
      <c r="A50" s="676" t="s">
        <v>20002</v>
      </c>
      <c r="B50" s="683">
        <v>119387</v>
      </c>
      <c r="C50" s="672">
        <v>0</v>
      </c>
      <c r="D50" s="672">
        <v>195643.43</v>
      </c>
      <c r="E50" s="672">
        <f t="shared" si="3"/>
        <v>315030.43</v>
      </c>
      <c r="F50" s="673">
        <v>315030.43</v>
      </c>
      <c r="G50" s="673">
        <f t="shared" si="1"/>
        <v>315030.43</v>
      </c>
      <c r="H50" s="674">
        <f t="shared" si="5"/>
        <v>0</v>
      </c>
      <c r="I50" s="685"/>
      <c r="J50" s="484"/>
      <c r="K50" s="484"/>
      <c r="L50" s="485"/>
    </row>
    <row r="51" spans="1:12" s="520" customFormat="1" x14ac:dyDescent="0.2">
      <c r="A51" s="676" t="s">
        <v>20003</v>
      </c>
      <c r="B51" s="683">
        <v>9374</v>
      </c>
      <c r="C51" s="672">
        <v>0</v>
      </c>
      <c r="D51" s="672">
        <v>483.21</v>
      </c>
      <c r="E51" s="672">
        <f>SUM(B51:D51)</f>
        <v>9857.2099999999991</v>
      </c>
      <c r="F51" s="619">
        <v>9857.2099999999991</v>
      </c>
      <c r="G51" s="673">
        <f t="shared" si="1"/>
        <v>9857.2099999999991</v>
      </c>
      <c r="H51" s="674">
        <f t="shared" si="5"/>
        <v>0</v>
      </c>
      <c r="I51" s="685"/>
      <c r="J51" s="484"/>
      <c r="K51" s="484"/>
      <c r="L51" s="485"/>
    </row>
    <row r="52" spans="1:12" s="520" customFormat="1" x14ac:dyDescent="0.2">
      <c r="A52" s="676" t="s">
        <v>20004</v>
      </c>
      <c r="B52" s="683">
        <v>12050</v>
      </c>
      <c r="C52" s="672">
        <v>0</v>
      </c>
      <c r="D52" s="672">
        <v>21957.72</v>
      </c>
      <c r="E52" s="672">
        <f t="shared" si="3"/>
        <v>34007.72</v>
      </c>
      <c r="F52" s="673">
        <v>34007.72</v>
      </c>
      <c r="G52" s="673">
        <f t="shared" si="1"/>
        <v>34007.72</v>
      </c>
      <c r="H52" s="674">
        <f t="shared" si="5"/>
        <v>0</v>
      </c>
      <c r="I52" s="685"/>
      <c r="J52" s="484"/>
      <c r="K52" s="484"/>
      <c r="L52" s="485"/>
    </row>
    <row r="53" spans="1:12" s="520" customFormat="1" x14ac:dyDescent="0.2">
      <c r="A53" s="676" t="s">
        <v>20005</v>
      </c>
      <c r="B53" s="683">
        <v>3835</v>
      </c>
      <c r="C53" s="672">
        <v>0</v>
      </c>
      <c r="D53" s="672">
        <v>-2517.1</v>
      </c>
      <c r="E53" s="672">
        <f t="shared" si="3"/>
        <v>1317.9</v>
      </c>
      <c r="F53" s="673">
        <v>1317.9</v>
      </c>
      <c r="G53" s="673">
        <f t="shared" si="1"/>
        <v>1317.9</v>
      </c>
      <c r="H53" s="674">
        <f t="shared" si="5"/>
        <v>0</v>
      </c>
      <c r="I53" s="685"/>
      <c r="J53" s="484"/>
      <c r="K53" s="484"/>
      <c r="L53" s="485"/>
    </row>
    <row r="54" spans="1:12" s="520" customFormat="1" x14ac:dyDescent="0.2">
      <c r="A54" s="676" t="s">
        <v>20006</v>
      </c>
      <c r="B54" s="683">
        <v>33630</v>
      </c>
      <c r="C54" s="672">
        <v>0</v>
      </c>
      <c r="D54" s="672">
        <v>-15867.38</v>
      </c>
      <c r="E54" s="672">
        <f t="shared" si="3"/>
        <v>17762.620000000003</v>
      </c>
      <c r="F54" s="673">
        <v>17762.62</v>
      </c>
      <c r="G54" s="673">
        <f t="shared" si="1"/>
        <v>17762.62</v>
      </c>
      <c r="H54" s="674">
        <f t="shared" si="5"/>
        <v>3.637978807091713E-12</v>
      </c>
      <c r="I54" s="685"/>
      <c r="J54" s="484"/>
      <c r="K54" s="484"/>
      <c r="L54" s="485"/>
    </row>
    <row r="55" spans="1:12" s="520" customFormat="1" x14ac:dyDescent="0.2">
      <c r="A55" s="676" t="s">
        <v>20007</v>
      </c>
      <c r="B55" s="683">
        <v>12998</v>
      </c>
      <c r="C55" s="672">
        <v>0</v>
      </c>
      <c r="D55" s="672">
        <v>-11489.92</v>
      </c>
      <c r="E55" s="672">
        <f t="shared" si="3"/>
        <v>1508.08</v>
      </c>
      <c r="F55" s="619">
        <v>1508.08</v>
      </c>
      <c r="G55" s="673">
        <f t="shared" si="1"/>
        <v>1508.08</v>
      </c>
      <c r="H55" s="674">
        <f t="shared" si="5"/>
        <v>0</v>
      </c>
      <c r="I55" s="685"/>
      <c r="J55" s="484"/>
      <c r="K55" s="484"/>
      <c r="L55" s="485"/>
    </row>
    <row r="56" spans="1:12" s="520" customFormat="1" ht="12.75" x14ac:dyDescent="0.2">
      <c r="A56" s="676" t="s">
        <v>20008</v>
      </c>
      <c r="B56" s="672">
        <v>0</v>
      </c>
      <c r="C56" s="672">
        <v>0</v>
      </c>
      <c r="D56" s="672">
        <v>0</v>
      </c>
      <c r="E56" s="672">
        <f>SUM(B56:D56)</f>
        <v>0</v>
      </c>
      <c r="F56" s="673"/>
      <c r="G56" s="673">
        <f t="shared" si="1"/>
        <v>0</v>
      </c>
      <c r="H56" s="674">
        <f t="shared" si="5"/>
        <v>0</v>
      </c>
      <c r="I56" s="685"/>
      <c r="J56" s="484"/>
      <c r="K56" s="484"/>
      <c r="L56" s="485"/>
    </row>
    <row r="57" spans="1:12" s="520" customFormat="1" x14ac:dyDescent="0.2">
      <c r="A57" s="684" t="s">
        <v>20009</v>
      </c>
      <c r="B57" s="683">
        <v>136558</v>
      </c>
      <c r="C57" s="672">
        <v>0</v>
      </c>
      <c r="D57" s="672">
        <v>-67983.899999999994</v>
      </c>
      <c r="E57" s="672">
        <f t="shared" si="3"/>
        <v>68574.100000000006</v>
      </c>
      <c r="F57" s="619">
        <v>68574.100000000006</v>
      </c>
      <c r="G57" s="673">
        <f t="shared" si="1"/>
        <v>68574.100000000006</v>
      </c>
      <c r="H57" s="674">
        <f t="shared" si="5"/>
        <v>0</v>
      </c>
      <c r="I57" s="685"/>
      <c r="J57" s="484"/>
      <c r="K57" s="484"/>
      <c r="L57" s="485"/>
    </row>
    <row r="58" spans="1:12" s="520" customFormat="1" x14ac:dyDescent="0.2">
      <c r="A58" s="676" t="s">
        <v>20010</v>
      </c>
      <c r="B58" s="683">
        <v>2492</v>
      </c>
      <c r="C58" s="672">
        <v>0</v>
      </c>
      <c r="D58" s="672">
        <v>927.9</v>
      </c>
      <c r="E58" s="672">
        <f t="shared" si="3"/>
        <v>3419.9</v>
      </c>
      <c r="F58" s="673">
        <v>3419.9</v>
      </c>
      <c r="G58" s="673">
        <f t="shared" si="1"/>
        <v>3419.9</v>
      </c>
      <c r="H58" s="674">
        <f t="shared" si="5"/>
        <v>0</v>
      </c>
      <c r="I58" s="685"/>
      <c r="J58" s="484"/>
      <c r="K58" s="484"/>
      <c r="L58" s="485"/>
    </row>
    <row r="59" spans="1:12" s="520" customFormat="1" ht="12.75" x14ac:dyDescent="0.2">
      <c r="A59" s="681" t="s">
        <v>20011</v>
      </c>
      <c r="B59" s="682">
        <f t="shared" ref="B59:H59" si="6">SUM(B60:B104)</f>
        <v>8952239</v>
      </c>
      <c r="C59" s="682">
        <f t="shared" si="6"/>
        <v>1374611.1899999988</v>
      </c>
      <c r="D59" s="682">
        <f t="shared" si="6"/>
        <v>5522153.040000001</v>
      </c>
      <c r="E59" s="682">
        <f t="shared" si="6"/>
        <v>15849003.230000002</v>
      </c>
      <c r="F59" s="682">
        <f t="shared" si="6"/>
        <v>15849003.230000002</v>
      </c>
      <c r="G59" s="682">
        <f t="shared" si="6"/>
        <v>15849003.230000002</v>
      </c>
      <c r="H59" s="682">
        <f t="shared" si="6"/>
        <v>-9.2950358521193266E-10</v>
      </c>
      <c r="I59" s="685"/>
      <c r="J59" s="484"/>
      <c r="K59" s="484"/>
      <c r="L59" s="485"/>
    </row>
    <row r="60" spans="1:12" s="520" customFormat="1" x14ac:dyDescent="0.2">
      <c r="A60" s="676" t="s">
        <v>20012</v>
      </c>
      <c r="B60" s="683">
        <v>160000</v>
      </c>
      <c r="C60" s="672">
        <v>0</v>
      </c>
      <c r="D60" s="672">
        <v>-42357</v>
      </c>
      <c r="E60" s="672">
        <f t="shared" si="3"/>
        <v>117643</v>
      </c>
      <c r="F60" s="619">
        <v>117643</v>
      </c>
      <c r="G60" s="673">
        <f t="shared" si="1"/>
        <v>117643</v>
      </c>
      <c r="H60" s="674">
        <f t="shared" ref="H60:H104" si="7">SUM(E60-F60)</f>
        <v>0</v>
      </c>
      <c r="I60" s="685"/>
      <c r="J60" s="484"/>
      <c r="K60" s="484"/>
      <c r="L60" s="485"/>
    </row>
    <row r="61" spans="1:12" s="520" customFormat="1" x14ac:dyDescent="0.2">
      <c r="A61" s="676" t="s">
        <v>20013</v>
      </c>
      <c r="B61" s="683">
        <v>80000</v>
      </c>
      <c r="C61" s="672">
        <v>0</v>
      </c>
      <c r="D61" s="672">
        <v>95505.27</v>
      </c>
      <c r="E61" s="672">
        <f t="shared" si="3"/>
        <v>175505.27000000002</v>
      </c>
      <c r="F61" s="619">
        <v>175505.27</v>
      </c>
      <c r="G61" s="673">
        <f t="shared" si="1"/>
        <v>175505.27</v>
      </c>
      <c r="H61" s="674">
        <f t="shared" si="7"/>
        <v>2.9103830456733704E-11</v>
      </c>
      <c r="I61" s="685"/>
      <c r="J61" s="484"/>
      <c r="K61" s="484"/>
      <c r="L61" s="485"/>
    </row>
    <row r="62" spans="1:12" s="520" customFormat="1" x14ac:dyDescent="0.2">
      <c r="A62" s="676" t="s">
        <v>20014</v>
      </c>
      <c r="B62" s="683">
        <v>130000</v>
      </c>
      <c r="C62" s="672">
        <v>0</v>
      </c>
      <c r="D62" s="672">
        <v>424399</v>
      </c>
      <c r="E62" s="672">
        <f t="shared" si="3"/>
        <v>554399</v>
      </c>
      <c r="F62" s="619">
        <v>554399</v>
      </c>
      <c r="G62" s="673">
        <f t="shared" si="1"/>
        <v>554399</v>
      </c>
      <c r="H62" s="674">
        <f t="shared" si="7"/>
        <v>0</v>
      </c>
      <c r="I62" s="685"/>
      <c r="J62" s="484"/>
      <c r="K62" s="484"/>
      <c r="L62" s="485"/>
    </row>
    <row r="63" spans="1:12" s="520" customFormat="1" x14ac:dyDescent="0.2">
      <c r="A63" s="676" t="s">
        <v>20015</v>
      </c>
      <c r="B63" s="683">
        <v>10000</v>
      </c>
      <c r="C63" s="672">
        <v>0</v>
      </c>
      <c r="D63" s="672">
        <v>29491.08</v>
      </c>
      <c r="E63" s="672">
        <f t="shared" si="3"/>
        <v>39491.08</v>
      </c>
      <c r="F63" s="619">
        <v>39491.08</v>
      </c>
      <c r="G63" s="673">
        <f t="shared" si="1"/>
        <v>39491.08</v>
      </c>
      <c r="H63" s="674">
        <f t="shared" si="7"/>
        <v>0</v>
      </c>
      <c r="I63" s="685"/>
      <c r="J63" s="484"/>
      <c r="K63" s="484"/>
      <c r="L63" s="485"/>
    </row>
    <row r="64" spans="1:12" s="520" customFormat="1" x14ac:dyDescent="0.2">
      <c r="A64" s="684" t="s">
        <v>20016</v>
      </c>
      <c r="B64" s="683">
        <v>10000</v>
      </c>
      <c r="C64" s="672">
        <v>0</v>
      </c>
      <c r="D64" s="672">
        <v>7864</v>
      </c>
      <c r="E64" s="672">
        <f t="shared" si="3"/>
        <v>17864</v>
      </c>
      <c r="F64" s="673">
        <v>17864</v>
      </c>
      <c r="G64" s="673">
        <f t="shared" si="1"/>
        <v>17864</v>
      </c>
      <c r="H64" s="674">
        <f t="shared" si="7"/>
        <v>0</v>
      </c>
      <c r="I64" s="685"/>
      <c r="J64" s="484"/>
      <c r="K64" s="484"/>
      <c r="L64" s="485"/>
    </row>
    <row r="65" spans="1:12" s="520" customFormat="1" x14ac:dyDescent="0.2">
      <c r="A65" s="676" t="s">
        <v>20017</v>
      </c>
      <c r="B65" s="683">
        <v>10000</v>
      </c>
      <c r="C65" s="672">
        <v>0</v>
      </c>
      <c r="D65" s="672">
        <v>-9073</v>
      </c>
      <c r="E65" s="672">
        <f t="shared" si="3"/>
        <v>927</v>
      </c>
      <c r="F65" s="619">
        <v>927</v>
      </c>
      <c r="G65" s="673">
        <f t="shared" si="1"/>
        <v>927</v>
      </c>
      <c r="H65" s="674">
        <f t="shared" si="7"/>
        <v>0</v>
      </c>
      <c r="I65" s="685"/>
      <c r="J65" s="484"/>
      <c r="K65" s="484"/>
      <c r="L65" s="485"/>
    </row>
    <row r="66" spans="1:12" s="520" customFormat="1" ht="12.75" x14ac:dyDescent="0.2">
      <c r="A66" s="676" t="s">
        <v>20018</v>
      </c>
      <c r="B66" s="672">
        <v>0</v>
      </c>
      <c r="C66" s="672">
        <v>0</v>
      </c>
      <c r="D66" s="672">
        <v>0</v>
      </c>
      <c r="E66" s="672">
        <f t="shared" si="3"/>
        <v>0</v>
      </c>
      <c r="F66" s="673"/>
      <c r="G66" s="673">
        <f t="shared" si="1"/>
        <v>0</v>
      </c>
      <c r="H66" s="674">
        <f t="shared" si="7"/>
        <v>0</v>
      </c>
      <c r="I66" s="685"/>
      <c r="J66" s="484"/>
      <c r="K66" s="484"/>
      <c r="L66" s="485"/>
    </row>
    <row r="67" spans="1:12" s="520" customFormat="1" x14ac:dyDescent="0.2">
      <c r="A67" s="676" t="s">
        <v>20019</v>
      </c>
      <c r="B67" s="683">
        <v>10000</v>
      </c>
      <c r="C67" s="672">
        <v>0</v>
      </c>
      <c r="D67" s="672">
        <v>-6955</v>
      </c>
      <c r="E67" s="672">
        <f t="shared" si="3"/>
        <v>3045</v>
      </c>
      <c r="F67" s="673">
        <v>3045</v>
      </c>
      <c r="G67" s="673">
        <f t="shared" si="1"/>
        <v>3045</v>
      </c>
      <c r="H67" s="674">
        <f t="shared" si="7"/>
        <v>0</v>
      </c>
      <c r="I67" s="685"/>
      <c r="J67" s="484"/>
      <c r="K67" s="484"/>
      <c r="L67" s="485"/>
    </row>
    <row r="68" spans="1:12" s="520" customFormat="1" x14ac:dyDescent="0.2">
      <c r="A68" s="676" t="s">
        <v>20020</v>
      </c>
      <c r="B68" s="683">
        <v>10000</v>
      </c>
      <c r="C68" s="672">
        <v>0</v>
      </c>
      <c r="D68" s="672">
        <v>85176.73</v>
      </c>
      <c r="E68" s="672">
        <f t="shared" si="3"/>
        <v>95176.73</v>
      </c>
      <c r="F68" s="673">
        <v>95176.73</v>
      </c>
      <c r="G68" s="673">
        <f t="shared" si="1"/>
        <v>95176.73</v>
      </c>
      <c r="H68" s="674">
        <f t="shared" si="7"/>
        <v>0</v>
      </c>
      <c r="I68" s="685"/>
      <c r="J68" s="484"/>
      <c r="K68" s="484"/>
      <c r="L68" s="485"/>
    </row>
    <row r="69" spans="1:12" s="520" customFormat="1" x14ac:dyDescent="0.2">
      <c r="A69" s="676" t="s">
        <v>20021</v>
      </c>
      <c r="B69" s="683">
        <v>18000</v>
      </c>
      <c r="C69" s="672">
        <v>0</v>
      </c>
      <c r="D69" s="672">
        <v>8216</v>
      </c>
      <c r="E69" s="672">
        <f t="shared" si="3"/>
        <v>26216</v>
      </c>
      <c r="F69" s="673">
        <v>26216</v>
      </c>
      <c r="G69" s="673">
        <f t="shared" si="1"/>
        <v>26216</v>
      </c>
      <c r="H69" s="674">
        <f t="shared" si="7"/>
        <v>0</v>
      </c>
      <c r="I69" s="685"/>
      <c r="J69" s="484"/>
      <c r="K69" s="484"/>
      <c r="L69" s="485"/>
    </row>
    <row r="70" spans="1:12" s="520" customFormat="1" x14ac:dyDescent="0.2">
      <c r="A70" s="676" t="s">
        <v>20022</v>
      </c>
      <c r="B70" s="683">
        <v>31015</v>
      </c>
      <c r="C70" s="672">
        <v>0</v>
      </c>
      <c r="D70" s="672">
        <v>229785.95</v>
      </c>
      <c r="E70" s="672">
        <f t="shared" si="3"/>
        <v>260800.95</v>
      </c>
      <c r="F70" s="673">
        <v>260800.95</v>
      </c>
      <c r="G70" s="673">
        <f t="shared" si="1"/>
        <v>260800.95</v>
      </c>
      <c r="H70" s="674">
        <f t="shared" si="7"/>
        <v>0</v>
      </c>
      <c r="I70" s="685"/>
      <c r="J70" s="484"/>
      <c r="K70" s="484"/>
      <c r="L70" s="485"/>
    </row>
    <row r="71" spans="1:12" s="520" customFormat="1" x14ac:dyDescent="0.2">
      <c r="A71" s="684" t="s">
        <v>20023</v>
      </c>
      <c r="B71" s="683">
        <v>0</v>
      </c>
      <c r="C71" s="672">
        <v>0</v>
      </c>
      <c r="D71" s="672">
        <v>98911</v>
      </c>
      <c r="E71" s="672">
        <f t="shared" si="3"/>
        <v>98911</v>
      </c>
      <c r="F71" s="673">
        <v>98911</v>
      </c>
      <c r="G71" s="673">
        <f t="shared" si="1"/>
        <v>98911</v>
      </c>
      <c r="H71" s="674">
        <f t="shared" si="7"/>
        <v>0</v>
      </c>
      <c r="I71" s="685"/>
      <c r="J71" s="484"/>
      <c r="K71" s="484"/>
      <c r="L71" s="485"/>
    </row>
    <row r="72" spans="1:12" s="520" customFormat="1" x14ac:dyDescent="0.2">
      <c r="A72" s="676" t="s">
        <v>20024</v>
      </c>
      <c r="B72" s="683">
        <v>0</v>
      </c>
      <c r="C72" s="672">
        <v>0</v>
      </c>
      <c r="D72" s="672">
        <v>0</v>
      </c>
      <c r="E72" s="672">
        <f>SUM(B72:D72)</f>
        <v>0</v>
      </c>
      <c r="F72" s="673"/>
      <c r="G72" s="673">
        <f t="shared" si="1"/>
        <v>0</v>
      </c>
      <c r="H72" s="674">
        <f t="shared" si="7"/>
        <v>0</v>
      </c>
      <c r="I72" s="685"/>
      <c r="J72" s="484"/>
      <c r="K72" s="484"/>
      <c r="L72" s="485"/>
    </row>
    <row r="73" spans="1:12" s="520" customFormat="1" x14ac:dyDescent="0.2">
      <c r="A73" s="676" t="s">
        <v>20025</v>
      </c>
      <c r="B73" s="683">
        <v>3124209.19</v>
      </c>
      <c r="C73" s="672">
        <v>1371962.4299999988</v>
      </c>
      <c r="D73" s="672">
        <v>3631259.3</v>
      </c>
      <c r="E73" s="672">
        <f t="shared" si="3"/>
        <v>8127430.919999999</v>
      </c>
      <c r="F73" s="619">
        <v>8127430.9199999999</v>
      </c>
      <c r="G73" s="673">
        <f t="shared" si="1"/>
        <v>8127430.9199999999</v>
      </c>
      <c r="H73" s="674">
        <f t="shared" si="7"/>
        <v>-9.3132257461547852E-10</v>
      </c>
      <c r="I73" s="685"/>
      <c r="J73" s="484"/>
      <c r="K73" s="484"/>
      <c r="L73" s="485"/>
    </row>
    <row r="74" spans="1:12" s="520" customFormat="1" x14ac:dyDescent="0.2">
      <c r="A74" s="684" t="s">
        <v>20026</v>
      </c>
      <c r="B74" s="683">
        <v>0</v>
      </c>
      <c r="C74" s="672">
        <v>0</v>
      </c>
      <c r="D74" s="672">
        <v>13681.04</v>
      </c>
      <c r="E74" s="672">
        <f t="shared" ref="E74:E120" si="8">SUM(B74:D74)</f>
        <v>13681.04</v>
      </c>
      <c r="F74" s="673">
        <v>13681.04</v>
      </c>
      <c r="G74" s="673">
        <f t="shared" si="1"/>
        <v>13681.04</v>
      </c>
      <c r="H74" s="674">
        <f t="shared" si="7"/>
        <v>0</v>
      </c>
      <c r="I74" s="685"/>
      <c r="J74" s="484"/>
      <c r="K74" s="484"/>
      <c r="L74" s="485"/>
    </row>
    <row r="75" spans="1:12" s="520" customFormat="1" x14ac:dyDescent="0.2">
      <c r="A75" s="684" t="s">
        <v>20027</v>
      </c>
      <c r="B75" s="683">
        <v>2088</v>
      </c>
      <c r="C75" s="672">
        <v>0</v>
      </c>
      <c r="D75" s="672">
        <v>239237.16</v>
      </c>
      <c r="E75" s="672">
        <f t="shared" si="8"/>
        <v>241325.16</v>
      </c>
      <c r="F75" s="619">
        <v>241325.16</v>
      </c>
      <c r="G75" s="673">
        <f t="shared" ref="G75:G120" si="9">SUM(F75)</f>
        <v>241325.16</v>
      </c>
      <c r="H75" s="674">
        <f t="shared" si="7"/>
        <v>0</v>
      </c>
      <c r="I75" s="685"/>
      <c r="J75" s="484"/>
      <c r="K75" s="484"/>
      <c r="L75" s="485"/>
    </row>
    <row r="76" spans="1:12" s="520" customFormat="1" x14ac:dyDescent="0.2">
      <c r="A76" s="676" t="s">
        <v>20028</v>
      </c>
      <c r="B76" s="686">
        <v>0</v>
      </c>
      <c r="C76" s="672">
        <v>0</v>
      </c>
      <c r="D76" s="672">
        <v>95212.800000000003</v>
      </c>
      <c r="E76" s="672">
        <f t="shared" si="8"/>
        <v>95212.800000000003</v>
      </c>
      <c r="F76" s="673">
        <v>95212.800000000003</v>
      </c>
      <c r="G76" s="673">
        <f t="shared" si="9"/>
        <v>95212.800000000003</v>
      </c>
      <c r="H76" s="674">
        <f t="shared" si="7"/>
        <v>0</v>
      </c>
      <c r="I76" s="685"/>
      <c r="J76" s="484"/>
      <c r="K76" s="484"/>
      <c r="L76" s="485"/>
    </row>
    <row r="77" spans="1:12" s="520" customFormat="1" x14ac:dyDescent="0.2">
      <c r="A77" s="684" t="s">
        <v>20029</v>
      </c>
      <c r="B77" s="683">
        <v>16033.81</v>
      </c>
      <c r="C77" s="672">
        <v>0</v>
      </c>
      <c r="D77" s="672">
        <v>259437.3</v>
      </c>
      <c r="E77" s="672">
        <f t="shared" si="8"/>
        <v>275471.11</v>
      </c>
      <c r="F77" s="619">
        <v>275471.11</v>
      </c>
      <c r="G77" s="673">
        <f t="shared" si="9"/>
        <v>275471.11</v>
      </c>
      <c r="H77" s="674">
        <f t="shared" si="7"/>
        <v>0</v>
      </c>
      <c r="I77" s="685"/>
      <c r="J77" s="484"/>
      <c r="K77" s="484"/>
      <c r="L77" s="485"/>
    </row>
    <row r="78" spans="1:12" s="520" customFormat="1" x14ac:dyDescent="0.2">
      <c r="A78" s="676" t="s">
        <v>20030</v>
      </c>
      <c r="B78" s="683">
        <v>857669</v>
      </c>
      <c r="C78" s="672">
        <v>0</v>
      </c>
      <c r="D78" s="672">
        <v>1929.74</v>
      </c>
      <c r="E78" s="672">
        <f t="shared" si="8"/>
        <v>859598.74</v>
      </c>
      <c r="F78" s="619">
        <v>859598.74</v>
      </c>
      <c r="G78" s="673">
        <f t="shared" si="9"/>
        <v>859598.74</v>
      </c>
      <c r="H78" s="674">
        <f t="shared" si="7"/>
        <v>0</v>
      </c>
      <c r="I78" s="685"/>
      <c r="J78" s="484"/>
      <c r="K78" s="484"/>
      <c r="L78" s="485"/>
    </row>
    <row r="79" spans="1:12" s="520" customFormat="1" x14ac:dyDescent="0.2">
      <c r="A79" s="676" t="s">
        <v>20031</v>
      </c>
      <c r="B79" s="683">
        <v>0</v>
      </c>
      <c r="C79" s="672">
        <v>0</v>
      </c>
      <c r="D79" s="672">
        <v>3602.96</v>
      </c>
      <c r="E79" s="672">
        <f t="shared" si="8"/>
        <v>3602.96</v>
      </c>
      <c r="F79" s="673">
        <v>3602.96</v>
      </c>
      <c r="G79" s="673">
        <f t="shared" si="9"/>
        <v>3602.96</v>
      </c>
      <c r="H79" s="674">
        <f t="shared" si="7"/>
        <v>0</v>
      </c>
      <c r="I79" s="685"/>
      <c r="J79" s="484"/>
      <c r="K79" s="484"/>
      <c r="L79" s="485"/>
    </row>
    <row r="80" spans="1:12" s="520" customFormat="1" x14ac:dyDescent="0.2">
      <c r="A80" s="676" t="s">
        <v>20032</v>
      </c>
      <c r="B80" s="683">
        <v>263</v>
      </c>
      <c r="C80" s="672">
        <v>2648.76</v>
      </c>
      <c r="D80" s="672">
        <v>209485.3</v>
      </c>
      <c r="E80" s="672">
        <f t="shared" si="8"/>
        <v>212397.06</v>
      </c>
      <c r="F80" s="673">
        <v>212397.06</v>
      </c>
      <c r="G80" s="673">
        <f t="shared" si="9"/>
        <v>212397.06</v>
      </c>
      <c r="H80" s="674">
        <f t="shared" si="7"/>
        <v>0</v>
      </c>
      <c r="I80" s="685"/>
      <c r="J80" s="484"/>
      <c r="K80" s="484"/>
      <c r="L80" s="485"/>
    </row>
    <row r="81" spans="1:12" s="520" customFormat="1" x14ac:dyDescent="0.2">
      <c r="A81" s="676" t="s">
        <v>20033</v>
      </c>
      <c r="B81" s="683">
        <v>443941</v>
      </c>
      <c r="C81" s="672">
        <v>0</v>
      </c>
      <c r="D81" s="672">
        <v>-443941</v>
      </c>
      <c r="E81" s="672">
        <f t="shared" si="8"/>
        <v>0</v>
      </c>
      <c r="F81" s="673"/>
      <c r="G81" s="673">
        <f t="shared" si="9"/>
        <v>0</v>
      </c>
      <c r="H81" s="674">
        <f t="shared" si="7"/>
        <v>0</v>
      </c>
      <c r="I81" s="685"/>
      <c r="J81" s="484"/>
      <c r="K81" s="484"/>
      <c r="L81" s="485"/>
    </row>
    <row r="82" spans="1:12" s="520" customFormat="1" x14ac:dyDescent="0.2">
      <c r="A82" s="676" t="s">
        <v>20034</v>
      </c>
      <c r="B82" s="683">
        <v>95866</v>
      </c>
      <c r="C82" s="672">
        <v>0</v>
      </c>
      <c r="D82" s="672">
        <v>-85051.5</v>
      </c>
      <c r="E82" s="672">
        <f t="shared" si="8"/>
        <v>10814.5</v>
      </c>
      <c r="F82" s="673">
        <v>10814.5</v>
      </c>
      <c r="G82" s="673">
        <f t="shared" si="9"/>
        <v>10814.5</v>
      </c>
      <c r="H82" s="674">
        <f t="shared" si="7"/>
        <v>0</v>
      </c>
      <c r="I82" s="685"/>
      <c r="J82" s="484"/>
      <c r="K82" s="484"/>
      <c r="L82" s="485"/>
    </row>
    <row r="83" spans="1:12" s="520" customFormat="1" x14ac:dyDescent="0.2">
      <c r="A83" s="676" t="s">
        <v>20035</v>
      </c>
      <c r="B83" s="683">
        <v>49356</v>
      </c>
      <c r="C83" s="672">
        <v>0</v>
      </c>
      <c r="D83" s="672">
        <v>47747.74</v>
      </c>
      <c r="E83" s="672">
        <f t="shared" si="8"/>
        <v>97103.739999999991</v>
      </c>
      <c r="F83" s="673">
        <v>97103.74</v>
      </c>
      <c r="G83" s="673">
        <f t="shared" si="9"/>
        <v>97103.74</v>
      </c>
      <c r="H83" s="674">
        <f t="shared" si="7"/>
        <v>-1.4551915228366852E-11</v>
      </c>
      <c r="I83" s="685"/>
      <c r="J83" s="484"/>
      <c r="K83" s="484"/>
      <c r="L83" s="485"/>
    </row>
    <row r="84" spans="1:12" s="520" customFormat="1" x14ac:dyDescent="0.2">
      <c r="A84" s="676" t="s">
        <v>20036</v>
      </c>
      <c r="B84" s="683">
        <v>11987</v>
      </c>
      <c r="C84" s="672">
        <v>0</v>
      </c>
      <c r="D84" s="672">
        <v>-11987</v>
      </c>
      <c r="E84" s="672">
        <f t="shared" si="8"/>
        <v>0</v>
      </c>
      <c r="F84" s="673"/>
      <c r="G84" s="673">
        <f t="shared" si="9"/>
        <v>0</v>
      </c>
      <c r="H84" s="674">
        <f t="shared" si="7"/>
        <v>0</v>
      </c>
      <c r="I84" s="685"/>
      <c r="J84" s="484"/>
      <c r="K84" s="484"/>
      <c r="L84" s="485"/>
    </row>
    <row r="85" spans="1:12" s="520" customFormat="1" x14ac:dyDescent="0.2">
      <c r="A85" s="676" t="s">
        <v>20037</v>
      </c>
      <c r="B85" s="683">
        <v>19176</v>
      </c>
      <c r="C85" s="672">
        <v>0</v>
      </c>
      <c r="D85" s="672">
        <v>-19176</v>
      </c>
      <c r="E85" s="672">
        <f t="shared" si="8"/>
        <v>0</v>
      </c>
      <c r="F85" s="673"/>
      <c r="G85" s="673">
        <f t="shared" si="9"/>
        <v>0</v>
      </c>
      <c r="H85" s="674">
        <f t="shared" si="7"/>
        <v>0</v>
      </c>
      <c r="I85" s="685"/>
      <c r="J85" s="484"/>
      <c r="K85" s="484"/>
      <c r="L85" s="485"/>
    </row>
    <row r="86" spans="1:12" s="520" customFormat="1" x14ac:dyDescent="0.2">
      <c r="A86" s="676" t="s">
        <v>20038</v>
      </c>
      <c r="B86" s="683">
        <v>302101</v>
      </c>
      <c r="C86" s="672">
        <v>0</v>
      </c>
      <c r="D86" s="672">
        <v>-150506.57999999999</v>
      </c>
      <c r="E86" s="672">
        <f t="shared" si="8"/>
        <v>151594.42000000001</v>
      </c>
      <c r="F86" s="619">
        <v>151594.42000000001</v>
      </c>
      <c r="G86" s="673">
        <f t="shared" si="9"/>
        <v>151594.42000000001</v>
      </c>
      <c r="H86" s="674">
        <f t="shared" si="7"/>
        <v>0</v>
      </c>
      <c r="I86" s="685"/>
      <c r="J86" s="484"/>
      <c r="K86" s="484"/>
      <c r="L86" s="485"/>
    </row>
    <row r="87" spans="1:12" s="520" customFormat="1" x14ac:dyDescent="0.2">
      <c r="A87" s="676" t="s">
        <v>20039</v>
      </c>
      <c r="B87" s="683">
        <v>109828</v>
      </c>
      <c r="C87" s="672">
        <v>0</v>
      </c>
      <c r="D87" s="672">
        <v>696057.16</v>
      </c>
      <c r="E87" s="672">
        <f t="shared" si="8"/>
        <v>805885.16</v>
      </c>
      <c r="F87" s="619">
        <v>805885.16</v>
      </c>
      <c r="G87" s="673">
        <f t="shared" si="9"/>
        <v>805885.16</v>
      </c>
      <c r="H87" s="674">
        <f t="shared" si="7"/>
        <v>0</v>
      </c>
      <c r="I87" s="685"/>
      <c r="J87" s="484"/>
      <c r="K87" s="484"/>
      <c r="L87" s="485"/>
    </row>
    <row r="88" spans="1:12" s="520" customFormat="1" x14ac:dyDescent="0.2">
      <c r="A88" s="676" t="s">
        <v>20040</v>
      </c>
      <c r="B88" s="683">
        <v>2407552</v>
      </c>
      <c r="C88" s="672">
        <v>0</v>
      </c>
      <c r="D88" s="672">
        <v>-821584.2</v>
      </c>
      <c r="E88" s="672">
        <f t="shared" si="8"/>
        <v>1585967.8</v>
      </c>
      <c r="F88" s="619">
        <v>1585967.8</v>
      </c>
      <c r="G88" s="673">
        <f t="shared" si="9"/>
        <v>1585967.8</v>
      </c>
      <c r="H88" s="674">
        <f t="shared" si="7"/>
        <v>0</v>
      </c>
      <c r="I88" s="685"/>
      <c r="J88" s="484"/>
      <c r="K88" s="484"/>
      <c r="L88" s="485"/>
    </row>
    <row r="89" spans="1:12" s="520" customFormat="1" x14ac:dyDescent="0.2">
      <c r="A89" s="484" t="s">
        <v>20081</v>
      </c>
      <c r="B89" s="683"/>
      <c r="C89" s="672">
        <v>0</v>
      </c>
      <c r="D89" s="672">
        <v>1200</v>
      </c>
      <c r="E89" s="672">
        <f t="shared" si="8"/>
        <v>1200</v>
      </c>
      <c r="F89" s="619">
        <v>1200</v>
      </c>
      <c r="G89" s="673">
        <f t="shared" si="9"/>
        <v>1200</v>
      </c>
      <c r="H89" s="674">
        <f t="shared" si="7"/>
        <v>0</v>
      </c>
      <c r="I89" s="685"/>
      <c r="J89" s="484"/>
      <c r="K89" s="484"/>
      <c r="L89" s="485"/>
    </row>
    <row r="90" spans="1:12" s="520" customFormat="1" ht="12.75" x14ac:dyDescent="0.2">
      <c r="A90" s="676" t="s">
        <v>20041</v>
      </c>
      <c r="B90" s="672">
        <v>10000</v>
      </c>
      <c r="C90" s="672">
        <v>0</v>
      </c>
      <c r="D90" s="672">
        <v>180712.26</v>
      </c>
      <c r="E90" s="672">
        <f t="shared" si="8"/>
        <v>190712.26</v>
      </c>
      <c r="F90" s="619">
        <v>190712.26</v>
      </c>
      <c r="G90" s="673">
        <f t="shared" si="9"/>
        <v>190712.26</v>
      </c>
      <c r="H90" s="674">
        <f t="shared" si="7"/>
        <v>0</v>
      </c>
      <c r="I90" s="685"/>
      <c r="J90" s="484"/>
      <c r="K90" s="484"/>
      <c r="L90" s="485"/>
    </row>
    <row r="91" spans="1:12" s="520" customFormat="1" x14ac:dyDescent="0.2">
      <c r="A91" s="676" t="s">
        <v>20042</v>
      </c>
      <c r="B91" s="683">
        <v>0</v>
      </c>
      <c r="C91" s="672">
        <v>0</v>
      </c>
      <c r="D91" s="672">
        <v>3480.91</v>
      </c>
      <c r="E91" s="672">
        <f t="shared" si="8"/>
        <v>3480.91</v>
      </c>
      <c r="F91" s="673">
        <v>3480.91</v>
      </c>
      <c r="G91" s="673">
        <f t="shared" si="9"/>
        <v>3480.91</v>
      </c>
      <c r="H91" s="674">
        <f t="shared" si="7"/>
        <v>0</v>
      </c>
      <c r="I91" s="685"/>
      <c r="J91" s="484"/>
      <c r="K91" s="484"/>
      <c r="L91" s="485"/>
    </row>
    <row r="92" spans="1:12" s="520" customFormat="1" x14ac:dyDescent="0.2">
      <c r="A92" s="676" t="s">
        <v>20043</v>
      </c>
      <c r="B92" s="683">
        <v>0</v>
      </c>
      <c r="C92" s="672">
        <v>0</v>
      </c>
      <c r="D92" s="672">
        <v>48004</v>
      </c>
      <c r="E92" s="672">
        <f>SUM(B92:D92)</f>
        <v>48004</v>
      </c>
      <c r="F92" s="673">
        <v>48004</v>
      </c>
      <c r="G92" s="673">
        <f t="shared" si="9"/>
        <v>48004</v>
      </c>
      <c r="H92" s="674">
        <f t="shared" si="7"/>
        <v>0</v>
      </c>
      <c r="I92" s="685"/>
      <c r="J92" s="484"/>
      <c r="K92" s="484"/>
      <c r="L92" s="485"/>
    </row>
    <row r="93" spans="1:12" s="520" customFormat="1" x14ac:dyDescent="0.2">
      <c r="A93" s="676" t="s">
        <v>20044</v>
      </c>
      <c r="B93" s="683">
        <v>12172.27</v>
      </c>
      <c r="C93" s="672">
        <v>0</v>
      </c>
      <c r="D93" s="672">
        <v>11034.61</v>
      </c>
      <c r="E93" s="672">
        <f t="shared" si="8"/>
        <v>23206.880000000001</v>
      </c>
      <c r="F93" s="619">
        <v>23206.880000000001</v>
      </c>
      <c r="G93" s="673">
        <f t="shared" si="9"/>
        <v>23206.880000000001</v>
      </c>
      <c r="H93" s="674">
        <f t="shared" si="7"/>
        <v>0</v>
      </c>
      <c r="I93" s="685"/>
      <c r="J93" s="484"/>
      <c r="K93" s="484"/>
      <c r="L93" s="485"/>
    </row>
    <row r="94" spans="1:12" s="520" customFormat="1" ht="12.75" x14ac:dyDescent="0.2">
      <c r="A94" s="676" t="s">
        <v>20045</v>
      </c>
      <c r="B94" s="672">
        <v>0</v>
      </c>
      <c r="C94" s="672">
        <v>0</v>
      </c>
      <c r="D94" s="672">
        <v>1051.33</v>
      </c>
      <c r="E94" s="672">
        <f>SUM(B94:D94)</f>
        <v>1051.33</v>
      </c>
      <c r="F94" s="673">
        <v>1051.33</v>
      </c>
      <c r="G94" s="673">
        <f t="shared" si="9"/>
        <v>1051.33</v>
      </c>
      <c r="H94" s="674">
        <f t="shared" si="7"/>
        <v>0</v>
      </c>
      <c r="I94" s="685"/>
      <c r="J94" s="484"/>
      <c r="K94" s="484"/>
      <c r="L94" s="485"/>
    </row>
    <row r="95" spans="1:12" s="520" customFormat="1" x14ac:dyDescent="0.2">
      <c r="A95" s="676" t="s">
        <v>20046</v>
      </c>
      <c r="B95" s="683">
        <v>20981.73</v>
      </c>
      <c r="C95" s="672">
        <v>0</v>
      </c>
      <c r="D95" s="672">
        <v>118646.61</v>
      </c>
      <c r="E95" s="672">
        <f t="shared" si="8"/>
        <v>139628.34</v>
      </c>
      <c r="F95" s="619">
        <v>139628.34</v>
      </c>
      <c r="G95" s="673">
        <f t="shared" si="9"/>
        <v>139628.34</v>
      </c>
      <c r="H95" s="674">
        <f t="shared" si="7"/>
        <v>0</v>
      </c>
      <c r="I95" s="685"/>
      <c r="J95" s="484"/>
      <c r="K95" s="484"/>
      <c r="L95" s="485"/>
    </row>
    <row r="96" spans="1:12" s="520" customFormat="1" x14ac:dyDescent="0.2">
      <c r="A96" s="676" t="s">
        <v>20047</v>
      </c>
      <c r="B96" s="683">
        <v>0</v>
      </c>
      <c r="C96" s="672">
        <v>0</v>
      </c>
      <c r="D96" s="672">
        <v>52648.55</v>
      </c>
      <c r="E96" s="672">
        <f>SUM(B96:D96)</f>
        <v>52648.55</v>
      </c>
      <c r="F96" s="673">
        <v>52648.55</v>
      </c>
      <c r="G96" s="673">
        <f t="shared" si="9"/>
        <v>52648.55</v>
      </c>
      <c r="H96" s="674">
        <f t="shared" si="7"/>
        <v>0</v>
      </c>
      <c r="I96" s="685"/>
      <c r="J96" s="484"/>
      <c r="K96" s="484"/>
      <c r="L96" s="485"/>
    </row>
    <row r="97" spans="1:12" s="520" customFormat="1" x14ac:dyDescent="0.2">
      <c r="A97" s="676" t="s">
        <v>20048</v>
      </c>
      <c r="B97" s="683">
        <v>0</v>
      </c>
      <c r="C97" s="672">
        <v>0</v>
      </c>
      <c r="D97" s="672">
        <v>0</v>
      </c>
      <c r="E97" s="672">
        <f t="shared" si="8"/>
        <v>0</v>
      </c>
      <c r="F97" s="673"/>
      <c r="G97" s="673">
        <f t="shared" si="9"/>
        <v>0</v>
      </c>
      <c r="H97" s="674">
        <f t="shared" si="7"/>
        <v>0</v>
      </c>
      <c r="I97" s="685"/>
      <c r="J97" s="484"/>
      <c r="K97" s="484"/>
      <c r="L97" s="485"/>
    </row>
    <row r="98" spans="1:12" s="520" customFormat="1" x14ac:dyDescent="0.2">
      <c r="A98" s="676" t="s">
        <v>20049</v>
      </c>
      <c r="B98" s="683">
        <v>130473</v>
      </c>
      <c r="C98" s="672">
        <v>0</v>
      </c>
      <c r="D98" s="672">
        <v>451193.62</v>
      </c>
      <c r="E98" s="672">
        <f t="shared" si="8"/>
        <v>581666.62</v>
      </c>
      <c r="F98" s="619">
        <v>581666.62</v>
      </c>
      <c r="G98" s="673">
        <f t="shared" si="9"/>
        <v>581666.62</v>
      </c>
      <c r="H98" s="674">
        <f t="shared" si="7"/>
        <v>0</v>
      </c>
      <c r="I98" s="685"/>
      <c r="J98" s="484"/>
      <c r="K98" s="484"/>
      <c r="L98" s="485"/>
    </row>
    <row r="99" spans="1:12" s="520" customFormat="1" ht="12.75" x14ac:dyDescent="0.2">
      <c r="A99" s="684" t="s">
        <v>20050</v>
      </c>
      <c r="B99" s="672">
        <v>32450</v>
      </c>
      <c r="C99" s="672">
        <v>0</v>
      </c>
      <c r="D99" s="672">
        <v>57570</v>
      </c>
      <c r="E99" s="672">
        <f>SUM(B99:D99)</f>
        <v>90020</v>
      </c>
      <c r="F99" s="619">
        <v>90020</v>
      </c>
      <c r="G99" s="673">
        <f t="shared" si="9"/>
        <v>90020</v>
      </c>
      <c r="H99" s="674">
        <f t="shared" si="7"/>
        <v>0</v>
      </c>
      <c r="I99" s="685"/>
      <c r="J99" s="484"/>
      <c r="K99" s="484"/>
      <c r="L99" s="485"/>
    </row>
    <row r="100" spans="1:12" s="520" customFormat="1" ht="12.75" x14ac:dyDescent="0.2">
      <c r="A100" s="676" t="s">
        <v>20051</v>
      </c>
      <c r="B100" s="672">
        <v>8700</v>
      </c>
      <c r="C100" s="672">
        <v>0</v>
      </c>
      <c r="D100" s="672">
        <v>7501.72</v>
      </c>
      <c r="E100" s="672">
        <f>SUM(B100:D100)</f>
        <v>16201.720000000001</v>
      </c>
      <c r="F100" s="673">
        <v>16201.72</v>
      </c>
      <c r="G100" s="673">
        <f t="shared" si="9"/>
        <v>16201.72</v>
      </c>
      <c r="H100" s="674">
        <f t="shared" si="7"/>
        <v>1.8189894035458565E-12</v>
      </c>
      <c r="I100" s="685"/>
      <c r="J100" s="484"/>
      <c r="K100" s="484"/>
      <c r="L100" s="485"/>
    </row>
    <row r="101" spans="1:12" s="520" customFormat="1" x14ac:dyDescent="0.2">
      <c r="A101" s="676" t="s">
        <v>20052</v>
      </c>
      <c r="B101" s="683">
        <v>28377</v>
      </c>
      <c r="C101" s="672">
        <v>0</v>
      </c>
      <c r="D101" s="672">
        <v>2471.1999999999998</v>
      </c>
      <c r="E101" s="672">
        <f t="shared" si="8"/>
        <v>30848.2</v>
      </c>
      <c r="F101" s="619">
        <v>30848.2</v>
      </c>
      <c r="G101" s="673">
        <f t="shared" si="9"/>
        <v>30848.2</v>
      </c>
      <c r="H101" s="674">
        <f t="shared" si="7"/>
        <v>0</v>
      </c>
      <c r="I101" s="685"/>
      <c r="J101" s="484"/>
      <c r="K101" s="484"/>
      <c r="L101" s="485"/>
    </row>
    <row r="102" spans="1:12" s="520" customFormat="1" ht="12.75" x14ac:dyDescent="0.2">
      <c r="A102" s="676" t="s">
        <v>20053</v>
      </c>
      <c r="B102" s="672">
        <v>56119.68</v>
      </c>
      <c r="C102" s="672">
        <v>0</v>
      </c>
      <c r="D102" s="672">
        <v>0</v>
      </c>
      <c r="E102" s="672">
        <f t="shared" si="8"/>
        <v>56119.68</v>
      </c>
      <c r="F102" s="619">
        <v>56119.68</v>
      </c>
      <c r="G102" s="673">
        <f t="shared" si="9"/>
        <v>56119.68</v>
      </c>
      <c r="H102" s="674">
        <f t="shared" si="7"/>
        <v>0</v>
      </c>
      <c r="I102" s="685"/>
      <c r="J102" s="484"/>
      <c r="K102" s="484"/>
      <c r="L102" s="485"/>
    </row>
    <row r="103" spans="1:12" s="688" customFormat="1" ht="12.75" x14ac:dyDescent="0.2">
      <c r="A103" s="676" t="s">
        <v>20054</v>
      </c>
      <c r="B103" s="672">
        <v>645762.98</v>
      </c>
      <c r="C103" s="672">
        <v>0</v>
      </c>
      <c r="D103" s="672">
        <v>3991</v>
      </c>
      <c r="E103" s="672">
        <f t="shared" si="8"/>
        <v>649753.98</v>
      </c>
      <c r="F103" s="619">
        <v>649753.98</v>
      </c>
      <c r="G103" s="673">
        <f t="shared" si="9"/>
        <v>649753.98</v>
      </c>
      <c r="H103" s="674">
        <f t="shared" si="7"/>
        <v>0</v>
      </c>
      <c r="I103" s="687"/>
      <c r="J103" s="484"/>
      <c r="K103" s="484"/>
      <c r="L103" s="485"/>
    </row>
    <row r="104" spans="1:12" s="520" customFormat="1" ht="12.75" x14ac:dyDescent="0.2">
      <c r="A104" s="684" t="s">
        <v>20055</v>
      </c>
      <c r="B104" s="672">
        <v>98117.34</v>
      </c>
      <c r="C104" s="672">
        <v>0</v>
      </c>
      <c r="D104" s="672">
        <v>-3721.02</v>
      </c>
      <c r="E104" s="672">
        <f t="shared" si="8"/>
        <v>94396.319999999992</v>
      </c>
      <c r="F104" s="619">
        <v>94396.32</v>
      </c>
      <c r="G104" s="673">
        <f t="shared" si="9"/>
        <v>94396.32</v>
      </c>
      <c r="H104" s="674">
        <f t="shared" si="7"/>
        <v>-1.4551915228366852E-11</v>
      </c>
      <c r="I104" s="685"/>
      <c r="J104" s="484"/>
      <c r="K104" s="484"/>
      <c r="L104" s="485"/>
    </row>
    <row r="105" spans="1:12" s="677" customFormat="1" ht="12.75" x14ac:dyDescent="0.2">
      <c r="A105" s="690" t="s">
        <v>20056</v>
      </c>
      <c r="B105" s="682">
        <f t="shared" ref="B105:E105" si="10">SUM(B106:B112)</f>
        <v>350114</v>
      </c>
      <c r="C105" s="682">
        <f t="shared" si="10"/>
        <v>0</v>
      </c>
      <c r="D105" s="682">
        <f t="shared" si="10"/>
        <v>1431831.75</v>
      </c>
      <c r="E105" s="682">
        <f t="shared" si="10"/>
        <v>1781945.75</v>
      </c>
      <c r="F105" s="682">
        <f>SUM(F106:F112)</f>
        <v>1631945.75</v>
      </c>
      <c r="G105" s="682">
        <f t="shared" ref="G105:H105" si="11">SUM(G106:G112)</f>
        <v>1631945.75</v>
      </c>
      <c r="H105" s="682">
        <f t="shared" si="11"/>
        <v>150000</v>
      </c>
      <c r="I105" s="520"/>
      <c r="J105" s="484"/>
      <c r="K105" s="484"/>
      <c r="L105" s="485"/>
    </row>
    <row r="106" spans="1:12" s="520" customFormat="1" ht="12.75" x14ac:dyDescent="0.2">
      <c r="A106" s="679" t="s">
        <v>20082</v>
      </c>
      <c r="B106" s="682"/>
      <c r="C106" s="682"/>
      <c r="D106" s="672">
        <v>2128</v>
      </c>
      <c r="E106" s="672">
        <f>SUM(B106:D106)</f>
        <v>2128</v>
      </c>
      <c r="F106" s="672">
        <v>2128</v>
      </c>
      <c r="G106" s="673">
        <f t="shared" si="9"/>
        <v>2128</v>
      </c>
      <c r="H106" s="674">
        <f>SUM(E106-F106)</f>
        <v>0</v>
      </c>
      <c r="I106" s="685"/>
      <c r="J106" s="484"/>
      <c r="K106" s="484"/>
      <c r="L106" s="485"/>
    </row>
    <row r="107" spans="1:12" s="520" customFormat="1" ht="12.75" x14ac:dyDescent="0.2">
      <c r="A107" s="680" t="s">
        <v>20073</v>
      </c>
      <c r="B107" s="672">
        <v>0</v>
      </c>
      <c r="C107" s="672">
        <v>0</v>
      </c>
      <c r="D107" s="672">
        <v>0</v>
      </c>
      <c r="E107" s="672">
        <f>SUM(B107:D107)</f>
        <v>0</v>
      </c>
      <c r="F107" s="673"/>
      <c r="G107" s="673">
        <f t="shared" si="9"/>
        <v>0</v>
      </c>
      <c r="H107" s="674">
        <f>SUM(E107-F107)</f>
        <v>0</v>
      </c>
      <c r="I107" s="685"/>
      <c r="J107" s="484"/>
      <c r="K107" s="484"/>
      <c r="L107" s="485"/>
    </row>
    <row r="108" spans="1:12" s="688" customFormat="1" ht="12.75" x14ac:dyDescent="0.2">
      <c r="A108" s="684" t="s">
        <v>20057</v>
      </c>
      <c r="B108" s="672">
        <f>63800+86362.16</f>
        <v>150162.16</v>
      </c>
      <c r="C108" s="672">
        <v>0</v>
      </c>
      <c r="D108" s="672">
        <v>-86362.16</v>
      </c>
      <c r="E108" s="672">
        <f t="shared" si="8"/>
        <v>63800</v>
      </c>
      <c r="F108" s="673">
        <v>63800</v>
      </c>
      <c r="G108" s="673">
        <f t="shared" si="9"/>
        <v>63800</v>
      </c>
      <c r="H108" s="674">
        <f t="shared" ref="H108:H112" si="12">SUM(E108-F108)</f>
        <v>0</v>
      </c>
      <c r="I108" s="687"/>
      <c r="J108" s="484"/>
      <c r="K108" s="484"/>
      <c r="L108" s="485"/>
    </row>
    <row r="109" spans="1:12" s="520" customFormat="1" ht="12.75" x14ac:dyDescent="0.2">
      <c r="A109" s="676" t="s">
        <v>20058</v>
      </c>
      <c r="B109" s="672">
        <v>13631.84</v>
      </c>
      <c r="C109" s="672">
        <v>0</v>
      </c>
      <c r="D109" s="672">
        <v>59623.92</v>
      </c>
      <c r="E109" s="672">
        <f t="shared" si="8"/>
        <v>73255.759999999995</v>
      </c>
      <c r="F109" s="619">
        <v>73255.759999999995</v>
      </c>
      <c r="G109" s="673">
        <f t="shared" si="9"/>
        <v>73255.759999999995</v>
      </c>
      <c r="H109" s="710">
        <f t="shared" si="12"/>
        <v>0</v>
      </c>
      <c r="I109" s="685"/>
      <c r="J109" s="484"/>
      <c r="K109" s="484"/>
      <c r="L109" s="485"/>
    </row>
    <row r="110" spans="1:12" s="520" customFormat="1" ht="12.75" x14ac:dyDescent="0.2">
      <c r="A110" s="676" t="s">
        <v>20059</v>
      </c>
      <c r="B110" s="672">
        <v>186320</v>
      </c>
      <c r="C110" s="672">
        <v>0</v>
      </c>
      <c r="D110" s="672">
        <v>1306441.99</v>
      </c>
      <c r="E110" s="672">
        <f t="shared" si="8"/>
        <v>1492761.99</v>
      </c>
      <c r="F110" s="619">
        <v>1492761.99</v>
      </c>
      <c r="G110" s="673">
        <f t="shared" si="9"/>
        <v>1492761.99</v>
      </c>
      <c r="H110" s="710">
        <f t="shared" si="12"/>
        <v>0</v>
      </c>
      <c r="I110" s="685"/>
      <c r="J110" s="484"/>
      <c r="K110" s="484"/>
      <c r="L110" s="485"/>
    </row>
    <row r="111" spans="1:12" s="520" customFormat="1" ht="12.75" x14ac:dyDescent="0.2">
      <c r="A111" s="676" t="s">
        <v>20083</v>
      </c>
      <c r="B111" s="672">
        <v>0</v>
      </c>
      <c r="C111" s="672">
        <v>0</v>
      </c>
      <c r="D111" s="672">
        <v>150000</v>
      </c>
      <c r="E111" s="672">
        <f t="shared" ref="E111" si="13">SUM(B111:D111)</f>
        <v>150000</v>
      </c>
      <c r="F111" s="619">
        <v>0</v>
      </c>
      <c r="G111" s="673">
        <f t="shared" si="9"/>
        <v>0</v>
      </c>
      <c r="H111" s="710">
        <f t="shared" si="12"/>
        <v>150000</v>
      </c>
      <c r="I111" s="685"/>
    </row>
    <row r="112" spans="1:12" s="520" customFormat="1" ht="12.75" x14ac:dyDescent="0.2">
      <c r="A112" s="520" t="s">
        <v>20084</v>
      </c>
      <c r="B112" s="672"/>
      <c r="C112" s="672">
        <v>0</v>
      </c>
      <c r="D112" s="672">
        <v>0</v>
      </c>
      <c r="E112" s="672">
        <f t="shared" si="8"/>
        <v>0</v>
      </c>
      <c r="F112" s="619">
        <v>0</v>
      </c>
      <c r="G112" s="673">
        <f t="shared" ref="G112" si="14">SUM(F112)</f>
        <v>0</v>
      </c>
      <c r="H112" s="710">
        <f t="shared" si="12"/>
        <v>0</v>
      </c>
      <c r="I112" s="685"/>
    </row>
    <row r="113" spans="1:12" s="520" customFormat="1" ht="12.75" x14ac:dyDescent="0.2">
      <c r="A113" s="690" t="s">
        <v>20085</v>
      </c>
      <c r="B113" s="682">
        <f t="shared" ref="B113:H113" si="15">SUM(B114:B120)</f>
        <v>0</v>
      </c>
      <c r="C113" s="682">
        <f t="shared" si="15"/>
        <v>0</v>
      </c>
      <c r="D113" s="682">
        <f t="shared" si="15"/>
        <v>1208454.3599999999</v>
      </c>
      <c r="E113" s="682">
        <f t="shared" si="15"/>
        <v>1208454.3599999999</v>
      </c>
      <c r="F113" s="682">
        <f t="shared" si="15"/>
        <v>1208454.3599999999</v>
      </c>
      <c r="G113" s="682">
        <f t="shared" si="15"/>
        <v>1208454.3599999999</v>
      </c>
      <c r="H113" s="682">
        <f t="shared" si="15"/>
        <v>0</v>
      </c>
      <c r="I113" s="685"/>
    </row>
    <row r="114" spans="1:12" s="520" customFormat="1" ht="12.75" x14ac:dyDescent="0.2">
      <c r="A114" s="676" t="s">
        <v>20086</v>
      </c>
      <c r="B114" s="672">
        <v>0</v>
      </c>
      <c r="C114" s="672">
        <v>0</v>
      </c>
      <c r="D114" s="672">
        <v>516796.25</v>
      </c>
      <c r="E114" s="672">
        <f t="shared" si="8"/>
        <v>516796.25</v>
      </c>
      <c r="F114" s="672">
        <v>516796.25</v>
      </c>
      <c r="G114" s="673">
        <f t="shared" si="9"/>
        <v>516796.25</v>
      </c>
      <c r="H114" s="674">
        <f t="shared" ref="H114:H120" si="16">SUM(E114-F114)</f>
        <v>0</v>
      </c>
      <c r="I114" s="685"/>
      <c r="J114" s="711"/>
      <c r="K114" s="711"/>
      <c r="L114" s="712"/>
    </row>
    <row r="115" spans="1:12" s="520" customFormat="1" ht="12.75" x14ac:dyDescent="0.2">
      <c r="A115" s="676" t="s">
        <v>20087</v>
      </c>
      <c r="B115" s="672">
        <v>0</v>
      </c>
      <c r="C115" s="672">
        <v>0</v>
      </c>
      <c r="D115" s="672">
        <v>287360.5</v>
      </c>
      <c r="E115" s="672">
        <f t="shared" si="8"/>
        <v>287360.5</v>
      </c>
      <c r="F115" s="672">
        <v>287360.5</v>
      </c>
      <c r="G115" s="673">
        <f t="shared" si="9"/>
        <v>287360.5</v>
      </c>
      <c r="H115" s="674">
        <f t="shared" si="16"/>
        <v>0</v>
      </c>
      <c r="I115" s="685"/>
      <c r="J115" s="484"/>
      <c r="K115" s="484"/>
      <c r="L115" s="485"/>
    </row>
    <row r="116" spans="1:12" s="520" customFormat="1" ht="12.75" x14ac:dyDescent="0.2">
      <c r="A116" s="676" t="s">
        <v>20088</v>
      </c>
      <c r="B116" s="672">
        <v>0</v>
      </c>
      <c r="C116" s="672">
        <v>0</v>
      </c>
      <c r="D116" s="672">
        <v>7888</v>
      </c>
      <c r="E116" s="672">
        <f>SUM(B116:D116)</f>
        <v>7888</v>
      </c>
      <c r="F116" s="672">
        <v>7888</v>
      </c>
      <c r="G116" s="673">
        <f t="shared" si="9"/>
        <v>7888</v>
      </c>
      <c r="H116" s="674">
        <f t="shared" si="16"/>
        <v>0</v>
      </c>
      <c r="I116" s="685"/>
      <c r="J116" s="484"/>
      <c r="K116" s="484"/>
      <c r="L116" s="485"/>
    </row>
    <row r="117" spans="1:12" s="688" customFormat="1" ht="12.75" x14ac:dyDescent="0.2">
      <c r="A117" s="520" t="s">
        <v>20089</v>
      </c>
      <c r="B117" s="672">
        <v>0</v>
      </c>
      <c r="C117" s="672">
        <v>0</v>
      </c>
      <c r="D117" s="672">
        <v>0</v>
      </c>
      <c r="E117" s="672">
        <f>SUM(B117:D117)</f>
        <v>0</v>
      </c>
      <c r="F117" s="672"/>
      <c r="G117" s="673">
        <f t="shared" si="9"/>
        <v>0</v>
      </c>
      <c r="H117" s="674">
        <f t="shared" si="16"/>
        <v>0</v>
      </c>
      <c r="I117" s="687"/>
      <c r="J117" s="484"/>
      <c r="K117" s="484"/>
      <c r="L117" s="485"/>
    </row>
    <row r="118" spans="1:12" x14ac:dyDescent="0.25">
      <c r="A118" s="676" t="s">
        <v>20090</v>
      </c>
      <c r="B118" s="672">
        <v>0</v>
      </c>
      <c r="C118" s="672">
        <v>0</v>
      </c>
      <c r="D118" s="672">
        <v>0</v>
      </c>
      <c r="E118" s="672">
        <f t="shared" si="8"/>
        <v>0</v>
      </c>
      <c r="F118" s="672"/>
      <c r="G118" s="673">
        <f t="shared" si="9"/>
        <v>0</v>
      </c>
      <c r="H118" s="674">
        <f t="shared" si="16"/>
        <v>0</v>
      </c>
      <c r="I118" s="704"/>
      <c r="J118" s="484"/>
      <c r="K118" s="484"/>
      <c r="L118" s="485"/>
    </row>
    <row r="119" spans="1:12" x14ac:dyDescent="0.25">
      <c r="A119" s="676" t="s">
        <v>20091</v>
      </c>
      <c r="B119" s="672">
        <v>0</v>
      </c>
      <c r="C119" s="672">
        <v>0</v>
      </c>
      <c r="D119" s="672">
        <v>93783.679999999993</v>
      </c>
      <c r="E119" s="672">
        <f>SUM(B119:D119)</f>
        <v>93783.679999999993</v>
      </c>
      <c r="F119" s="672">
        <v>93783.679999999993</v>
      </c>
      <c r="G119" s="673">
        <f t="shared" si="9"/>
        <v>93783.679999999993</v>
      </c>
      <c r="H119" s="674">
        <f t="shared" si="16"/>
        <v>0</v>
      </c>
      <c r="J119" s="520"/>
      <c r="K119" s="520"/>
      <c r="L119" s="520"/>
    </row>
    <row r="120" spans="1:12" x14ac:dyDescent="0.25">
      <c r="A120" s="676" t="s">
        <v>20092</v>
      </c>
      <c r="B120" s="672">
        <v>0</v>
      </c>
      <c r="C120" s="672">
        <v>0</v>
      </c>
      <c r="D120" s="672">
        <v>302625.93</v>
      </c>
      <c r="E120" s="672">
        <f t="shared" si="8"/>
        <v>302625.93</v>
      </c>
      <c r="F120" s="672">
        <v>302625.93</v>
      </c>
      <c r="G120" s="673">
        <f t="shared" si="9"/>
        <v>302625.93</v>
      </c>
      <c r="H120" s="674">
        <f t="shared" si="16"/>
        <v>0</v>
      </c>
      <c r="J120" s="520"/>
      <c r="K120" s="520"/>
      <c r="L120" s="520"/>
    </row>
    <row r="121" spans="1:12" x14ac:dyDescent="0.25">
      <c r="A121" s="705" t="s">
        <v>19778</v>
      </c>
      <c r="B121" s="706">
        <f t="shared" ref="B121:H121" si="17">SUM(B10+B26+B59+B105+B113)</f>
        <v>24204080</v>
      </c>
      <c r="C121" s="706">
        <f t="shared" si="17"/>
        <v>1374611.1899999988</v>
      </c>
      <c r="D121" s="706">
        <f t="shared" si="17"/>
        <v>1.3969838619232178E-9</v>
      </c>
      <c r="E121" s="706">
        <f t="shared" si="17"/>
        <v>25578691.190000001</v>
      </c>
      <c r="F121" s="706">
        <f t="shared" si="17"/>
        <v>24577518.18</v>
      </c>
      <c r="G121" s="706">
        <f t="shared" si="17"/>
        <v>24577518.18</v>
      </c>
      <c r="H121" s="706">
        <f t="shared" si="17"/>
        <v>1001173.0099999981</v>
      </c>
      <c r="J121" s="520"/>
      <c r="K121" s="520"/>
      <c r="L121" s="520"/>
    </row>
    <row r="122" spans="1:12" x14ac:dyDescent="0.25">
      <c r="J122" s="520"/>
      <c r="K122" s="520"/>
      <c r="L122" s="520"/>
    </row>
    <row r="123" spans="1:12" x14ac:dyDescent="0.25">
      <c r="B123" s="704"/>
      <c r="C123" s="713"/>
      <c r="D123" s="704"/>
      <c r="E123" s="714"/>
      <c r="F123" s="704"/>
      <c r="G123" s="689"/>
      <c r="H123" s="704"/>
      <c r="J123" s="688"/>
      <c r="K123" s="688"/>
      <c r="L123" s="688"/>
    </row>
    <row r="124" spans="1:12" x14ac:dyDescent="0.25">
      <c r="B124" s="715"/>
      <c r="C124" s="716"/>
      <c r="D124" s="704"/>
      <c r="E124" s="704"/>
      <c r="F124" s="716"/>
      <c r="G124" s="689"/>
      <c r="H124" s="716"/>
      <c r="J124" s="520"/>
      <c r="K124" s="520"/>
      <c r="L124" s="520"/>
    </row>
    <row r="125" spans="1:12" x14ac:dyDescent="0.25">
      <c r="B125" s="715"/>
      <c r="C125" s="704"/>
      <c r="D125" s="704"/>
      <c r="E125" s="704"/>
      <c r="F125" s="704"/>
      <c r="G125" s="689"/>
      <c r="H125" s="704"/>
      <c r="J125" s="677"/>
      <c r="K125" s="677"/>
      <c r="L125" s="677"/>
    </row>
    <row r="126" spans="1:12" x14ac:dyDescent="0.25">
      <c r="B126" s="717"/>
      <c r="C126" s="704"/>
      <c r="D126" s="704"/>
      <c r="E126" s="704"/>
      <c r="F126" s="704"/>
      <c r="G126" s="689"/>
      <c r="H126" s="704"/>
      <c r="J126" s="520"/>
      <c r="K126" s="520"/>
      <c r="L126" s="520"/>
    </row>
    <row r="127" spans="1:12" x14ac:dyDescent="0.25">
      <c r="B127" s="704"/>
      <c r="C127" s="704"/>
      <c r="D127" s="704"/>
      <c r="E127" s="704"/>
      <c r="F127" s="704"/>
      <c r="G127" s="689"/>
      <c r="H127" s="716"/>
      <c r="J127" s="520"/>
      <c r="K127" s="520"/>
      <c r="L127" s="520"/>
    </row>
    <row r="128" spans="1:12" x14ac:dyDescent="0.25">
      <c r="C128" s="1350" t="s">
        <v>19726</v>
      </c>
      <c r="D128" s="1350"/>
      <c r="F128" s="707"/>
      <c r="J128" s="688"/>
      <c r="K128" s="688"/>
      <c r="L128" s="688"/>
    </row>
    <row r="129" spans="3:12" x14ac:dyDescent="0.25">
      <c r="C129" s="1351" t="s">
        <v>789</v>
      </c>
      <c r="D129" s="1351"/>
      <c r="J129" s="520"/>
      <c r="K129" s="520"/>
      <c r="L129" s="520"/>
    </row>
    <row r="130" spans="3:12" x14ac:dyDescent="0.25">
      <c r="J130" s="520"/>
      <c r="K130" s="520"/>
      <c r="L130" s="520"/>
    </row>
    <row r="131" spans="3:12" x14ac:dyDescent="0.25">
      <c r="J131" s="520"/>
      <c r="K131" s="520"/>
      <c r="L131" s="520"/>
    </row>
    <row r="132" spans="3:12" x14ac:dyDescent="0.25">
      <c r="J132" s="520"/>
      <c r="K132" s="520"/>
      <c r="L132" s="520"/>
    </row>
    <row r="133" spans="3:12" x14ac:dyDescent="0.25">
      <c r="J133" s="520"/>
      <c r="K133" s="520"/>
      <c r="L133" s="520"/>
    </row>
    <row r="134" spans="3:12" x14ac:dyDescent="0.25">
      <c r="J134" s="520"/>
      <c r="K134" s="520"/>
      <c r="L134" s="520"/>
    </row>
    <row r="135" spans="3:12" x14ac:dyDescent="0.25">
      <c r="J135" s="520"/>
      <c r="K135" s="520"/>
      <c r="L135" s="520"/>
    </row>
    <row r="136" spans="3:12" x14ac:dyDescent="0.25">
      <c r="J136" s="520"/>
      <c r="K136" s="520"/>
      <c r="L136" s="520"/>
    </row>
    <row r="137" spans="3:12" x14ac:dyDescent="0.25">
      <c r="J137" s="688"/>
      <c r="K137" s="688"/>
      <c r="L137" s="688"/>
    </row>
  </sheetData>
  <mergeCells count="7">
    <mergeCell ref="C129:D129"/>
    <mergeCell ref="A1:H1"/>
    <mergeCell ref="A2:H2"/>
    <mergeCell ref="A3:H3"/>
    <mergeCell ref="A4:H4"/>
    <mergeCell ref="B6:C6"/>
    <mergeCell ref="C128:D128"/>
  </mergeCells>
  <pageMargins left="0.51181102362204722" right="0.31496062992125984" top="0.55118110236220474" bottom="0.55118110236220474" header="0.31496062992125984" footer="0.31496062992125984"/>
  <pageSetup scale="59" fitToHeight="2" orientation="portrait" r:id="rId1"/>
  <headerFooter>
    <oddFooter>&amp;R70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AI22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38.85546875" customWidth="1"/>
    <col min="2" max="2" width="17.5703125" customWidth="1"/>
    <col min="3" max="3" width="18.140625" customWidth="1"/>
    <col min="4" max="4" width="18.42578125" customWidth="1"/>
    <col min="5" max="5" width="15" customWidth="1"/>
    <col min="6" max="6" width="17.42578125" customWidth="1"/>
    <col min="7" max="7" width="14.42578125" customWidth="1"/>
    <col min="8" max="8" width="15" customWidth="1"/>
  </cols>
  <sheetData>
    <row r="1" spans="1:35" s="524" customFormat="1" ht="16.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6.5" customHeight="1" x14ac:dyDescent="0.2">
      <c r="A2" s="1461" t="s">
        <v>20093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6.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6.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20094</v>
      </c>
      <c r="C6" s="1466"/>
      <c r="D6" s="658"/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x14ac:dyDescent="0.25">
      <c r="A9" s="718" t="s">
        <v>20011</v>
      </c>
      <c r="B9" s="719">
        <f>SUM(B10:B11)</f>
        <v>0</v>
      </c>
      <c r="C9" s="719">
        <f t="shared" ref="C9:H9" si="0">SUM(C10:C11)</f>
        <v>1248.21</v>
      </c>
      <c r="D9" s="719">
        <f t="shared" si="0"/>
        <v>0</v>
      </c>
      <c r="E9" s="719">
        <f t="shared" si="0"/>
        <v>1248.21</v>
      </c>
      <c r="F9" s="719">
        <f t="shared" si="0"/>
        <v>0</v>
      </c>
      <c r="G9" s="719">
        <f t="shared" si="0"/>
        <v>0</v>
      </c>
      <c r="H9" s="719">
        <f t="shared" si="0"/>
        <v>1248.21</v>
      </c>
    </row>
    <row r="10" spans="1:35" x14ac:dyDescent="0.25">
      <c r="A10" s="704" t="s">
        <v>20095</v>
      </c>
      <c r="B10" s="714"/>
      <c r="C10" s="714">
        <v>0</v>
      </c>
      <c r="D10" s="714">
        <v>0</v>
      </c>
      <c r="E10" s="714">
        <f>SUM(B10:D10)</f>
        <v>0</v>
      </c>
      <c r="F10" s="714">
        <v>0</v>
      </c>
      <c r="G10" s="673">
        <f>SUM(F10)</f>
        <v>0</v>
      </c>
      <c r="H10" s="714">
        <f>SUM(E10-F10)</f>
        <v>0</v>
      </c>
    </row>
    <row r="11" spans="1:35" x14ac:dyDescent="0.25">
      <c r="A11" s="704" t="s">
        <v>20032</v>
      </c>
      <c r="B11" s="714"/>
      <c r="C11" s="714">
        <f>1117.72+130.49</f>
        <v>1248.21</v>
      </c>
      <c r="D11" s="714">
        <v>0</v>
      </c>
      <c r="E11" s="714">
        <f>SUM(B11:D11)</f>
        <v>1248.21</v>
      </c>
      <c r="F11" s="714">
        <v>0</v>
      </c>
      <c r="G11" s="673">
        <f>SUM(F11)</f>
        <v>0</v>
      </c>
      <c r="H11" s="714">
        <f>SUM(E11-F11)</f>
        <v>1248.21</v>
      </c>
    </row>
    <row r="12" spans="1:35" x14ac:dyDescent="0.25">
      <c r="A12" s="720" t="s">
        <v>19778</v>
      </c>
      <c r="B12" s="721">
        <f>SUM(B9)</f>
        <v>0</v>
      </c>
      <c r="C12" s="721">
        <f t="shared" ref="C12:H12" si="1">SUM(C9)</f>
        <v>1248.21</v>
      </c>
      <c r="D12" s="721">
        <f t="shared" si="1"/>
        <v>0</v>
      </c>
      <c r="E12" s="721">
        <f t="shared" si="1"/>
        <v>1248.21</v>
      </c>
      <c r="F12" s="721">
        <f t="shared" si="1"/>
        <v>0</v>
      </c>
      <c r="G12" s="721">
        <f t="shared" si="1"/>
        <v>0</v>
      </c>
      <c r="H12" s="721">
        <f t="shared" si="1"/>
        <v>1248.21</v>
      </c>
    </row>
    <row r="13" spans="1:35" x14ac:dyDescent="0.25">
      <c r="A13" s="704"/>
      <c r="B13" s="714"/>
      <c r="C13" s="714"/>
      <c r="D13" s="714"/>
      <c r="E13" s="714"/>
      <c r="F13" s="714"/>
      <c r="G13" s="714"/>
      <c r="H13" s="714"/>
    </row>
    <row r="14" spans="1:35" x14ac:dyDescent="0.25">
      <c r="A14" s="704"/>
      <c r="B14" s="714"/>
      <c r="C14" s="714"/>
      <c r="D14" s="714"/>
      <c r="E14" s="714"/>
      <c r="F14" s="714"/>
      <c r="G14" s="714"/>
      <c r="H14" s="714"/>
    </row>
    <row r="15" spans="1:35" x14ac:dyDescent="0.25">
      <c r="B15" s="722"/>
      <c r="C15" s="722"/>
      <c r="D15" s="722"/>
      <c r="E15" s="722"/>
      <c r="F15" s="722"/>
      <c r="G15" s="722"/>
      <c r="H15" s="722"/>
    </row>
    <row r="16" spans="1:35" x14ac:dyDescent="0.25">
      <c r="B16" s="722"/>
      <c r="C16" s="722"/>
      <c r="D16" s="722"/>
      <c r="E16" s="722"/>
      <c r="F16" s="722"/>
      <c r="G16" s="722"/>
      <c r="H16" s="722"/>
    </row>
    <row r="21" spans="3:4" x14ac:dyDescent="0.25">
      <c r="C21" s="1350" t="s">
        <v>19726</v>
      </c>
      <c r="D21" s="1350"/>
    </row>
    <row r="22" spans="3:4" x14ac:dyDescent="0.25">
      <c r="C22" s="1351" t="s">
        <v>789</v>
      </c>
      <c r="D22" s="1351"/>
    </row>
  </sheetData>
  <mergeCells count="7">
    <mergeCell ref="C22:D22"/>
    <mergeCell ref="A1:H1"/>
    <mergeCell ref="A2:H2"/>
    <mergeCell ref="A3:H3"/>
    <mergeCell ref="A4:H4"/>
    <mergeCell ref="B6:C6"/>
    <mergeCell ref="C21:D21"/>
  </mergeCells>
  <pageMargins left="0.70866141732283472" right="0.70866141732283472" top="0.94488188976377963" bottom="0.74803149606299213" header="0.31496062992125984" footer="0.31496062992125984"/>
  <pageSetup scale="78" orientation="landscape" r:id="rId1"/>
  <headerFooter>
    <oddFooter>&amp;R72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AI21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24.28515625" customWidth="1"/>
    <col min="2" max="3" width="19.28515625" customWidth="1"/>
    <col min="4" max="4" width="18.42578125" customWidth="1"/>
    <col min="5" max="6" width="17" customWidth="1"/>
    <col min="7" max="7" width="14.7109375" customWidth="1"/>
    <col min="8" max="8" width="15.28515625" customWidth="1"/>
  </cols>
  <sheetData>
    <row r="1" spans="1:35" s="524" customFormat="1" ht="16.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6.5" customHeight="1" x14ac:dyDescent="0.2">
      <c r="A2" s="1461" t="s">
        <v>20096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6.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6.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20097</v>
      </c>
      <c r="C6" s="1466"/>
      <c r="D6" s="658"/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ht="16.5" customHeight="1" x14ac:dyDescent="0.25">
      <c r="A9" s="718" t="s">
        <v>20085</v>
      </c>
      <c r="B9" s="719">
        <f>SUM(B10)</f>
        <v>0</v>
      </c>
      <c r="C9" s="719">
        <f t="shared" ref="C9:H9" si="0">SUM(C10)</f>
        <v>51576.12</v>
      </c>
      <c r="D9" s="719">
        <f t="shared" si="0"/>
        <v>0</v>
      </c>
      <c r="E9" s="719">
        <f t="shared" si="0"/>
        <v>51576.12</v>
      </c>
      <c r="F9" s="719">
        <f t="shared" si="0"/>
        <v>0</v>
      </c>
      <c r="G9" s="719">
        <f t="shared" si="0"/>
        <v>0</v>
      </c>
      <c r="H9" s="719">
        <f t="shared" si="0"/>
        <v>51576.12</v>
      </c>
    </row>
    <row r="10" spans="1:35" ht="16.5" customHeight="1" x14ac:dyDescent="0.25">
      <c r="A10" s="704" t="s">
        <v>20098</v>
      </c>
      <c r="B10" s="714">
        <v>0</v>
      </c>
      <c r="C10" s="714">
        <v>51576.12</v>
      </c>
      <c r="D10" s="714">
        <v>0</v>
      </c>
      <c r="E10" s="714">
        <f>SUM(B10:D10)</f>
        <v>51576.12</v>
      </c>
      <c r="F10" s="714">
        <v>0</v>
      </c>
      <c r="G10" s="673">
        <f>SUM(F10)</f>
        <v>0</v>
      </c>
      <c r="H10" s="714">
        <f>SUM(E10-F10)</f>
        <v>51576.12</v>
      </c>
      <c r="I10" s="704"/>
      <c r="J10" s="704"/>
      <c r="K10" s="704"/>
    </row>
    <row r="11" spans="1:35" s="718" customFormat="1" ht="16.5" customHeight="1" x14ac:dyDescent="0.25">
      <c r="A11" s="720" t="s">
        <v>19778</v>
      </c>
      <c r="B11" s="721">
        <f>SUM(B9)</f>
        <v>0</v>
      </c>
      <c r="C11" s="721">
        <f t="shared" ref="C11:H11" si="1">SUM(C9)</f>
        <v>51576.12</v>
      </c>
      <c r="D11" s="721">
        <f t="shared" si="1"/>
        <v>0</v>
      </c>
      <c r="E11" s="721">
        <f t="shared" si="1"/>
        <v>51576.12</v>
      </c>
      <c r="F11" s="721">
        <f t="shared" si="1"/>
        <v>0</v>
      </c>
      <c r="G11" s="721">
        <f t="shared" si="1"/>
        <v>0</v>
      </c>
      <c r="H11" s="721">
        <f t="shared" si="1"/>
        <v>51576.12</v>
      </c>
      <c r="I11" s="723"/>
      <c r="J11" s="723"/>
      <c r="K11" s="723"/>
    </row>
    <row r="12" spans="1:35" x14ac:dyDescent="0.25">
      <c r="A12" s="704"/>
      <c r="B12" s="704"/>
      <c r="C12" s="704"/>
      <c r="D12" s="704"/>
      <c r="E12" s="704"/>
      <c r="F12" s="704"/>
      <c r="G12" s="704"/>
      <c r="H12" s="704"/>
      <c r="I12" s="704"/>
      <c r="J12" s="704"/>
      <c r="K12" s="704"/>
    </row>
    <row r="13" spans="1:35" x14ac:dyDescent="0.25">
      <c r="A13" s="704"/>
      <c r="B13" s="704"/>
      <c r="C13" s="704"/>
      <c r="D13" s="704"/>
      <c r="E13" s="704"/>
      <c r="F13" s="704"/>
      <c r="G13" s="704"/>
      <c r="H13" s="704"/>
      <c r="I13" s="704"/>
      <c r="J13" s="704"/>
      <c r="K13" s="704"/>
    </row>
    <row r="14" spans="1:35" x14ac:dyDescent="0.25">
      <c r="A14" s="704"/>
      <c r="B14" s="704"/>
      <c r="C14" s="704"/>
      <c r="D14" s="704"/>
      <c r="E14" s="704"/>
      <c r="F14" s="704"/>
      <c r="G14" s="704"/>
      <c r="H14" s="704"/>
      <c r="I14" s="704"/>
      <c r="J14" s="704"/>
      <c r="K14" s="704"/>
    </row>
    <row r="20" spans="3:4" x14ac:dyDescent="0.25">
      <c r="C20" s="1350" t="s">
        <v>19726</v>
      </c>
      <c r="D20" s="1350"/>
    </row>
    <row r="21" spans="3:4" x14ac:dyDescent="0.25">
      <c r="C21" s="1351" t="s">
        <v>789</v>
      </c>
      <c r="D21" s="1351"/>
    </row>
  </sheetData>
  <mergeCells count="7">
    <mergeCell ref="C21:D21"/>
    <mergeCell ref="A1:H1"/>
    <mergeCell ref="A2:H2"/>
    <mergeCell ref="A3:H3"/>
    <mergeCell ref="A4:H4"/>
    <mergeCell ref="B6:C6"/>
    <mergeCell ref="C20:D20"/>
  </mergeCells>
  <printOptions horizontalCentered="1"/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&amp;R73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AI24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2.28515625" customWidth="1"/>
    <col min="2" max="2" width="19.28515625" customWidth="1"/>
    <col min="3" max="3" width="18.85546875" customWidth="1"/>
    <col min="4" max="4" width="18.42578125" customWidth="1"/>
    <col min="5" max="5" width="15.7109375" customWidth="1"/>
    <col min="6" max="6" width="17.42578125" customWidth="1"/>
    <col min="7" max="7" width="14.7109375" customWidth="1"/>
    <col min="8" max="8" width="15.28515625" customWidth="1"/>
  </cols>
  <sheetData>
    <row r="1" spans="1:35" s="524" customFormat="1" ht="16.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6.5" customHeight="1" x14ac:dyDescent="0.2">
      <c r="A2" s="1461" t="s">
        <v>20099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6.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6.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26.25" customHeight="1" x14ac:dyDescent="0.2">
      <c r="A6" s="659" t="s">
        <v>19785</v>
      </c>
      <c r="B6" s="1465" t="s">
        <v>20100</v>
      </c>
      <c r="C6" s="1466"/>
      <c r="D6" s="658"/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x14ac:dyDescent="0.25">
      <c r="A9" s="718" t="s">
        <v>20011</v>
      </c>
      <c r="B9" s="719">
        <f t="shared" ref="B9:H9" si="0">SUM(B10:B11)</f>
        <v>0</v>
      </c>
      <c r="C9" s="719">
        <f t="shared" si="0"/>
        <v>40452.490000000005</v>
      </c>
      <c r="D9" s="719">
        <f t="shared" si="0"/>
        <v>0</v>
      </c>
      <c r="E9" s="719">
        <f t="shared" si="0"/>
        <v>40452.490000000005</v>
      </c>
      <c r="F9" s="719">
        <f t="shared" si="0"/>
        <v>0</v>
      </c>
      <c r="G9" s="719">
        <f t="shared" si="0"/>
        <v>0</v>
      </c>
      <c r="H9" s="719">
        <f t="shared" si="0"/>
        <v>40452.490000000005</v>
      </c>
    </row>
    <row r="10" spans="1:35" x14ac:dyDescent="0.25">
      <c r="A10" s="704" t="s">
        <v>20095</v>
      </c>
      <c r="B10" s="714"/>
      <c r="C10" s="714">
        <v>0</v>
      </c>
      <c r="D10" s="714">
        <v>0</v>
      </c>
      <c r="E10" s="714">
        <v>0</v>
      </c>
      <c r="F10" s="714">
        <v>0</v>
      </c>
      <c r="G10" s="673">
        <f>SUM(F10)</f>
        <v>0</v>
      </c>
      <c r="H10" s="714">
        <f>SUM(E10-F10)</f>
        <v>0</v>
      </c>
      <c r="I10" s="704"/>
    </row>
    <row r="11" spans="1:35" x14ac:dyDescent="0.25">
      <c r="A11" s="704" t="s">
        <v>20032</v>
      </c>
      <c r="B11" s="714"/>
      <c r="C11" s="714">
        <f>21041.22+19411.27</f>
        <v>40452.490000000005</v>
      </c>
      <c r="D11" s="714">
        <v>0</v>
      </c>
      <c r="E11" s="714">
        <f>SUM(B11:D11)</f>
        <v>40452.490000000005</v>
      </c>
      <c r="F11" s="714">
        <v>0</v>
      </c>
      <c r="G11" s="673">
        <f>SUM(F11)</f>
        <v>0</v>
      </c>
      <c r="H11" s="714">
        <f>SUM(E11-F11)</f>
        <v>40452.490000000005</v>
      </c>
      <c r="I11" s="704"/>
    </row>
    <row r="12" spans="1:35" x14ac:dyDescent="0.25">
      <c r="A12" s="720" t="s">
        <v>19778</v>
      </c>
      <c r="B12" s="721">
        <f>SUM(B9)</f>
        <v>0</v>
      </c>
      <c r="C12" s="721">
        <f t="shared" ref="C12:H12" si="1">SUM(C9)</f>
        <v>40452.490000000005</v>
      </c>
      <c r="D12" s="721">
        <f t="shared" si="1"/>
        <v>0</v>
      </c>
      <c r="E12" s="721">
        <f t="shared" si="1"/>
        <v>40452.490000000005</v>
      </c>
      <c r="F12" s="721">
        <f t="shared" si="1"/>
        <v>0</v>
      </c>
      <c r="G12" s="721">
        <f t="shared" si="1"/>
        <v>0</v>
      </c>
      <c r="H12" s="721">
        <f t="shared" si="1"/>
        <v>40452.490000000005</v>
      </c>
      <c r="I12" s="704"/>
    </row>
    <row r="13" spans="1:35" x14ac:dyDescent="0.25">
      <c r="A13" s="704"/>
      <c r="B13" s="714"/>
      <c r="C13" s="714"/>
      <c r="D13" s="714"/>
      <c r="E13" s="714"/>
      <c r="F13" s="714"/>
      <c r="G13" s="714"/>
      <c r="H13" s="714"/>
      <c r="I13" s="704"/>
    </row>
    <row r="14" spans="1:35" x14ac:dyDescent="0.25">
      <c r="B14" s="722"/>
      <c r="C14" s="722"/>
      <c r="D14" s="722"/>
      <c r="E14" s="722"/>
      <c r="F14" s="722"/>
      <c r="G14" s="722"/>
      <c r="H14" s="722"/>
    </row>
    <row r="15" spans="1:35" x14ac:dyDescent="0.25">
      <c r="B15" s="722"/>
      <c r="C15" s="722"/>
      <c r="D15" s="722"/>
      <c r="E15" s="722"/>
      <c r="F15" s="722"/>
      <c r="G15" s="722"/>
      <c r="H15" s="722"/>
    </row>
    <row r="16" spans="1:35" x14ac:dyDescent="0.25">
      <c r="B16" s="722"/>
      <c r="C16" s="722"/>
      <c r="D16" s="722"/>
      <c r="E16" s="722"/>
      <c r="F16" s="722"/>
      <c r="G16" s="722"/>
      <c r="H16" s="722"/>
    </row>
    <row r="23" spans="3:4" x14ac:dyDescent="0.25">
      <c r="C23" s="1350" t="s">
        <v>19726</v>
      </c>
      <c r="D23" s="1350"/>
    </row>
    <row r="24" spans="3:4" x14ac:dyDescent="0.25">
      <c r="C24" s="1351" t="s">
        <v>789</v>
      </c>
      <c r="D24" s="1351"/>
    </row>
  </sheetData>
  <mergeCells count="7">
    <mergeCell ref="C24:D24"/>
    <mergeCell ref="A1:H1"/>
    <mergeCell ref="A2:H2"/>
    <mergeCell ref="A3:H3"/>
    <mergeCell ref="A4:H4"/>
    <mergeCell ref="B6:C6"/>
    <mergeCell ref="C23:D23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&amp;R74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46"/>
  <sheetViews>
    <sheetView zoomScale="80" zoomScaleNormal="80" workbookViewId="0">
      <selection activeCell="F109" sqref="F109"/>
    </sheetView>
  </sheetViews>
  <sheetFormatPr baseColWidth="10" defaultRowHeight="12.75" x14ac:dyDescent="0.2"/>
  <cols>
    <col min="1" max="1" width="46.42578125" style="524" customWidth="1"/>
    <col min="2" max="2" width="18" style="524" customWidth="1"/>
    <col min="3" max="3" width="16.7109375" style="524" customWidth="1"/>
    <col min="4" max="4" width="18.140625" style="524" bestFit="1" customWidth="1"/>
    <col min="5" max="5" width="16.140625" style="524" customWidth="1"/>
    <col min="6" max="6" width="14.7109375" style="524" customWidth="1"/>
    <col min="7" max="7" width="14.28515625" style="524" customWidth="1"/>
    <col min="8" max="8" width="15.7109375" style="524" customWidth="1"/>
    <col min="9" max="9" width="11.42578125" style="524"/>
    <col min="10" max="10" width="12.28515625" style="524" bestFit="1" customWidth="1"/>
    <col min="11" max="16384" width="11.42578125" style="524"/>
  </cols>
  <sheetData>
    <row r="1" spans="1:33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</row>
    <row r="2" spans="1:33" x14ac:dyDescent="0.2">
      <c r="A2" s="1461" t="s">
        <v>20101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</row>
    <row r="3" spans="1:33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</row>
    <row r="4" spans="1:33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</row>
    <row r="5" spans="1:33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</row>
    <row r="6" spans="1:33" x14ac:dyDescent="0.2">
      <c r="A6" s="659" t="s">
        <v>19785</v>
      </c>
      <c r="B6" s="1465" t="s">
        <v>20102</v>
      </c>
      <c r="C6" s="1466"/>
      <c r="D6" s="658" t="s">
        <v>20103</v>
      </c>
      <c r="E6" s="658"/>
      <c r="F6" s="658"/>
      <c r="G6" s="658"/>
      <c r="H6" s="658"/>
      <c r="I6" s="658"/>
      <c r="J6" s="658"/>
      <c r="K6" s="657"/>
      <c r="L6" s="657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</row>
    <row r="7" spans="1:33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7"/>
      <c r="K7" s="657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</row>
    <row r="8" spans="1:33" s="666" customFormat="1" ht="38.25" x14ac:dyDescent="0.2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 s="524"/>
    </row>
    <row r="9" spans="1:33" s="724" customFormat="1" hidden="1" x14ac:dyDescent="0.2">
      <c r="A9" s="724" t="s">
        <v>19978</v>
      </c>
      <c r="B9" s="725">
        <f>SUM(B11:B11)</f>
        <v>0</v>
      </c>
      <c r="C9" s="725">
        <f t="shared" ref="C9:H9" si="0">SUM(C10:C11)</f>
        <v>0</v>
      </c>
      <c r="D9" s="725">
        <f t="shared" si="0"/>
        <v>0</v>
      </c>
      <c r="E9" s="725">
        <f t="shared" si="0"/>
        <v>0</v>
      </c>
      <c r="F9" s="725">
        <f t="shared" si="0"/>
        <v>0</v>
      </c>
      <c r="G9" s="725">
        <f t="shared" si="0"/>
        <v>0</v>
      </c>
      <c r="H9" s="725">
        <f t="shared" si="0"/>
        <v>0</v>
      </c>
    </row>
    <row r="10" spans="1:33" s="724" customFormat="1" hidden="1" x14ac:dyDescent="0.2">
      <c r="A10" s="726" t="s">
        <v>19979</v>
      </c>
      <c r="B10" s="727"/>
      <c r="C10" s="727"/>
      <c r="D10" s="698">
        <v>0</v>
      </c>
      <c r="E10" s="698">
        <f>SUM(C10:D10)</f>
        <v>0</v>
      </c>
      <c r="F10" s="619">
        <v>0</v>
      </c>
      <c r="G10" s="673">
        <f t="shared" ref="G10:G21" si="1">SUM(F10)</f>
        <v>0</v>
      </c>
      <c r="H10" s="698">
        <f>SUM(E10-F10)</f>
        <v>0</v>
      </c>
      <c r="I10" s="728"/>
    </row>
    <row r="11" spans="1:33" hidden="1" x14ac:dyDescent="0.2">
      <c r="A11" s="689" t="s">
        <v>20104</v>
      </c>
      <c r="B11" s="698"/>
      <c r="C11" s="698">
        <v>0</v>
      </c>
      <c r="D11" s="698">
        <v>0</v>
      </c>
      <c r="E11" s="698">
        <f t="shared" ref="E11:E21" si="2">SUM(C11:D11)</f>
        <v>0</v>
      </c>
      <c r="F11" s="671">
        <v>0</v>
      </c>
      <c r="G11" s="673">
        <f t="shared" si="1"/>
        <v>0</v>
      </c>
      <c r="H11" s="698">
        <f t="shared" ref="H11" si="3">SUM(E11-F11)</f>
        <v>0</v>
      </c>
      <c r="I11" s="689"/>
    </row>
    <row r="12" spans="1:33" s="669" customFormat="1" x14ac:dyDescent="0.2">
      <c r="A12" s="688" t="s">
        <v>20011</v>
      </c>
      <c r="B12" s="729">
        <f t="shared" ref="B12:H12" si="4">SUM(B13:B15)</f>
        <v>0</v>
      </c>
      <c r="C12" s="729">
        <f t="shared" si="4"/>
        <v>1522.2</v>
      </c>
      <c r="D12" s="729">
        <f t="shared" si="4"/>
        <v>0</v>
      </c>
      <c r="E12" s="729">
        <f t="shared" si="4"/>
        <v>1522.2</v>
      </c>
      <c r="F12" s="729">
        <f t="shared" si="4"/>
        <v>0</v>
      </c>
      <c r="G12" s="729">
        <f t="shared" si="4"/>
        <v>0</v>
      </c>
      <c r="H12" s="729">
        <f t="shared" si="4"/>
        <v>1522.2</v>
      </c>
      <c r="I12" s="688"/>
    </row>
    <row r="13" spans="1:33" hidden="1" x14ac:dyDescent="0.2">
      <c r="A13" s="689" t="s">
        <v>20095</v>
      </c>
      <c r="B13" s="698"/>
      <c r="C13" s="698">
        <v>0</v>
      </c>
      <c r="D13" s="698">
        <v>0</v>
      </c>
      <c r="E13" s="698">
        <f t="shared" si="2"/>
        <v>0</v>
      </c>
      <c r="F13" s="671">
        <v>0</v>
      </c>
      <c r="G13" s="673">
        <f t="shared" si="1"/>
        <v>0</v>
      </c>
      <c r="H13" s="698">
        <f t="shared" ref="H13:H15" si="5">SUM(E13-F13)</f>
        <v>0</v>
      </c>
      <c r="I13" s="689"/>
    </row>
    <row r="14" spans="1:33" x14ac:dyDescent="0.2">
      <c r="A14" s="689" t="s">
        <v>20032</v>
      </c>
      <c r="B14" s="698"/>
      <c r="C14" s="671">
        <f>1353.77+168.43</f>
        <v>1522.2</v>
      </c>
      <c r="D14" s="698">
        <v>0</v>
      </c>
      <c r="E14" s="698">
        <f t="shared" si="2"/>
        <v>1522.2</v>
      </c>
      <c r="F14" s="671">
        <v>0</v>
      </c>
      <c r="G14" s="673">
        <f t="shared" si="1"/>
        <v>0</v>
      </c>
      <c r="H14" s="698">
        <f t="shared" si="5"/>
        <v>1522.2</v>
      </c>
      <c r="I14" s="689"/>
    </row>
    <row r="15" spans="1:33" x14ac:dyDescent="0.2">
      <c r="A15" s="689" t="s">
        <v>20046</v>
      </c>
      <c r="B15" s="698">
        <v>0</v>
      </c>
      <c r="C15" s="698">
        <v>0</v>
      </c>
      <c r="D15" s="698">
        <v>0</v>
      </c>
      <c r="E15" s="698">
        <f t="shared" si="2"/>
        <v>0</v>
      </c>
      <c r="F15" s="671">
        <v>0</v>
      </c>
      <c r="G15" s="673">
        <f t="shared" si="1"/>
        <v>0</v>
      </c>
      <c r="H15" s="698">
        <f t="shared" si="5"/>
        <v>0</v>
      </c>
      <c r="I15" s="689"/>
    </row>
    <row r="16" spans="1:33" s="724" customFormat="1" x14ac:dyDescent="0.2">
      <c r="A16" s="728" t="s">
        <v>20056</v>
      </c>
      <c r="B16" s="727">
        <f>SUM(B17)</f>
        <v>0</v>
      </c>
      <c r="C16" s="727">
        <f t="shared" ref="C16:H16" si="6">SUM(C17)</f>
        <v>104343.55</v>
      </c>
      <c r="D16" s="727">
        <f t="shared" si="6"/>
        <v>0</v>
      </c>
      <c r="E16" s="727">
        <f t="shared" si="6"/>
        <v>104343.55</v>
      </c>
      <c r="F16" s="729">
        <f t="shared" si="6"/>
        <v>0</v>
      </c>
      <c r="G16" s="727">
        <f t="shared" si="6"/>
        <v>0</v>
      </c>
      <c r="H16" s="727">
        <f t="shared" si="6"/>
        <v>104343.55</v>
      </c>
      <c r="I16" s="728"/>
    </row>
    <row r="17" spans="1:11" x14ac:dyDescent="0.2">
      <c r="A17" s="689" t="s">
        <v>20105</v>
      </c>
      <c r="B17" s="698"/>
      <c r="C17" s="698">
        <v>104343.55</v>
      </c>
      <c r="D17" s="698">
        <v>0</v>
      </c>
      <c r="E17" s="698">
        <f t="shared" si="2"/>
        <v>104343.55</v>
      </c>
      <c r="F17" s="671">
        <v>0</v>
      </c>
      <c r="G17" s="673">
        <f t="shared" si="1"/>
        <v>0</v>
      </c>
      <c r="H17" s="698">
        <f>SUM(E17-F17)</f>
        <v>104343.55</v>
      </c>
      <c r="I17" s="689"/>
    </row>
    <row r="18" spans="1:11" s="724" customFormat="1" x14ac:dyDescent="0.2">
      <c r="A18" s="728" t="s">
        <v>20085</v>
      </c>
      <c r="B18" s="727">
        <f>SUM(B19:B21)</f>
        <v>0</v>
      </c>
      <c r="C18" s="727">
        <f t="shared" ref="C18:H18" si="7">SUM(C19:C21)</f>
        <v>588410.68000000005</v>
      </c>
      <c r="D18" s="727">
        <f t="shared" si="7"/>
        <v>0</v>
      </c>
      <c r="E18" s="727">
        <f t="shared" si="7"/>
        <v>588410.68000000005</v>
      </c>
      <c r="F18" s="729">
        <f t="shared" si="7"/>
        <v>0</v>
      </c>
      <c r="G18" s="727">
        <f t="shared" si="7"/>
        <v>0</v>
      </c>
      <c r="H18" s="727">
        <f t="shared" si="7"/>
        <v>588410.68000000005</v>
      </c>
      <c r="I18" s="728"/>
    </row>
    <row r="19" spans="1:11" x14ac:dyDescent="0.2">
      <c r="A19" s="689" t="s">
        <v>20086</v>
      </c>
      <c r="B19" s="698"/>
      <c r="C19" s="698">
        <v>438837.95</v>
      </c>
      <c r="D19" s="698">
        <v>0</v>
      </c>
      <c r="E19" s="698">
        <f t="shared" si="2"/>
        <v>438837.95</v>
      </c>
      <c r="F19" s="671">
        <v>0</v>
      </c>
      <c r="G19" s="673">
        <f t="shared" si="1"/>
        <v>0</v>
      </c>
      <c r="H19" s="698">
        <f t="shared" ref="H19:H21" si="8">SUM(E19-F19)</f>
        <v>438837.95</v>
      </c>
      <c r="I19" s="689"/>
    </row>
    <row r="20" spans="1:11" x14ac:dyDescent="0.2">
      <c r="A20" s="689" t="s">
        <v>20087</v>
      </c>
      <c r="B20" s="698">
        <v>0</v>
      </c>
      <c r="C20" s="698">
        <v>0</v>
      </c>
      <c r="D20" s="698">
        <v>0</v>
      </c>
      <c r="E20" s="698">
        <f t="shared" si="2"/>
        <v>0</v>
      </c>
      <c r="F20" s="671">
        <v>0</v>
      </c>
      <c r="G20" s="673">
        <f t="shared" si="1"/>
        <v>0</v>
      </c>
      <c r="H20" s="698">
        <f t="shared" si="8"/>
        <v>0</v>
      </c>
      <c r="I20" s="689"/>
    </row>
    <row r="21" spans="1:11" x14ac:dyDescent="0.2">
      <c r="A21" s="689" t="s">
        <v>20092</v>
      </c>
      <c r="B21" s="698">
        <v>0</v>
      </c>
      <c r="C21" s="671">
        <v>149572.73000000001</v>
      </c>
      <c r="D21" s="698">
        <v>0</v>
      </c>
      <c r="E21" s="698">
        <f t="shared" si="2"/>
        <v>149572.73000000001</v>
      </c>
      <c r="F21" s="671">
        <v>0</v>
      </c>
      <c r="G21" s="673">
        <f t="shared" si="1"/>
        <v>0</v>
      </c>
      <c r="H21" s="698">
        <f t="shared" si="8"/>
        <v>149572.73000000001</v>
      </c>
      <c r="I21" s="689"/>
    </row>
    <row r="22" spans="1:11" s="724" customFormat="1" x14ac:dyDescent="0.2">
      <c r="A22" s="696" t="s">
        <v>19778</v>
      </c>
      <c r="B22" s="697">
        <f t="shared" ref="B22:H22" si="9">SUM(B9+B12+B16+B18)</f>
        <v>0</v>
      </c>
      <c r="C22" s="697">
        <f t="shared" si="9"/>
        <v>694276.43</v>
      </c>
      <c r="D22" s="697">
        <f t="shared" si="9"/>
        <v>0</v>
      </c>
      <c r="E22" s="697">
        <f t="shared" si="9"/>
        <v>694276.43</v>
      </c>
      <c r="F22" s="697">
        <f t="shared" si="9"/>
        <v>0</v>
      </c>
      <c r="G22" s="697">
        <f t="shared" si="9"/>
        <v>0</v>
      </c>
      <c r="H22" s="697">
        <f t="shared" si="9"/>
        <v>694276.43</v>
      </c>
      <c r="I22" s="728"/>
      <c r="J22" s="725"/>
      <c r="K22" s="730"/>
    </row>
    <row r="23" spans="1:11" x14ac:dyDescent="0.2">
      <c r="A23" s="689"/>
      <c r="B23" s="698"/>
      <c r="C23" s="698"/>
      <c r="D23" s="698"/>
      <c r="E23" s="698"/>
      <c r="F23" s="698"/>
      <c r="G23" s="698"/>
      <c r="H23" s="698"/>
      <c r="I23" s="689"/>
    </row>
    <row r="24" spans="1:11" x14ac:dyDescent="0.2">
      <c r="A24" s="689"/>
      <c r="B24" s="689"/>
      <c r="C24" s="689"/>
      <c r="D24" s="689"/>
      <c r="E24" s="689"/>
      <c r="F24" s="689"/>
      <c r="G24" s="689"/>
      <c r="H24" s="689"/>
      <c r="I24" s="689"/>
    </row>
    <row r="25" spans="1:11" x14ac:dyDescent="0.2">
      <c r="A25" s="689"/>
      <c r="B25" s="689"/>
      <c r="C25" s="689"/>
      <c r="D25" s="689"/>
      <c r="E25" s="689"/>
      <c r="F25" s="689"/>
      <c r="G25" s="689"/>
      <c r="H25" s="689"/>
      <c r="I25" s="689"/>
    </row>
    <row r="26" spans="1:11" x14ac:dyDescent="0.2">
      <c r="A26" s="689"/>
      <c r="B26" s="689"/>
      <c r="C26" s="689"/>
      <c r="D26" s="689"/>
      <c r="E26" s="689"/>
      <c r="F26" s="689"/>
      <c r="G26" s="689"/>
      <c r="H26" s="689"/>
      <c r="I26" s="689"/>
    </row>
    <row r="29" spans="1:11" x14ac:dyDescent="0.2">
      <c r="C29" s="699"/>
    </row>
    <row r="30" spans="1:11" x14ac:dyDescent="0.2">
      <c r="C30" s="699"/>
    </row>
    <row r="33" spans="3:4" x14ac:dyDescent="0.2">
      <c r="C33" s="1463" t="s">
        <v>19726</v>
      </c>
      <c r="D33" s="1463"/>
    </row>
    <row r="34" spans="3:4" x14ac:dyDescent="0.2">
      <c r="C34" s="1464" t="s">
        <v>789</v>
      </c>
      <c r="D34" s="1464"/>
    </row>
    <row r="42" spans="3:4" x14ac:dyDescent="0.2">
      <c r="C42" s="699"/>
    </row>
    <row r="43" spans="3:4" x14ac:dyDescent="0.2">
      <c r="C43" s="699"/>
    </row>
    <row r="44" spans="3:4" x14ac:dyDescent="0.2">
      <c r="C44" s="699"/>
    </row>
    <row r="45" spans="3:4" x14ac:dyDescent="0.2">
      <c r="C45" s="699"/>
    </row>
    <row r="46" spans="3:4" x14ac:dyDescent="0.2">
      <c r="C46" s="699"/>
    </row>
  </sheetData>
  <mergeCells count="7">
    <mergeCell ref="C34:D34"/>
    <mergeCell ref="A1:H1"/>
    <mergeCell ref="A2:H2"/>
    <mergeCell ref="A3:H3"/>
    <mergeCell ref="A4:H4"/>
    <mergeCell ref="B6:C6"/>
    <mergeCell ref="C33:D33"/>
  </mergeCells>
  <pageMargins left="0.51181102362204722" right="0.51181102362204722" top="0.94488188976377963" bottom="0.74803149606299213" header="0.31496062992125984" footer="0.31496062992125984"/>
  <pageSetup scale="79" orientation="landscape" r:id="rId1"/>
  <headerFooter>
    <oddFooter>&amp;R75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23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6.42578125" customWidth="1"/>
    <col min="2" max="2" width="18" customWidth="1"/>
    <col min="3" max="3" width="18.140625" customWidth="1"/>
    <col min="4" max="4" width="18.140625" bestFit="1" customWidth="1"/>
    <col min="5" max="5" width="13.5703125" customWidth="1"/>
    <col min="6" max="6" width="17.85546875" customWidth="1"/>
    <col min="7" max="8" width="14.8554687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20106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20107</v>
      </c>
      <c r="C6" s="1466"/>
      <c r="D6" s="658" t="s">
        <v>20108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s="718" customFormat="1" x14ac:dyDescent="0.25">
      <c r="A9" s="718" t="s">
        <v>20011</v>
      </c>
      <c r="B9" s="719">
        <f t="shared" ref="B9:H9" si="0">SUM(B10:B10)</f>
        <v>0</v>
      </c>
      <c r="C9" s="719">
        <f t="shared" si="0"/>
        <v>0</v>
      </c>
      <c r="D9" s="719">
        <f t="shared" si="0"/>
        <v>373.72</v>
      </c>
      <c r="E9" s="719">
        <f t="shared" si="0"/>
        <v>373.72</v>
      </c>
      <c r="F9" s="719">
        <f t="shared" si="0"/>
        <v>0</v>
      </c>
      <c r="G9" s="719">
        <f t="shared" si="0"/>
        <v>0</v>
      </c>
      <c r="H9" s="719">
        <f t="shared" si="0"/>
        <v>373.72</v>
      </c>
    </row>
    <row r="10" spans="1:35" s="483" customFormat="1" x14ac:dyDescent="0.25">
      <c r="A10" s="483" t="s">
        <v>20032</v>
      </c>
      <c r="B10" s="522"/>
      <c r="C10" s="522">
        <v>0</v>
      </c>
      <c r="D10" s="522">
        <v>373.72</v>
      </c>
      <c r="E10" s="522">
        <f>SUM(C10:D10)</f>
        <v>373.72</v>
      </c>
      <c r="F10" s="619">
        <v>0</v>
      </c>
      <c r="G10" s="522">
        <f>SUM(F10)</f>
        <v>0</v>
      </c>
      <c r="H10" s="522">
        <f>SUM(E10-F10)</f>
        <v>373.72</v>
      </c>
    </row>
    <row r="11" spans="1:35" s="731" customFormat="1" x14ac:dyDescent="0.25">
      <c r="A11" s="731" t="s">
        <v>20056</v>
      </c>
      <c r="B11" s="732">
        <f t="shared" ref="B11:H11" si="1">SUM(B12:B12)</f>
        <v>0</v>
      </c>
      <c r="C11" s="732">
        <f t="shared" si="1"/>
        <v>36373.72</v>
      </c>
      <c r="D11" s="732">
        <f t="shared" si="1"/>
        <v>-373.72</v>
      </c>
      <c r="E11" s="732">
        <f t="shared" si="1"/>
        <v>36000</v>
      </c>
      <c r="F11" s="732">
        <f t="shared" si="1"/>
        <v>36000</v>
      </c>
      <c r="G11" s="732">
        <f t="shared" si="1"/>
        <v>36000</v>
      </c>
      <c r="H11" s="732">
        <f t="shared" si="1"/>
        <v>0</v>
      </c>
    </row>
    <row r="12" spans="1:35" x14ac:dyDescent="0.25">
      <c r="A12" s="704" t="s">
        <v>20109</v>
      </c>
      <c r="B12" s="714">
        <v>0</v>
      </c>
      <c r="C12" s="714">
        <v>36373.72</v>
      </c>
      <c r="D12" s="714">
        <v>-373.72</v>
      </c>
      <c r="E12" s="714">
        <f t="shared" ref="E12" si="2">SUM(C12:D12)</f>
        <v>36000</v>
      </c>
      <c r="F12" s="619">
        <v>36000</v>
      </c>
      <c r="G12" s="714">
        <f>SUM(F12)</f>
        <v>36000</v>
      </c>
      <c r="H12" s="714">
        <f>SUM(E12-F12)</f>
        <v>0</v>
      </c>
      <c r="I12" s="704"/>
    </row>
    <row r="13" spans="1:35" s="718" customFormat="1" x14ac:dyDescent="0.25">
      <c r="A13" s="720" t="s">
        <v>19778</v>
      </c>
      <c r="B13" s="721">
        <f t="shared" ref="B13:H13" si="3">SUM(B9+B11)</f>
        <v>0</v>
      </c>
      <c r="C13" s="721">
        <f t="shared" si="3"/>
        <v>36373.72</v>
      </c>
      <c r="D13" s="721">
        <f t="shared" si="3"/>
        <v>0</v>
      </c>
      <c r="E13" s="721">
        <f t="shared" si="3"/>
        <v>36373.72</v>
      </c>
      <c r="F13" s="721">
        <f t="shared" si="3"/>
        <v>36000</v>
      </c>
      <c r="G13" s="721">
        <f t="shared" si="3"/>
        <v>36000</v>
      </c>
      <c r="H13" s="721">
        <f t="shared" si="3"/>
        <v>373.72</v>
      </c>
      <c r="I13" s="723"/>
    </row>
    <row r="14" spans="1:35" x14ac:dyDescent="0.25">
      <c r="A14" s="704"/>
      <c r="B14" s="704"/>
      <c r="C14" s="704"/>
      <c r="D14" s="704"/>
      <c r="E14" s="704"/>
      <c r="F14" s="704"/>
      <c r="G14" s="704"/>
      <c r="H14" s="704"/>
      <c r="I14" s="704"/>
    </row>
    <row r="15" spans="1:35" x14ac:dyDescent="0.25">
      <c r="A15" s="704"/>
      <c r="B15" s="704"/>
      <c r="C15" s="704"/>
      <c r="D15" s="704"/>
      <c r="E15" s="704"/>
      <c r="F15" s="704"/>
      <c r="G15" s="704"/>
      <c r="H15" s="704"/>
      <c r="I15" s="704"/>
    </row>
    <row r="16" spans="1:35" x14ac:dyDescent="0.25">
      <c r="A16" s="704"/>
      <c r="B16" s="704"/>
      <c r="C16" s="704"/>
      <c r="D16" s="704"/>
      <c r="E16" s="704"/>
      <c r="F16" s="704"/>
      <c r="G16" s="704"/>
      <c r="H16" s="704"/>
      <c r="I16" s="704"/>
    </row>
    <row r="18" spans="3:6" x14ac:dyDescent="0.25">
      <c r="F18" s="707"/>
    </row>
    <row r="19" spans="3:6" x14ac:dyDescent="0.25">
      <c r="C19" s="733"/>
    </row>
    <row r="22" spans="3:6" x14ac:dyDescent="0.25">
      <c r="C22" s="1350" t="s">
        <v>19726</v>
      </c>
      <c r="D22" s="1350"/>
    </row>
    <row r="23" spans="3:6" x14ac:dyDescent="0.25">
      <c r="C23" s="1351" t="s">
        <v>789</v>
      </c>
      <c r="D23" s="1351"/>
    </row>
  </sheetData>
  <mergeCells count="7">
    <mergeCell ref="C23:D23"/>
    <mergeCell ref="A1:H1"/>
    <mergeCell ref="A2:H2"/>
    <mergeCell ref="A3:H3"/>
    <mergeCell ref="A4:H4"/>
    <mergeCell ref="B6:C6"/>
    <mergeCell ref="C22:D22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&amp;R76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25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3" customWidth="1"/>
    <col min="2" max="2" width="18" customWidth="1"/>
    <col min="3" max="4" width="18.5703125" customWidth="1"/>
    <col min="5" max="5" width="15" customWidth="1"/>
    <col min="6" max="6" width="17.7109375" customWidth="1"/>
    <col min="7" max="7" width="16" customWidth="1"/>
    <col min="8" max="8" width="17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20110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20111</v>
      </c>
      <c r="C6" s="1466"/>
      <c r="D6" s="734" t="s">
        <v>20112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8.25" x14ac:dyDescent="0.2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</row>
    <row r="9" spans="1:35" s="718" customFormat="1" x14ac:dyDescent="0.25">
      <c r="A9" s="718" t="s">
        <v>20011</v>
      </c>
      <c r="B9" s="719">
        <f t="shared" ref="B9:H9" si="0">SUM(B10:B10)</f>
        <v>0</v>
      </c>
      <c r="C9" s="719">
        <f t="shared" si="0"/>
        <v>4.29</v>
      </c>
      <c r="D9" s="719">
        <f t="shared" si="0"/>
        <v>0</v>
      </c>
      <c r="E9" s="719">
        <f t="shared" si="0"/>
        <v>4.29</v>
      </c>
      <c r="F9" s="719">
        <f t="shared" si="0"/>
        <v>0</v>
      </c>
      <c r="G9" s="719">
        <f t="shared" si="0"/>
        <v>0</v>
      </c>
      <c r="H9" s="719">
        <f t="shared" si="0"/>
        <v>4.29</v>
      </c>
    </row>
    <row r="10" spans="1:35" s="483" customFormat="1" x14ac:dyDescent="0.25">
      <c r="A10" s="483" t="s">
        <v>20032</v>
      </c>
      <c r="B10" s="522"/>
      <c r="C10" s="522">
        <v>4.29</v>
      </c>
      <c r="D10" s="522">
        <v>0</v>
      </c>
      <c r="E10" s="522">
        <f>SUM(C10:D10)</f>
        <v>4.29</v>
      </c>
      <c r="F10" s="735">
        <v>0</v>
      </c>
      <c r="G10" s="673">
        <f t="shared" ref="G10" si="1">SUM(F10)</f>
        <v>0</v>
      </c>
      <c r="H10" s="522">
        <f t="shared" ref="H10" si="2">SUM(E10-F10)</f>
        <v>4.29</v>
      </c>
    </row>
    <row r="11" spans="1:35" s="731" customFormat="1" x14ac:dyDescent="0.25">
      <c r="A11" s="731" t="s">
        <v>20056</v>
      </c>
      <c r="B11" s="732">
        <f t="shared" ref="B11:H11" si="3">SUM(B12:B12)</f>
        <v>0</v>
      </c>
      <c r="C11" s="732">
        <f t="shared" si="3"/>
        <v>268000</v>
      </c>
      <c r="D11" s="732">
        <f t="shared" si="3"/>
        <v>0</v>
      </c>
      <c r="E11" s="732">
        <f t="shared" si="3"/>
        <v>268000</v>
      </c>
      <c r="F11" s="732">
        <f t="shared" si="3"/>
        <v>152000</v>
      </c>
      <c r="G11" s="732">
        <f t="shared" si="3"/>
        <v>152000</v>
      </c>
      <c r="H11" s="732">
        <f t="shared" si="3"/>
        <v>116000</v>
      </c>
    </row>
    <row r="12" spans="1:35" x14ac:dyDescent="0.25">
      <c r="A12" s="704" t="s">
        <v>20109</v>
      </c>
      <c r="B12" s="714">
        <v>0</v>
      </c>
      <c r="C12" s="714">
        <f>152000+116000</f>
        <v>268000</v>
      </c>
      <c r="D12" s="714">
        <v>0</v>
      </c>
      <c r="E12" s="714">
        <f t="shared" ref="E12" si="4">SUM(C12:D12)</f>
        <v>268000</v>
      </c>
      <c r="F12" s="485">
        <v>152000</v>
      </c>
      <c r="G12" s="673">
        <f t="shared" ref="G12" si="5">SUM(F12)</f>
        <v>152000</v>
      </c>
      <c r="H12" s="714">
        <f>SUM(E12-F12)</f>
        <v>116000</v>
      </c>
      <c r="I12" s="704"/>
    </row>
    <row r="13" spans="1:35" s="718" customFormat="1" x14ac:dyDescent="0.25">
      <c r="A13" s="720" t="s">
        <v>19778</v>
      </c>
      <c r="B13" s="721">
        <f t="shared" ref="B13:H13" si="6">SUM(B9+B11)</f>
        <v>0</v>
      </c>
      <c r="C13" s="721">
        <f t="shared" si="6"/>
        <v>268004.28999999998</v>
      </c>
      <c r="D13" s="721">
        <f t="shared" si="6"/>
        <v>0</v>
      </c>
      <c r="E13" s="721">
        <f t="shared" si="6"/>
        <v>268004.28999999998</v>
      </c>
      <c r="F13" s="721">
        <f t="shared" si="6"/>
        <v>152000</v>
      </c>
      <c r="G13" s="721">
        <f t="shared" si="6"/>
        <v>152000</v>
      </c>
      <c r="H13" s="721">
        <f t="shared" si="6"/>
        <v>116004.29</v>
      </c>
      <c r="I13" s="723"/>
    </row>
    <row r="14" spans="1:35" x14ac:dyDescent="0.25">
      <c r="A14" s="704"/>
      <c r="B14" s="704"/>
      <c r="C14" s="704"/>
      <c r="D14" s="704"/>
      <c r="E14" s="704"/>
      <c r="F14" s="704"/>
      <c r="G14" s="704"/>
      <c r="H14" s="704"/>
      <c r="I14" s="704"/>
    </row>
    <row r="15" spans="1:35" x14ac:dyDescent="0.25">
      <c r="A15" s="704"/>
      <c r="B15" s="704"/>
      <c r="C15" s="704"/>
      <c r="D15" s="704"/>
      <c r="E15" s="704"/>
      <c r="F15" s="704"/>
      <c r="G15" s="704"/>
      <c r="H15" s="704"/>
      <c r="I15" s="704"/>
    </row>
    <row r="16" spans="1:35" x14ac:dyDescent="0.25">
      <c r="A16" s="704"/>
      <c r="B16" s="704"/>
      <c r="C16" s="704"/>
      <c r="D16" s="704"/>
      <c r="E16" s="704"/>
      <c r="F16" s="704"/>
      <c r="G16" s="704"/>
      <c r="H16" s="704"/>
      <c r="I16" s="704"/>
    </row>
    <row r="24" spans="3:4" x14ac:dyDescent="0.25">
      <c r="C24" s="1350" t="s">
        <v>19726</v>
      </c>
      <c r="D24" s="1350"/>
    </row>
    <row r="25" spans="3:4" x14ac:dyDescent="0.25">
      <c r="C25" s="1351" t="s">
        <v>789</v>
      </c>
      <c r="D25" s="1351"/>
    </row>
  </sheetData>
  <mergeCells count="7">
    <mergeCell ref="C25:D25"/>
    <mergeCell ref="A1:H1"/>
    <mergeCell ref="A2:H2"/>
    <mergeCell ref="A3:H3"/>
    <mergeCell ref="A4:H4"/>
    <mergeCell ref="B6:C6"/>
    <mergeCell ref="C24:D2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Y63"/>
  <sheetViews>
    <sheetView showGridLines="0" view="pageBreakPreview" topLeftCell="A22" zoomScale="80" zoomScaleNormal="85" zoomScaleSheetLayoutView="80" zoomScalePageLayoutView="80" workbookViewId="0">
      <selection activeCell="C24" sqref="C24:D24"/>
    </sheetView>
  </sheetViews>
  <sheetFormatPr baseColWidth="10" defaultRowHeight="12.75" x14ac:dyDescent="0.2"/>
  <cols>
    <col min="1" max="1" width="1.85546875" style="1" customWidth="1"/>
    <col min="2" max="2" width="4.5703125" style="1" customWidth="1"/>
    <col min="3" max="3" width="24.7109375" style="1" customWidth="1"/>
    <col min="4" max="4" width="29.85546875" style="1" customWidth="1"/>
    <col min="5" max="5" width="16.28515625" style="1" customWidth="1"/>
    <col min="6" max="6" width="16.7109375" style="1" customWidth="1"/>
    <col min="7" max="7" width="10.7109375" style="1" customWidth="1"/>
    <col min="8" max="8" width="24.7109375" style="1" customWidth="1"/>
    <col min="9" max="9" width="29.7109375" style="101" customWidth="1"/>
    <col min="10" max="10" width="20.140625" style="1" customWidth="1"/>
    <col min="11" max="11" width="20.28515625" style="1" customWidth="1"/>
    <col min="12" max="12" width="4.5703125" style="1" customWidth="1"/>
    <col min="13" max="13" width="2" style="1" customWidth="1"/>
    <col min="14" max="14" width="11.42578125" style="1"/>
    <col min="15" max="16" width="0" style="1" hidden="1" customWidth="1"/>
    <col min="17" max="16384" width="11.42578125" style="1"/>
  </cols>
  <sheetData>
    <row r="2" spans="2:25" ht="12" customHeight="1" x14ac:dyDescent="0.2">
      <c r="B2" s="2"/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2"/>
    </row>
    <row r="3" spans="2:25" ht="12" customHeight="1" x14ac:dyDescent="0.2">
      <c r="B3" s="99"/>
      <c r="C3" s="1202" t="s">
        <v>132</v>
      </c>
      <c r="D3" s="1202"/>
      <c r="E3" s="1202"/>
      <c r="F3" s="1202"/>
      <c r="G3" s="1202"/>
      <c r="H3" s="1202"/>
      <c r="I3" s="1202"/>
      <c r="J3" s="1202"/>
      <c r="K3" s="1202"/>
      <c r="L3" s="1202"/>
    </row>
    <row r="4" spans="2:25" ht="12" customHeight="1" x14ac:dyDescent="0.2">
      <c r="B4" s="100"/>
      <c r="C4" s="1202" t="str">
        <f>+'EA-A'!C4</f>
        <v>Del 1 de Septiembre al 30 de Septiembre 2018 y 2017</v>
      </c>
      <c r="D4" s="1202"/>
      <c r="E4" s="1202"/>
      <c r="F4" s="1202"/>
      <c r="G4" s="1202"/>
      <c r="H4" s="1202"/>
      <c r="I4" s="1202"/>
      <c r="J4" s="1202"/>
      <c r="K4" s="1202"/>
      <c r="L4" s="1202"/>
    </row>
    <row r="5" spans="2:25" ht="12" customHeight="1" x14ac:dyDescent="0.2">
      <c r="B5" s="100"/>
      <c r="C5" s="1202" t="s">
        <v>1</v>
      </c>
      <c r="D5" s="1202"/>
      <c r="E5" s="1202"/>
      <c r="F5" s="1202"/>
      <c r="G5" s="1202"/>
      <c r="H5" s="1202"/>
      <c r="I5" s="1202"/>
      <c r="J5" s="1202"/>
      <c r="K5" s="1202"/>
      <c r="L5" s="1202"/>
    </row>
    <row r="6" spans="2:25" ht="12" customHeight="1" x14ac:dyDescent="0.2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</row>
    <row r="7" spans="2:25" ht="12" customHeight="1" x14ac:dyDescent="0.2">
      <c r="B7" s="100"/>
      <c r="C7" s="7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1203"/>
      <c r="J7" s="1203"/>
      <c r="K7" s="8"/>
      <c r="L7" s="8"/>
    </row>
    <row r="8" spans="2:25" ht="3" customHeight="1" x14ac:dyDescent="0.2">
      <c r="B8" s="71"/>
      <c r="C8" s="71"/>
      <c r="D8" s="71"/>
      <c r="E8" s="71"/>
      <c r="F8" s="71"/>
      <c r="G8" s="71"/>
    </row>
    <row r="9" spans="2:25" s="3" customFormat="1" ht="3" customHeight="1" x14ac:dyDescent="0.2">
      <c r="B9" s="100"/>
      <c r="C9" s="102"/>
      <c r="D9" s="102"/>
      <c r="E9" s="102"/>
      <c r="F9" s="102"/>
      <c r="G9" s="103"/>
      <c r="I9" s="104"/>
    </row>
    <row r="10" spans="2:25" s="3" customFormat="1" ht="3" customHeight="1" x14ac:dyDescent="0.2">
      <c r="B10" s="105"/>
      <c r="C10" s="105"/>
      <c r="D10" s="105"/>
      <c r="E10" s="106"/>
      <c r="F10" s="106"/>
      <c r="G10" s="107"/>
      <c r="I10" s="104"/>
    </row>
    <row r="11" spans="2:25" s="3" customFormat="1" ht="20.100000000000001" customHeight="1" x14ac:dyDescent="0.2">
      <c r="B11" s="108"/>
      <c r="C11" s="1204" t="s">
        <v>3</v>
      </c>
      <c r="D11" s="1204"/>
      <c r="E11" s="13" t="s">
        <v>133</v>
      </c>
      <c r="F11" s="13" t="s">
        <v>134</v>
      </c>
      <c r="G11" s="109"/>
      <c r="H11" s="1204" t="s">
        <v>3</v>
      </c>
      <c r="I11" s="1204"/>
      <c r="J11" s="13" t="s">
        <v>133</v>
      </c>
      <c r="K11" s="13" t="s">
        <v>134</v>
      </c>
      <c r="L11" s="110"/>
    </row>
    <row r="12" spans="2:25" ht="3" customHeight="1" x14ac:dyDescent="0.2">
      <c r="B12" s="111"/>
      <c r="C12" s="112"/>
      <c r="D12" s="112"/>
      <c r="E12" s="113"/>
      <c r="F12" s="113"/>
      <c r="G12" s="114"/>
      <c r="H12" s="3"/>
      <c r="I12" s="104"/>
      <c r="J12" s="3"/>
      <c r="K12" s="3"/>
      <c r="L12" s="19"/>
    </row>
    <row r="13" spans="2:25" s="3" customFormat="1" ht="3" customHeight="1" x14ac:dyDescent="0.2">
      <c r="B13" s="20"/>
      <c r="C13" s="115"/>
      <c r="D13" s="115"/>
      <c r="E13" s="116"/>
      <c r="F13" s="116"/>
      <c r="G13" s="11"/>
      <c r="I13" s="104"/>
      <c r="L13" s="19"/>
    </row>
    <row r="14" spans="2:25" x14ac:dyDescent="0.2">
      <c r="B14" s="117"/>
      <c r="C14" s="1197" t="s">
        <v>4</v>
      </c>
      <c r="D14" s="1197"/>
      <c r="E14" s="118">
        <f>E16+E26</f>
        <v>10848461.209999999</v>
      </c>
      <c r="F14" s="118">
        <f>F16+F26</f>
        <v>21400589.299999993</v>
      </c>
      <c r="G14" s="11"/>
      <c r="H14" s="1197" t="s">
        <v>5</v>
      </c>
      <c r="I14" s="1197"/>
      <c r="J14" s="118">
        <f>J16+J27</f>
        <v>9369577</v>
      </c>
      <c r="K14" s="118">
        <f>K16+K27</f>
        <v>0</v>
      </c>
      <c r="L14" s="19"/>
    </row>
    <row r="15" spans="2:25" x14ac:dyDescent="0.2">
      <c r="B15" s="119"/>
      <c r="C15" s="25"/>
      <c r="D15" s="24"/>
      <c r="E15" s="120"/>
      <c r="F15" s="120"/>
      <c r="G15" s="11"/>
      <c r="H15" s="25"/>
      <c r="I15" s="25"/>
      <c r="J15" s="120"/>
      <c r="K15" s="120"/>
      <c r="L15" s="19"/>
    </row>
    <row r="16" spans="2:25" x14ac:dyDescent="0.2">
      <c r="B16" s="119"/>
      <c r="C16" s="1197" t="s">
        <v>6</v>
      </c>
      <c r="D16" s="1197"/>
      <c r="E16" s="118">
        <f>IF(Q16&gt;R16,T16,"0")</f>
        <v>10848461.209999999</v>
      </c>
      <c r="F16" s="118" t="str">
        <f>IF(R16&gt;Q16,S16,"0")</f>
        <v>0</v>
      </c>
      <c r="G16" s="11"/>
      <c r="H16" s="1197" t="s">
        <v>7</v>
      </c>
      <c r="I16" s="1197"/>
      <c r="J16" s="118">
        <f>IF(V16&gt;W16,X16,"0")</f>
        <v>9369577</v>
      </c>
      <c r="K16" s="118" t="str">
        <f>IF(W16&gt;V16,Y16,"0")</f>
        <v>0</v>
      </c>
      <c r="L16" s="19"/>
      <c r="Q16" s="412">
        <f>SUM(E18:E24)</f>
        <v>11103508.77</v>
      </c>
      <c r="R16" s="412">
        <f>SUM(F18:F24)</f>
        <v>255047.56</v>
      </c>
      <c r="S16" s="412">
        <f>+R16-Q16</f>
        <v>-10848461.209999999</v>
      </c>
      <c r="T16" s="412">
        <f>+Q16-R16</f>
        <v>10848461.209999999</v>
      </c>
      <c r="V16" s="87">
        <f>SUM(J18:J25)</f>
        <v>9369577</v>
      </c>
      <c r="W16" s="87">
        <f>SUM(K18:K25)</f>
        <v>0</v>
      </c>
      <c r="X16" s="412">
        <f>+V16-W16</f>
        <v>9369577</v>
      </c>
      <c r="Y16" s="412">
        <f>+W16-V16</f>
        <v>-9369577</v>
      </c>
    </row>
    <row r="17" spans="2:25" x14ac:dyDescent="0.2">
      <c r="B17" s="119"/>
      <c r="C17" s="25"/>
      <c r="D17" s="24"/>
      <c r="E17" s="120"/>
      <c r="F17" s="120"/>
      <c r="G17" s="11"/>
      <c r="H17" s="25"/>
      <c r="I17" s="25"/>
      <c r="J17" s="120"/>
      <c r="K17" s="120"/>
      <c r="L17" s="19"/>
      <c r="Q17" s="413"/>
      <c r="R17" s="413"/>
      <c r="S17" s="413"/>
      <c r="T17" s="413"/>
    </row>
    <row r="18" spans="2:25" x14ac:dyDescent="0.2">
      <c r="B18" s="117"/>
      <c r="C18" s="1196" t="s">
        <v>8</v>
      </c>
      <c r="D18" s="1196"/>
      <c r="E18" s="121">
        <f>IF('ESF-B'!E17&lt;'ESF-B'!F17,'ESF-B'!F17-'ESF-B'!E17,0)</f>
        <v>6303321.3199999984</v>
      </c>
      <c r="F18" s="121">
        <f>IF(E18&gt;0,0,'ESF-B'!E17-'ESF-B'!F17)</f>
        <v>0</v>
      </c>
      <c r="G18" s="11"/>
      <c r="H18" s="1196" t="s">
        <v>9</v>
      </c>
      <c r="I18" s="1196"/>
      <c r="J18" s="121">
        <f>IF('ESF-B'!J17&gt;'ESF-B'!K17,'ESF-B'!J17-'ESF-B'!K17,0)</f>
        <v>9369577</v>
      </c>
      <c r="K18" s="121">
        <f>IF(J18&gt;0,0,'ESF-B'!K17-'ESF-B'!J17)</f>
        <v>0</v>
      </c>
      <c r="L18" s="19"/>
      <c r="Q18" s="413"/>
      <c r="R18" s="413"/>
      <c r="S18" s="413"/>
      <c r="T18" s="413"/>
    </row>
    <row r="19" spans="2:25" x14ac:dyDescent="0.2">
      <c r="B19" s="117"/>
      <c r="C19" s="1196" t="s">
        <v>10</v>
      </c>
      <c r="D19" s="1196"/>
      <c r="E19" s="121">
        <f>IF('ESF-B'!E18&lt;'ESF-B'!F18,'ESF-B'!F18-'ESF-B'!E18,0)</f>
        <v>4661303.74</v>
      </c>
      <c r="F19" s="121">
        <f>IF(E19&gt;0,0,'ESF-B'!E18-'ESF-B'!F18)</f>
        <v>0</v>
      </c>
      <c r="G19" s="11"/>
      <c r="H19" s="1196" t="s">
        <v>11</v>
      </c>
      <c r="I19" s="1196"/>
      <c r="J19" s="121">
        <f>IF('ESF-B'!J18&gt;'ESF-B'!K18,'ESF-B'!J18-'ESF-B'!K18,0)</f>
        <v>0</v>
      </c>
      <c r="K19" s="121">
        <f>IF(J19&gt;0,0,'ESF-B'!K18-'ESF-B'!J18)</f>
        <v>0</v>
      </c>
      <c r="L19" s="19"/>
      <c r="O19" s="121">
        <v>55966.06</v>
      </c>
      <c r="P19" s="1">
        <v>7323931.4800000004</v>
      </c>
      <c r="Q19" s="413"/>
      <c r="R19" s="413"/>
      <c r="S19" s="413"/>
      <c r="T19" s="413"/>
    </row>
    <row r="20" spans="2:25" x14ac:dyDescent="0.2">
      <c r="B20" s="117"/>
      <c r="C20" s="1196" t="s">
        <v>12</v>
      </c>
      <c r="D20" s="1196"/>
      <c r="E20" s="121">
        <f>IF('ESF-B'!E19&lt;'ESF-B'!F19,'ESF-B'!F19-'ESF-B'!E19,0)</f>
        <v>0</v>
      </c>
      <c r="F20" s="121">
        <f>IF(E20&gt;0,0,'ESF-B'!E19-'ESF-B'!F19)</f>
        <v>255047.56</v>
      </c>
      <c r="G20" s="11"/>
      <c r="H20" s="1196" t="s">
        <v>13</v>
      </c>
      <c r="I20" s="1196"/>
      <c r="J20" s="121">
        <f>IF('ESF-B'!J19&gt;'ESF-B'!K19,'ESF-B'!J19-'ESF-B'!K19,0)</f>
        <v>0</v>
      </c>
      <c r="K20" s="121">
        <f>IF(J20&gt;0,0,'ESF-B'!K19-'ESF-B'!J19)</f>
        <v>0</v>
      </c>
      <c r="L20" s="19"/>
      <c r="O20" s="87">
        <v>439325.59</v>
      </c>
      <c r="P20" s="1">
        <v>4691026.7800000012</v>
      </c>
      <c r="Q20" s="413"/>
      <c r="R20" s="413"/>
      <c r="S20" s="413"/>
      <c r="T20" s="413"/>
    </row>
    <row r="21" spans="2:25" x14ac:dyDescent="0.2">
      <c r="B21" s="117"/>
      <c r="C21" s="1196" t="s">
        <v>14</v>
      </c>
      <c r="D21" s="1196"/>
      <c r="E21" s="121">
        <f>IF('ESF-B'!E20&lt;'ESF-B'!F20,'ESF-B'!F20-'ESF-B'!E20,0)</f>
        <v>0</v>
      </c>
      <c r="F21" s="121">
        <f>IF(E21&gt;0,0,'ESF-B'!E20-'ESF-B'!F20)</f>
        <v>0</v>
      </c>
      <c r="G21" s="11"/>
      <c r="H21" s="1196" t="s">
        <v>15</v>
      </c>
      <c r="I21" s="1196"/>
      <c r="J21" s="121">
        <f>IF('ESF-B'!J20&gt;'ESF-B'!K20,'ESF-B'!J20-'ESF-B'!K20,0)</f>
        <v>0</v>
      </c>
      <c r="K21" s="121">
        <f>IF(J21&gt;0,0,'ESF-B'!K20-'ESF-B'!J20)</f>
        <v>0</v>
      </c>
      <c r="L21" s="19"/>
      <c r="O21" s="87">
        <v>5839412.9399999995</v>
      </c>
      <c r="P21" s="1">
        <v>148634.85</v>
      </c>
      <c r="Q21" s="413"/>
      <c r="R21" s="413"/>
      <c r="S21" s="413"/>
      <c r="T21" s="413"/>
    </row>
    <row r="22" spans="2:25" x14ac:dyDescent="0.2">
      <c r="B22" s="117"/>
      <c r="C22" s="1196" t="s">
        <v>16</v>
      </c>
      <c r="D22" s="1196"/>
      <c r="E22" s="121">
        <f>IF('ESF-B'!E21&lt;'ESF-B'!F21,'ESF-B'!F21-'ESF-B'!E21,0)</f>
        <v>138883.71</v>
      </c>
      <c r="F22" s="121">
        <f>IF(E22&gt;0,0,'ESF-B'!E21-'ESF-B'!F21)</f>
        <v>0</v>
      </c>
      <c r="G22" s="11"/>
      <c r="H22" s="1196" t="s">
        <v>17</v>
      </c>
      <c r="I22" s="1196"/>
      <c r="J22" s="121">
        <f>IF('ESF-B'!J21&gt;'ESF-B'!K21,'ESF-B'!J21-'ESF-B'!K21,0)</f>
        <v>0</v>
      </c>
      <c r="K22" s="121">
        <f>IF(J22&gt;0,0,'ESF-B'!K21-'ESF-B'!J21)</f>
        <v>0</v>
      </c>
      <c r="L22" s="19"/>
      <c r="O22" s="87">
        <v>14939687.269999981</v>
      </c>
      <c r="P22" s="1">
        <v>14939687.270000011</v>
      </c>
      <c r="Q22" s="413"/>
      <c r="R22" s="413"/>
      <c r="S22" s="413"/>
      <c r="T22" s="413"/>
    </row>
    <row r="23" spans="2:25" ht="25.5" customHeight="1" x14ac:dyDescent="0.2">
      <c r="B23" s="117"/>
      <c r="C23" s="1196" t="s">
        <v>18</v>
      </c>
      <c r="D23" s="1196"/>
      <c r="E23" s="121">
        <f>IF('ESF-B'!E22&lt;'ESF-B'!F22,'ESF-B'!F22-'ESF-B'!E22,0)</f>
        <v>0</v>
      </c>
      <c r="F23" s="121">
        <f>IF(E23&gt;0,0,'ESF-B'!E22-'ESF-B'!F22)</f>
        <v>0</v>
      </c>
      <c r="G23" s="11"/>
      <c r="H23" s="1198" t="s">
        <v>19</v>
      </c>
      <c r="I23" s="1198"/>
      <c r="J23" s="121">
        <f>IF('ESF-B'!J22&gt;'ESF-B'!K22,'ESF-B'!J22-'ESF-B'!K22,0)</f>
        <v>0</v>
      </c>
      <c r="K23" s="121">
        <f>IF(J23&gt;0,0,'ESF-B'!K22-'ESF-B'!J22)</f>
        <v>0</v>
      </c>
      <c r="L23" s="19"/>
      <c r="O23" s="87">
        <v>12313767.359999996</v>
      </c>
      <c r="P23" s="1">
        <v>8601084.1899999976</v>
      </c>
      <c r="Q23" s="413"/>
      <c r="R23" s="413"/>
      <c r="S23" s="413"/>
      <c r="T23" s="413"/>
    </row>
    <row r="24" spans="2:25" x14ac:dyDescent="0.2">
      <c r="B24" s="117"/>
      <c r="C24" s="1196" t="s">
        <v>20</v>
      </c>
      <c r="D24" s="1196"/>
      <c r="E24" s="121">
        <f>IF('ESF-B'!E23&lt;'ESF-B'!F23,'ESF-B'!F23-'ESF-B'!E23,0)</f>
        <v>0</v>
      </c>
      <c r="F24" s="121">
        <f>IF(E24&gt;0,0,'ESF-B'!E23-'ESF-B'!F23)</f>
        <v>0</v>
      </c>
      <c r="G24" s="11"/>
      <c r="H24" s="1196" t="s">
        <v>21</v>
      </c>
      <c r="I24" s="1196"/>
      <c r="J24" s="121">
        <f>IF('ESF-B'!J23&gt;'ESF-B'!K23,'ESF-B'!J23-'ESF-B'!K23,0)</f>
        <v>0</v>
      </c>
      <c r="K24" s="121">
        <f>IF(J24&gt;0,0,'ESF-B'!K23-'ESF-B'!J23)</f>
        <v>0</v>
      </c>
      <c r="L24" s="19"/>
      <c r="O24" s="87">
        <v>2240075.9399999976</v>
      </c>
      <c r="P24" s="1">
        <v>123870.59000000032</v>
      </c>
      <c r="Q24" s="413"/>
      <c r="R24" s="413"/>
      <c r="S24" s="413"/>
      <c r="T24" s="413"/>
    </row>
    <row r="25" spans="2:25" x14ac:dyDescent="0.2">
      <c r="B25" s="119"/>
      <c r="C25" s="25"/>
      <c r="D25" s="24"/>
      <c r="E25" s="120"/>
      <c r="F25" s="120"/>
      <c r="G25" s="11"/>
      <c r="H25" s="1196" t="s">
        <v>22</v>
      </c>
      <c r="I25" s="1196"/>
      <c r="J25" s="121">
        <f>IF('ESF-B'!J24&gt;'ESF-B'!K24,'ESF-B'!J24-'ESF-B'!K24,0)</f>
        <v>0</v>
      </c>
      <c r="K25" s="121">
        <f>IF(J25&gt;0,0,'ESF-B'!K24-'ESF-B'!J24)</f>
        <v>0</v>
      </c>
      <c r="L25" s="19"/>
      <c r="Q25" s="413"/>
      <c r="R25" s="413"/>
      <c r="S25" s="413"/>
      <c r="T25" s="413"/>
    </row>
    <row r="26" spans="2:25" x14ac:dyDescent="0.2">
      <c r="B26" s="119"/>
      <c r="C26" s="1197" t="s">
        <v>25</v>
      </c>
      <c r="D26" s="1197"/>
      <c r="E26" s="118" t="str">
        <f>IF(Q26&gt;R26,T26,"0")</f>
        <v>0</v>
      </c>
      <c r="F26" s="118">
        <f>IF(R26&gt;Q26,S26,"0")</f>
        <v>21400589.299999993</v>
      </c>
      <c r="G26" s="11"/>
      <c r="H26" s="25"/>
      <c r="I26" s="25"/>
      <c r="J26" s="120"/>
      <c r="K26" s="120"/>
      <c r="L26" s="19"/>
      <c r="O26" s="87"/>
      <c r="Q26" s="412">
        <f>SUM(E28:E36)</f>
        <v>6298576.8300000019</v>
      </c>
      <c r="R26" s="412">
        <f>SUM(F28:F36)</f>
        <v>27699166.129999995</v>
      </c>
      <c r="S26" s="412">
        <f>+R26-Q26</f>
        <v>21400589.299999993</v>
      </c>
      <c r="T26" s="412">
        <f>+Q26-R26</f>
        <v>-21400589.299999993</v>
      </c>
      <c r="V26" s="87">
        <f>SUM(J29:J34)</f>
        <v>0</v>
      </c>
      <c r="W26" s="87">
        <f>SUM(K29:K34)</f>
        <v>0</v>
      </c>
      <c r="X26" s="412">
        <f>+V26-W26</f>
        <v>0</v>
      </c>
      <c r="Y26" s="412">
        <f>+W26-V26</f>
        <v>0</v>
      </c>
    </row>
    <row r="27" spans="2:25" x14ac:dyDescent="0.2">
      <c r="B27" s="119"/>
      <c r="C27" s="25"/>
      <c r="D27" s="24"/>
      <c r="E27" s="120"/>
      <c r="F27" s="120"/>
      <c r="G27" s="11"/>
      <c r="H27" s="1195" t="s">
        <v>26</v>
      </c>
      <c r="I27" s="1195"/>
      <c r="J27" s="118" t="str">
        <f>IF(V27&gt;W27,X27,"0")</f>
        <v>0</v>
      </c>
      <c r="K27" s="118" t="str">
        <f>IF(W27&gt;V27,Y27,"0")</f>
        <v>0</v>
      </c>
      <c r="L27" s="19"/>
      <c r="O27" s="87">
        <f>SUM(O19:O26)</f>
        <v>35828235.159999974</v>
      </c>
      <c r="P27" s="87">
        <f>SUM(P19:P26)</f>
        <v>35828235.160000011</v>
      </c>
    </row>
    <row r="28" spans="2:25" x14ac:dyDescent="0.2">
      <c r="B28" s="117"/>
      <c r="C28" s="1196" t="s">
        <v>27</v>
      </c>
      <c r="D28" s="1196"/>
      <c r="E28" s="121">
        <f>IF('ESF-B'!E30&lt;'ESF-B'!F30,'ESF-B'!F30-'ESF-B'!E30,0)</f>
        <v>0</v>
      </c>
      <c r="F28" s="121">
        <f>IF(E28&gt;0,0,'ESF-B'!E30-'ESF-B'!F30)</f>
        <v>0</v>
      </c>
      <c r="G28" s="11"/>
      <c r="H28" s="25"/>
      <c r="I28" s="25"/>
      <c r="J28" s="120"/>
      <c r="K28" s="120"/>
      <c r="L28" s="19"/>
    </row>
    <row r="29" spans="2:25" x14ac:dyDescent="0.2">
      <c r="B29" s="117"/>
      <c r="C29" s="1196" t="s">
        <v>29</v>
      </c>
      <c r="D29" s="1196"/>
      <c r="E29" s="121">
        <f>IF('ESF-B'!E31&lt;'ESF-B'!F31,'ESF-B'!F31-'ESF-B'!E31,0)</f>
        <v>0</v>
      </c>
      <c r="F29" s="121">
        <f>IF(E29&gt;0,0,'ESF-B'!E31-'ESF-B'!F31)</f>
        <v>0</v>
      </c>
      <c r="G29" s="11"/>
      <c r="H29" s="1196" t="s">
        <v>28</v>
      </c>
      <c r="I29" s="1196"/>
      <c r="J29" s="121">
        <f>IF('ESF-B'!J30&gt;'ESF-B'!K30,'ESF-B'!J30-'ESF-B'!K30,0)</f>
        <v>0</v>
      </c>
      <c r="K29" s="121">
        <f>IF(J29&gt;0,0,'ESF-B'!K30-'ESF-B'!J30)</f>
        <v>0</v>
      </c>
      <c r="L29" s="19"/>
    </row>
    <row r="30" spans="2:25" x14ac:dyDescent="0.2">
      <c r="B30" s="117"/>
      <c r="C30" s="1196" t="s">
        <v>31</v>
      </c>
      <c r="D30" s="1196"/>
      <c r="E30" s="121">
        <f>IF('ESF-B'!E32&lt;'ESF-B'!F32,'ESF-B'!F32-'ESF-B'!E32,0)</f>
        <v>0</v>
      </c>
      <c r="F30" s="121">
        <f>IF(E30&gt;0,0,'ESF-B'!E32-'ESF-B'!F32)</f>
        <v>19090804</v>
      </c>
      <c r="G30" s="11"/>
      <c r="H30" s="1196" t="s">
        <v>30</v>
      </c>
      <c r="I30" s="1196"/>
      <c r="J30" s="121">
        <f>IF('ESF-B'!J31&gt;'ESF-B'!K31,'ESF-B'!J31-'ESF-B'!K31,0)</f>
        <v>0</v>
      </c>
      <c r="K30" s="121">
        <f>IF(J30&gt;0,0,'ESF-B'!K31-'ESF-B'!J31)</f>
        <v>0</v>
      </c>
      <c r="L30" s="19"/>
    </row>
    <row r="31" spans="2:25" x14ac:dyDescent="0.2">
      <c r="B31" s="117"/>
      <c r="C31" s="1196" t="s">
        <v>33</v>
      </c>
      <c r="D31" s="1196"/>
      <c r="E31" s="121">
        <f>IF('ESF-B'!E33&lt;'ESF-B'!F33,'ESF-B'!F33-'ESF-B'!E33,0)</f>
        <v>0</v>
      </c>
      <c r="F31" s="121">
        <f>IF(E31&gt;0,0,'ESF-B'!E33-'ESF-B'!F33)</f>
        <v>8608362.1299999952</v>
      </c>
      <c r="G31" s="11"/>
      <c r="H31" s="1196" t="s">
        <v>32</v>
      </c>
      <c r="I31" s="1196"/>
      <c r="J31" s="121">
        <f>IF('ESF-B'!J32&gt;'ESF-B'!K32,'ESF-B'!J32-'ESF-B'!K32,0)</f>
        <v>0</v>
      </c>
      <c r="K31" s="121">
        <f>IF(J31&gt;0,0,'ESF-B'!K32-'ESF-B'!J32)</f>
        <v>0</v>
      </c>
      <c r="L31" s="19"/>
    </row>
    <row r="32" spans="2:25" x14ac:dyDescent="0.2">
      <c r="B32" s="117"/>
      <c r="C32" s="1196" t="s">
        <v>35</v>
      </c>
      <c r="D32" s="1196"/>
      <c r="E32" s="121">
        <f>IF('ESF-B'!E34&lt;'ESF-B'!F34,'ESF-B'!F34-'ESF-B'!E34,0)</f>
        <v>0</v>
      </c>
      <c r="F32" s="121">
        <f>IF(E32&gt;0,0,'ESF-B'!E34-'ESF-B'!F34)</f>
        <v>0</v>
      </c>
      <c r="G32" s="11"/>
      <c r="H32" s="1196" t="s">
        <v>34</v>
      </c>
      <c r="I32" s="1196"/>
      <c r="J32" s="121">
        <f>IF('ESF-B'!J33&gt;'ESF-B'!K33,'ESF-B'!J33-'ESF-B'!K33,0)</f>
        <v>0</v>
      </c>
      <c r="K32" s="121">
        <f>IF(J32&gt;0,0,'ESF-B'!K33-'ESF-B'!J33)</f>
        <v>0</v>
      </c>
      <c r="L32" s="19"/>
    </row>
    <row r="33" spans="2:25" ht="26.1" customHeight="1" x14ac:dyDescent="0.2">
      <c r="B33" s="117"/>
      <c r="C33" s="1198" t="s">
        <v>37</v>
      </c>
      <c r="D33" s="1198"/>
      <c r="E33" s="121">
        <f>IF('ESF-B'!E35&lt;'ESF-B'!F35,'ESF-B'!F35-'ESF-B'!E35,0)</f>
        <v>6298576.8300000019</v>
      </c>
      <c r="F33" s="121">
        <f>IF(E33&gt;0,0,'ESF-B'!E35-'ESF-B'!F35)</f>
        <v>0</v>
      </c>
      <c r="G33" s="11"/>
      <c r="H33" s="1198" t="s">
        <v>36</v>
      </c>
      <c r="I33" s="1198"/>
      <c r="J33" s="121">
        <f>IF('ESF-B'!J34&gt;'ESF-B'!K34,'ESF-B'!J34-'ESF-B'!K34,0)</f>
        <v>0</v>
      </c>
      <c r="K33" s="121">
        <f>IF(J33&gt;0,0,'ESF-B'!K34-'ESF-B'!J34)</f>
        <v>0</v>
      </c>
      <c r="L33" s="19"/>
    </row>
    <row r="34" spans="2:25" x14ac:dyDescent="0.2">
      <c r="B34" s="117"/>
      <c r="C34" s="1196" t="s">
        <v>39</v>
      </c>
      <c r="D34" s="1196"/>
      <c r="E34" s="121">
        <f>IF('ESF-B'!E36&lt;'ESF-B'!F36,'ESF-B'!F36-'ESF-B'!E36,0)</f>
        <v>0</v>
      </c>
      <c r="F34" s="121">
        <f>IF(E34&gt;0,0,'ESF-B'!E36-'ESF-B'!F36)</f>
        <v>0</v>
      </c>
      <c r="G34" s="11"/>
      <c r="H34" s="1196" t="s">
        <v>38</v>
      </c>
      <c r="I34" s="1196"/>
      <c r="J34" s="121">
        <f>IF('ESF-B'!J35&gt;'ESF-B'!K35,'ESF-B'!J35-'ESF-B'!K35,0)</f>
        <v>0</v>
      </c>
      <c r="K34" s="121">
        <f>IF(J34&gt;0,0,'ESF-B'!K35-'ESF-B'!J35)</f>
        <v>0</v>
      </c>
      <c r="L34" s="19"/>
    </row>
    <row r="35" spans="2:25" ht="25.5" customHeight="1" x14ac:dyDescent="0.2">
      <c r="B35" s="117"/>
      <c r="C35" s="1198" t="s">
        <v>40</v>
      </c>
      <c r="D35" s="1198"/>
      <c r="E35" s="121">
        <f>IF('ESF-B'!E37&lt;'ESF-B'!F37,'ESF-B'!F37-'ESF-B'!E37,0)</f>
        <v>0</v>
      </c>
      <c r="F35" s="121">
        <f>IF(E35&gt;0,0,'ESF-B'!E37-'ESF-B'!F37)</f>
        <v>0</v>
      </c>
      <c r="G35" s="11"/>
      <c r="H35" s="25"/>
      <c r="I35" s="25"/>
      <c r="J35" s="116"/>
      <c r="K35" s="116"/>
      <c r="L35" s="19"/>
    </row>
    <row r="36" spans="2:25" x14ac:dyDescent="0.2">
      <c r="B36" s="117"/>
      <c r="C36" s="1196" t="s">
        <v>42</v>
      </c>
      <c r="D36" s="1196"/>
      <c r="E36" s="121">
        <f>IF('ESF-B'!E38&lt;'ESF-B'!F38,'ESF-B'!F38-'ESF-B'!E38,0)</f>
        <v>0</v>
      </c>
      <c r="F36" s="121">
        <f>IF(E36&gt;0,0,'ESF-B'!E38-'ESF-B'!F38)</f>
        <v>0</v>
      </c>
      <c r="G36" s="11"/>
      <c r="H36" s="1197" t="s">
        <v>45</v>
      </c>
      <c r="I36" s="1197"/>
      <c r="J36" s="118">
        <f>IF(V36&gt;W36,X36,"0")</f>
        <v>1182551.0899999961</v>
      </c>
      <c r="K36" s="118" t="str">
        <f>IF(W36&gt;V36,Y36,"0")</f>
        <v>0</v>
      </c>
      <c r="L36" s="19"/>
      <c r="V36" s="87">
        <f>SUM(J38,J44,J52)</f>
        <v>19090804</v>
      </c>
      <c r="W36" s="87">
        <f>SUM(K38,K44,K52)</f>
        <v>17908252.910000004</v>
      </c>
      <c r="X36" s="412">
        <f>+V36-W36</f>
        <v>1182551.0899999961</v>
      </c>
      <c r="Y36" s="412">
        <f>+W36-V36</f>
        <v>-1182551.0899999961</v>
      </c>
    </row>
    <row r="37" spans="2:25" x14ac:dyDescent="0.2">
      <c r="B37" s="119"/>
      <c r="C37" s="25"/>
      <c r="D37" s="24"/>
      <c r="E37" s="116"/>
      <c r="F37" s="116"/>
      <c r="G37" s="11"/>
      <c r="H37" s="25"/>
      <c r="I37" s="25"/>
      <c r="J37" s="120"/>
      <c r="K37" s="120"/>
      <c r="L37" s="19"/>
    </row>
    <row r="38" spans="2:25" x14ac:dyDescent="0.2">
      <c r="B38" s="117"/>
      <c r="C38" s="3"/>
      <c r="D38" s="3"/>
      <c r="E38" s="3"/>
      <c r="F38" s="30"/>
      <c r="G38" s="11"/>
      <c r="H38" s="1197" t="s">
        <v>47</v>
      </c>
      <c r="I38" s="1197"/>
      <c r="J38" s="118">
        <f>IF(V38&gt;W38,X38,"0")</f>
        <v>19090804</v>
      </c>
      <c r="K38" s="118" t="str">
        <f>IF(W38&gt;V38,Y38,"0")</f>
        <v>0</v>
      </c>
      <c r="L38" s="19"/>
      <c r="V38" s="87">
        <f>SUM(J40:J42)</f>
        <v>19090804</v>
      </c>
      <c r="W38" s="87">
        <f>SUM(K40:K42)</f>
        <v>0</v>
      </c>
      <c r="X38" s="412">
        <f>+V38-W38</f>
        <v>19090804</v>
      </c>
      <c r="Y38" s="412">
        <f>+W38-V38</f>
        <v>-19090804</v>
      </c>
    </row>
    <row r="39" spans="2:25" x14ac:dyDescent="0.2">
      <c r="B39" s="119"/>
      <c r="C39" s="3"/>
      <c r="D39" s="3"/>
      <c r="E39" s="3"/>
      <c r="F39" s="3"/>
      <c r="G39" s="11"/>
      <c r="H39" s="25"/>
      <c r="I39" s="25"/>
      <c r="J39" s="120"/>
      <c r="K39" s="120"/>
      <c r="L39" s="19"/>
    </row>
    <row r="40" spans="2:25" x14ac:dyDescent="0.2">
      <c r="B40" s="117"/>
      <c r="C40" s="3"/>
      <c r="D40" s="3"/>
      <c r="E40" s="3"/>
      <c r="F40" s="3"/>
      <c r="G40" s="11"/>
      <c r="H40" s="1196" t="s">
        <v>48</v>
      </c>
      <c r="I40" s="1196"/>
      <c r="J40" s="121">
        <f>IF('ESF-B'!J45&gt;'ESF-B'!K45,'ESF-B'!J45-'ESF-B'!K45,0)</f>
        <v>19090804</v>
      </c>
      <c r="K40" s="121">
        <f>IF(J40&gt;0,0,'ESF-B'!K45-'ESF-B'!J45)</f>
        <v>0</v>
      </c>
      <c r="L40" s="19"/>
    </row>
    <row r="41" spans="2:25" x14ac:dyDescent="0.2">
      <c r="B41" s="119"/>
      <c r="C41" s="3"/>
      <c r="D41" s="3"/>
      <c r="E41" s="3"/>
      <c r="F41" s="3"/>
      <c r="G41" s="11"/>
      <c r="H41" s="1196" t="s">
        <v>49</v>
      </c>
      <c r="I41" s="1196"/>
      <c r="J41" s="121">
        <f>IF('ESF-B'!J46&gt;'ESF-B'!K46,'ESF-B'!J46-'ESF-B'!K46,0)</f>
        <v>0</v>
      </c>
      <c r="K41" s="121">
        <f>IF(J41&gt;0,0,'ESF-B'!K46-'ESF-B'!J46)</f>
        <v>0</v>
      </c>
      <c r="L41" s="19"/>
    </row>
    <row r="42" spans="2:25" x14ac:dyDescent="0.2">
      <c r="B42" s="117"/>
      <c r="C42" s="3"/>
      <c r="D42" s="3"/>
      <c r="E42" s="3"/>
      <c r="F42" s="3"/>
      <c r="G42" s="11"/>
      <c r="H42" s="1196" t="s">
        <v>50</v>
      </c>
      <c r="I42" s="1196"/>
      <c r="J42" s="121">
        <f>IF('ESF-B'!J47&gt;'ESF-B'!K47,'ESF-B'!J47-'ESF-B'!K47,0)</f>
        <v>0</v>
      </c>
      <c r="K42" s="121">
        <f>IF(J42&gt;0,0,'ESF-B'!K47-'ESF-B'!J47)</f>
        <v>0</v>
      </c>
      <c r="L42" s="19"/>
    </row>
    <row r="43" spans="2:25" x14ac:dyDescent="0.2">
      <c r="B43" s="117"/>
      <c r="C43" s="3"/>
      <c r="D43" s="3"/>
      <c r="E43" s="3"/>
      <c r="F43" s="3"/>
      <c r="G43" s="11"/>
      <c r="H43" s="25"/>
      <c r="I43" s="25"/>
      <c r="J43" s="120"/>
      <c r="K43" s="120"/>
      <c r="L43" s="19"/>
    </row>
    <row r="44" spans="2:25" x14ac:dyDescent="0.2">
      <c r="B44" s="117"/>
      <c r="C44" s="3"/>
      <c r="D44" s="3"/>
      <c r="E44" s="3"/>
      <c r="F44" s="3"/>
      <c r="G44" s="11"/>
      <c r="H44" s="1197" t="s">
        <v>51</v>
      </c>
      <c r="I44" s="1197"/>
      <c r="J44" s="118" t="str">
        <f>IF(V44&gt;W44,X44,"0")</f>
        <v>0</v>
      </c>
      <c r="K44" s="118">
        <f>IF(W44&gt;V44,Y44,"0")</f>
        <v>17908252.910000004</v>
      </c>
      <c r="L44" s="19"/>
      <c r="V44" s="87">
        <f>SUM(J46:J50)</f>
        <v>2896209.1499999985</v>
      </c>
      <c r="W44" s="87">
        <f>SUM(K46:K50)</f>
        <v>20804462.060000002</v>
      </c>
      <c r="X44" s="412">
        <f>+V44-W44</f>
        <v>-17908252.910000004</v>
      </c>
      <c r="Y44" s="412">
        <f>+W44-V44</f>
        <v>17908252.910000004</v>
      </c>
    </row>
    <row r="45" spans="2:25" x14ac:dyDescent="0.2">
      <c r="B45" s="117"/>
      <c r="C45" s="3"/>
      <c r="D45" s="3"/>
      <c r="E45" s="3"/>
      <c r="F45" s="3"/>
      <c r="G45" s="11"/>
      <c r="H45" s="25"/>
      <c r="I45" s="25"/>
      <c r="J45" s="120"/>
      <c r="K45" s="120"/>
      <c r="L45" s="19"/>
    </row>
    <row r="46" spans="2:25" x14ac:dyDescent="0.2">
      <c r="B46" s="117"/>
      <c r="C46" s="3"/>
      <c r="D46" s="3"/>
      <c r="E46" s="3"/>
      <c r="F46" s="3"/>
      <c r="G46" s="11"/>
      <c r="H46" s="1196" t="s">
        <v>52</v>
      </c>
      <c r="I46" s="1196"/>
      <c r="J46" s="121">
        <f>IF('ESF-B'!J51&gt;'ESF-B'!K51,'ESF-B'!J51-'ESF-B'!K51,0)</f>
        <v>0</v>
      </c>
      <c r="K46" s="121">
        <f>IF(J46&gt;0,0,'ESF-B'!K51-'ESF-B'!J51)</f>
        <v>20804462.060000002</v>
      </c>
      <c r="L46" s="19"/>
    </row>
    <row r="47" spans="2:25" x14ac:dyDescent="0.2">
      <c r="B47" s="117"/>
      <c r="C47" s="3"/>
      <c r="D47" s="3"/>
      <c r="E47" s="3"/>
      <c r="F47" s="3"/>
      <c r="G47" s="11"/>
      <c r="H47" s="1196" t="s">
        <v>53</v>
      </c>
      <c r="I47" s="1196"/>
      <c r="J47" s="121">
        <f>IF('ESF-B'!J52&gt;'ESF-B'!K52,'ESF-B'!J52-'ESF-B'!K52,0)</f>
        <v>2896209.1499999985</v>
      </c>
      <c r="K47" s="121">
        <f>IF(J47&gt;0,0,'ESF-B'!K52-'ESF-B'!J52)</f>
        <v>0</v>
      </c>
      <c r="L47" s="19"/>
    </row>
    <row r="48" spans="2:25" x14ac:dyDescent="0.2">
      <c r="B48" s="117"/>
      <c r="C48" s="3"/>
      <c r="D48" s="3"/>
      <c r="E48" s="3"/>
      <c r="F48" s="3"/>
      <c r="G48" s="11"/>
      <c r="H48" s="1196" t="s">
        <v>54</v>
      </c>
      <c r="I48" s="1196"/>
      <c r="J48" s="121">
        <f>IF('ESF-B'!J53&gt;'ESF-B'!K53,'ESF-B'!J53-'ESF-B'!K53,0)</f>
        <v>0</v>
      </c>
      <c r="K48" s="121">
        <f>IF(J48&gt;0,0,'ESF-B'!K53-'ESF-B'!J53)</f>
        <v>0</v>
      </c>
      <c r="L48" s="19"/>
    </row>
    <row r="49" spans="1:18" x14ac:dyDescent="0.2">
      <c r="B49" s="117"/>
      <c r="C49" s="3"/>
      <c r="D49" s="3"/>
      <c r="E49" s="3"/>
      <c r="F49" s="3"/>
      <c r="G49" s="11"/>
      <c r="H49" s="1196" t="s">
        <v>55</v>
      </c>
      <c r="I49" s="1196"/>
      <c r="J49" s="121">
        <f>IF('ESF-B'!J54&gt;'ESF-B'!K54,'ESF-B'!J54-'ESF-B'!K54,0)</f>
        <v>0</v>
      </c>
      <c r="K49" s="121">
        <f>IF(J49&gt;0,0,'ESF-B'!K54-'ESF-B'!J54)</f>
        <v>0</v>
      </c>
      <c r="L49" s="19"/>
      <c r="Q49" s="87">
        <f>+E14+J14+J36</f>
        <v>21400589.299999997</v>
      </c>
      <c r="R49" s="87">
        <f>+F14+K14+K36</f>
        <v>21400589.299999993</v>
      </c>
    </row>
    <row r="50" spans="1:18" x14ac:dyDescent="0.2">
      <c r="B50" s="119"/>
      <c r="C50" s="3"/>
      <c r="D50" s="3"/>
      <c r="E50" s="3"/>
      <c r="F50" s="3"/>
      <c r="G50" s="11"/>
      <c r="H50" s="1196" t="s">
        <v>56</v>
      </c>
      <c r="I50" s="1196"/>
      <c r="J50" s="121">
        <f>IF('ESF-B'!J55&gt;'ESF-B'!K55,'ESF-B'!J55-'ESF-B'!K55,0)</f>
        <v>0</v>
      </c>
      <c r="K50" s="121">
        <f>IF(J50&gt;0,0,'ESF-B'!K55-'ESF-B'!J55)</f>
        <v>0</v>
      </c>
      <c r="L50" s="19"/>
      <c r="R50" s="87">
        <f>+R49-Q49</f>
        <v>0</v>
      </c>
    </row>
    <row r="51" spans="1:18" x14ac:dyDescent="0.2">
      <c r="B51" s="117"/>
      <c r="C51" s="3"/>
      <c r="D51" s="3"/>
      <c r="E51" s="3"/>
      <c r="F51" s="3"/>
      <c r="G51" s="11"/>
      <c r="H51" s="25"/>
      <c r="I51" s="25"/>
      <c r="J51" s="120"/>
      <c r="K51" s="120"/>
      <c r="L51" s="19"/>
    </row>
    <row r="52" spans="1:18" x14ac:dyDescent="0.2">
      <c r="B52" s="119"/>
      <c r="C52" s="3"/>
      <c r="D52" s="3"/>
      <c r="E52" s="3"/>
      <c r="F52" s="3"/>
      <c r="G52" s="11"/>
      <c r="H52" s="1197" t="s">
        <v>135</v>
      </c>
      <c r="I52" s="1197"/>
      <c r="J52" s="118">
        <f>SUM(J54:J55)</f>
        <v>0</v>
      </c>
      <c r="K52" s="118">
        <f>SUM(K54:K55)</f>
        <v>0</v>
      </c>
      <c r="L52" s="19"/>
    </row>
    <row r="53" spans="1:18" ht="6" customHeight="1" x14ac:dyDescent="0.2">
      <c r="B53" s="117"/>
      <c r="C53" s="3"/>
      <c r="D53" s="3"/>
      <c r="E53" s="3"/>
      <c r="F53" s="3"/>
      <c r="G53" s="11"/>
      <c r="H53" s="25"/>
      <c r="I53" s="25"/>
      <c r="J53" s="120"/>
      <c r="K53" s="120"/>
      <c r="L53" s="19"/>
    </row>
    <row r="54" spans="1:18" x14ac:dyDescent="0.2">
      <c r="B54" s="117"/>
      <c r="C54" s="3"/>
      <c r="D54" s="3"/>
      <c r="E54" s="3"/>
      <c r="F54" s="3"/>
      <c r="G54" s="11"/>
      <c r="H54" s="1196" t="s">
        <v>58</v>
      </c>
      <c r="I54" s="1196"/>
      <c r="J54" s="121">
        <f>IF('ESF-B'!J59&gt;'ESF-B'!K59,'ESF-B'!J59-'ESF-B'!K59,0)</f>
        <v>0</v>
      </c>
      <c r="K54" s="121">
        <f>IF(J54&gt;0,0,'ESF-B'!K59-'ESF-B'!J59)</f>
        <v>0</v>
      </c>
      <c r="L54" s="19"/>
    </row>
    <row r="55" spans="1:18" ht="19.5" customHeight="1" x14ac:dyDescent="0.2">
      <c r="B55" s="122"/>
      <c r="C55" s="123"/>
      <c r="D55" s="123"/>
      <c r="E55" s="123"/>
      <c r="F55" s="123"/>
      <c r="G55" s="46"/>
      <c r="H55" s="1211" t="s">
        <v>59</v>
      </c>
      <c r="I55" s="1211"/>
      <c r="J55" s="124">
        <f>IF('ESF-B'!J60&gt;'ESF-B'!K60,'ESF-B'!J60-'ESF-B'!K60,0)</f>
        <v>0</v>
      </c>
      <c r="K55" s="124">
        <f>IF(J55&gt;0,0,'ESF-B'!K60-'ESF-B'!J60)</f>
        <v>0</v>
      </c>
      <c r="L55" s="48"/>
    </row>
    <row r="56" spans="1:18" ht="15" customHeight="1" x14ac:dyDescent="0.2">
      <c r="B56" s="3"/>
      <c r="C56" s="1192" t="s">
        <v>62</v>
      </c>
      <c r="D56" s="1192"/>
      <c r="E56" s="1192"/>
      <c r="F56" s="1192"/>
      <c r="G56" s="1192"/>
      <c r="H56" s="1192"/>
      <c r="I56" s="1192"/>
      <c r="J56" s="1192"/>
      <c r="K56" s="1192"/>
      <c r="L56" s="3"/>
      <c r="R56" s="87">
        <f>+J36-F26</f>
        <v>-20218038.209999997</v>
      </c>
    </row>
    <row r="57" spans="1:18" ht="15" customHeight="1" x14ac:dyDescent="0.2">
      <c r="B57" s="3"/>
      <c r="C57" s="44"/>
      <c r="D57" s="44"/>
      <c r="E57" s="44"/>
      <c r="F57" s="44"/>
      <c r="G57" s="44"/>
      <c r="H57" s="44"/>
      <c r="I57" s="44"/>
      <c r="J57" s="44"/>
      <c r="K57" s="44"/>
      <c r="L57" s="3"/>
    </row>
    <row r="58" spans="1:18" ht="15" customHeight="1" x14ac:dyDescent="0.2">
      <c r="B58" s="3"/>
      <c r="C58" s="44"/>
      <c r="D58" s="44"/>
      <c r="E58" s="44"/>
      <c r="F58" s="44"/>
      <c r="G58" s="44"/>
      <c r="H58" s="44"/>
      <c r="I58" s="44"/>
      <c r="J58" s="399"/>
      <c r="K58" s="399"/>
      <c r="L58" s="3"/>
    </row>
    <row r="59" spans="1:18" ht="9.75" customHeight="1" x14ac:dyDescent="0.2">
      <c r="B59" s="3"/>
      <c r="C59" s="22"/>
      <c r="D59" s="17"/>
      <c r="E59" s="49"/>
      <c r="F59" s="49"/>
      <c r="G59" s="3"/>
      <c r="H59" s="50"/>
      <c r="I59" s="125"/>
      <c r="J59" s="49"/>
      <c r="K59" s="49"/>
      <c r="L59" s="3"/>
    </row>
    <row r="60" spans="1:18" ht="50.1" customHeight="1" x14ac:dyDescent="0.2">
      <c r="A60" s="94"/>
      <c r="B60" s="94"/>
      <c r="C60" s="94"/>
      <c r="D60" s="94" t="s">
        <v>19389</v>
      </c>
      <c r="E60" s="94"/>
      <c r="H60" s="422"/>
      <c r="I60" s="422" t="s">
        <v>799</v>
      </c>
      <c r="J60" s="94"/>
      <c r="K60" s="94"/>
      <c r="L60" s="94"/>
      <c r="M60" s="94"/>
    </row>
    <row r="61" spans="1:18" ht="14.1" customHeight="1" x14ac:dyDescent="0.2">
      <c r="A61" s="94"/>
      <c r="B61" s="94"/>
      <c r="C61" s="94"/>
      <c r="D61" s="1194" t="s">
        <v>19390</v>
      </c>
      <c r="E61" s="1194"/>
      <c r="I61" s="423" t="s">
        <v>800</v>
      </c>
      <c r="J61" s="94"/>
      <c r="K61" s="94"/>
      <c r="L61" s="94"/>
      <c r="M61" s="94"/>
    </row>
    <row r="62" spans="1:18" ht="14.1" customHeight="1" x14ac:dyDescent="0.2">
      <c r="C62" s="52"/>
      <c r="D62" s="1190"/>
      <c r="E62" s="1190"/>
      <c r="F62" s="53"/>
      <c r="G62" s="53"/>
      <c r="H62" s="1190"/>
      <c r="I62" s="1190"/>
      <c r="J62" s="24"/>
      <c r="K62" s="49"/>
    </row>
    <row r="63" spans="1:18" x14ac:dyDescent="0.2">
      <c r="B63" s="44"/>
      <c r="G63" s="11"/>
    </row>
  </sheetData>
  <sheetProtection selectLockedCells="1"/>
  <mergeCells count="61">
    <mergeCell ref="C14:D14"/>
    <mergeCell ref="H14:I14"/>
    <mergeCell ref="C16:D16"/>
    <mergeCell ref="H16:I16"/>
    <mergeCell ref="C18:D18"/>
    <mergeCell ref="H18:I18"/>
    <mergeCell ref="C11:D11"/>
    <mergeCell ref="H11:I11"/>
    <mergeCell ref="C2:L2"/>
    <mergeCell ref="C3:L3"/>
    <mergeCell ref="C4:L4"/>
    <mergeCell ref="C5:L5"/>
    <mergeCell ref="D7:J7"/>
    <mergeCell ref="H19:I19"/>
    <mergeCell ref="C20:D20"/>
    <mergeCell ref="H20:I20"/>
    <mergeCell ref="C21:D21"/>
    <mergeCell ref="H21:I21"/>
    <mergeCell ref="C19:D19"/>
    <mergeCell ref="C22:D22"/>
    <mergeCell ref="H22:I22"/>
    <mergeCell ref="C23:D23"/>
    <mergeCell ref="H23:I23"/>
    <mergeCell ref="C24:D24"/>
    <mergeCell ref="H24:I24"/>
    <mergeCell ref="H25:I25"/>
    <mergeCell ref="C26:D26"/>
    <mergeCell ref="H27:I27"/>
    <mergeCell ref="C28:D28"/>
    <mergeCell ref="C29:D29"/>
    <mergeCell ref="H29:I29"/>
    <mergeCell ref="H52:I52"/>
    <mergeCell ref="C36:D36"/>
    <mergeCell ref="H36:I36"/>
    <mergeCell ref="C30:D30"/>
    <mergeCell ref="H30:I30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46:I46"/>
    <mergeCell ref="H47:I47"/>
    <mergeCell ref="H48:I48"/>
    <mergeCell ref="H49:I49"/>
    <mergeCell ref="H50:I50"/>
    <mergeCell ref="H38:I38"/>
    <mergeCell ref="H40:I40"/>
    <mergeCell ref="H41:I41"/>
    <mergeCell ref="H42:I42"/>
    <mergeCell ref="H44:I44"/>
    <mergeCell ref="H55:I55"/>
    <mergeCell ref="C56:K56"/>
    <mergeCell ref="D62:E62"/>
    <mergeCell ref="H62:I62"/>
    <mergeCell ref="H54:I54"/>
    <mergeCell ref="D61:E6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9" orientation="landscape" r:id="rId1"/>
  <headerFooter>
    <oddFooter>&amp;R&amp;"-,Negrita"&amp;16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22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2.7109375" customWidth="1"/>
    <col min="2" max="2" width="18" customWidth="1"/>
    <col min="3" max="3" width="19.42578125" customWidth="1"/>
    <col min="4" max="4" width="19.140625" customWidth="1"/>
    <col min="5" max="5" width="15.28515625" customWidth="1"/>
    <col min="6" max="6" width="19" customWidth="1"/>
    <col min="7" max="7" width="15.28515625" customWidth="1"/>
    <col min="8" max="8" width="15.8554687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20113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20114</v>
      </c>
      <c r="C6" s="1466"/>
      <c r="D6" s="734" t="s">
        <v>20115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x14ac:dyDescent="0.25">
      <c r="A9" s="718" t="s">
        <v>20011</v>
      </c>
      <c r="B9" s="736">
        <f>SUM(B10)</f>
        <v>0</v>
      </c>
      <c r="C9" s="736">
        <f>SUM(C10)</f>
        <v>0</v>
      </c>
      <c r="D9" s="736">
        <f t="shared" ref="D9:H9" si="0">SUM(D10)</f>
        <v>0</v>
      </c>
      <c r="E9" s="736">
        <f t="shared" si="0"/>
        <v>0</v>
      </c>
      <c r="F9" s="736">
        <f t="shared" si="0"/>
        <v>0</v>
      </c>
      <c r="G9" s="736">
        <f t="shared" si="0"/>
        <v>0</v>
      </c>
      <c r="H9" s="736">
        <f t="shared" si="0"/>
        <v>0</v>
      </c>
    </row>
    <row r="10" spans="1:35" s="483" customFormat="1" x14ac:dyDescent="0.25">
      <c r="A10" s="483" t="s">
        <v>20032</v>
      </c>
      <c r="B10" s="522"/>
      <c r="C10" s="522">
        <v>0</v>
      </c>
      <c r="D10" s="522">
        <v>0</v>
      </c>
      <c r="E10" s="522">
        <f>SUM(C10:D10)</f>
        <v>0</v>
      </c>
      <c r="F10" s="619">
        <v>0</v>
      </c>
      <c r="G10" s="673">
        <f t="shared" ref="G10" si="1">SUM(F10)</f>
        <v>0</v>
      </c>
      <c r="H10" s="737">
        <f t="shared" ref="H10" si="2">SUM(E10-F10)</f>
        <v>0</v>
      </c>
    </row>
    <row r="11" spans="1:35" s="731" customFormat="1" x14ac:dyDescent="0.25">
      <c r="A11" s="731" t="s">
        <v>20056</v>
      </c>
      <c r="B11" s="732">
        <f t="shared" ref="B11:H11" si="3">SUM(B12:B12)</f>
        <v>0</v>
      </c>
      <c r="C11" s="732">
        <f t="shared" si="3"/>
        <v>67000</v>
      </c>
      <c r="D11" s="732">
        <f t="shared" si="3"/>
        <v>0</v>
      </c>
      <c r="E11" s="732">
        <f t="shared" si="3"/>
        <v>67000</v>
      </c>
      <c r="F11" s="732">
        <f t="shared" si="3"/>
        <v>67000</v>
      </c>
      <c r="G11" s="732">
        <f t="shared" si="3"/>
        <v>67000</v>
      </c>
      <c r="H11" s="732">
        <f t="shared" si="3"/>
        <v>0</v>
      </c>
    </row>
    <row r="12" spans="1:35" x14ac:dyDescent="0.25">
      <c r="A12" s="704" t="s">
        <v>20109</v>
      </c>
      <c r="B12" s="714">
        <v>0</v>
      </c>
      <c r="C12" s="714">
        <v>67000</v>
      </c>
      <c r="D12" s="714">
        <v>0</v>
      </c>
      <c r="E12" s="714">
        <f t="shared" ref="E12" si="4">SUM(C12:D12)</f>
        <v>67000</v>
      </c>
      <c r="F12" s="619">
        <v>67000</v>
      </c>
      <c r="G12" s="673">
        <f t="shared" ref="G12" si="5">SUM(F12)</f>
        <v>67000</v>
      </c>
      <c r="H12" s="714">
        <f>SUM(E12-F12)</f>
        <v>0</v>
      </c>
    </row>
    <row r="13" spans="1:35" s="718" customFormat="1" x14ac:dyDescent="0.25">
      <c r="A13" s="720" t="s">
        <v>19778</v>
      </c>
      <c r="B13" s="721">
        <f t="shared" ref="B13:H13" si="6">SUM(B9+B11)</f>
        <v>0</v>
      </c>
      <c r="C13" s="721">
        <f t="shared" si="6"/>
        <v>67000</v>
      </c>
      <c r="D13" s="721">
        <f t="shared" si="6"/>
        <v>0</v>
      </c>
      <c r="E13" s="721">
        <f t="shared" si="6"/>
        <v>67000</v>
      </c>
      <c r="F13" s="721">
        <f t="shared" si="6"/>
        <v>67000</v>
      </c>
      <c r="G13" s="721">
        <f t="shared" si="6"/>
        <v>67000</v>
      </c>
      <c r="H13" s="721">
        <f t="shared" si="6"/>
        <v>0</v>
      </c>
    </row>
    <row r="14" spans="1:35" x14ac:dyDescent="0.25">
      <c r="A14" s="704"/>
      <c r="B14" s="704"/>
      <c r="C14" s="704"/>
      <c r="D14" s="704"/>
      <c r="E14" s="704"/>
      <c r="F14" s="704"/>
      <c r="G14" s="704"/>
      <c r="H14" s="704"/>
    </row>
    <row r="15" spans="1:35" x14ac:dyDescent="0.25">
      <c r="A15" s="704"/>
      <c r="B15" s="704"/>
      <c r="C15" s="704"/>
      <c r="D15" s="704"/>
      <c r="E15" s="704"/>
      <c r="F15" s="704"/>
      <c r="G15" s="704"/>
      <c r="H15" s="704"/>
    </row>
    <row r="16" spans="1:35" x14ac:dyDescent="0.25">
      <c r="B16" s="1467"/>
      <c r="C16" s="1467"/>
    </row>
    <row r="18" spans="2:4" x14ac:dyDescent="0.25">
      <c r="B18" s="1467"/>
      <c r="C18" s="1467"/>
    </row>
    <row r="21" spans="2:4" x14ac:dyDescent="0.25">
      <c r="C21" s="1350" t="s">
        <v>19726</v>
      </c>
      <c r="D21" s="1350"/>
    </row>
    <row r="22" spans="2:4" x14ac:dyDescent="0.25">
      <c r="C22" s="1351" t="s">
        <v>789</v>
      </c>
      <c r="D22" s="1351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&amp;R78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31"/>
  <sheetViews>
    <sheetView zoomScale="90" zoomScaleNormal="90" workbookViewId="0">
      <selection activeCell="F109" sqref="F109"/>
    </sheetView>
  </sheetViews>
  <sheetFormatPr baseColWidth="10" defaultRowHeight="12.75" x14ac:dyDescent="0.2"/>
  <cols>
    <col min="1" max="1" width="48.140625" style="599" customWidth="1"/>
    <col min="2" max="2" width="14.7109375" style="599" customWidth="1"/>
    <col min="3" max="3" width="15.85546875" style="764" customWidth="1"/>
    <col min="4" max="4" width="16.140625" style="599" customWidth="1"/>
    <col min="5" max="5" width="13" style="599" customWidth="1"/>
    <col min="6" max="7" width="12" style="599" customWidth="1"/>
    <col min="8" max="8" width="12.5703125" style="599" customWidth="1"/>
    <col min="9" max="16384" width="11.42578125" style="599"/>
  </cols>
  <sheetData>
    <row r="1" spans="1:35" ht="12.75" customHeight="1" x14ac:dyDescent="0.2">
      <c r="A1" s="1468" t="s">
        <v>19950</v>
      </c>
      <c r="B1" s="1468"/>
      <c r="C1" s="1468"/>
      <c r="D1" s="1468"/>
      <c r="E1" s="1468"/>
      <c r="F1" s="1468"/>
      <c r="G1" s="1468"/>
      <c r="H1" s="1468"/>
      <c r="I1" s="738"/>
      <c r="J1" s="738"/>
      <c r="K1" s="738"/>
      <c r="L1" s="738"/>
      <c r="M1" s="738"/>
      <c r="N1" s="738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739"/>
      <c r="AE1" s="739"/>
      <c r="AF1" s="739"/>
      <c r="AG1" s="739"/>
      <c r="AH1" s="739"/>
      <c r="AI1" s="739"/>
    </row>
    <row r="2" spans="1:35" ht="12.75" customHeight="1" x14ac:dyDescent="0.2">
      <c r="A2" s="1468" t="s">
        <v>20116</v>
      </c>
      <c r="B2" s="1468"/>
      <c r="C2" s="1468"/>
      <c r="D2" s="1468"/>
      <c r="E2" s="1468"/>
      <c r="F2" s="1468"/>
      <c r="G2" s="1468"/>
      <c r="H2" s="1468"/>
      <c r="I2" s="738"/>
      <c r="J2" s="738"/>
      <c r="K2" s="738"/>
      <c r="L2" s="738"/>
      <c r="M2" s="738"/>
      <c r="N2" s="738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739"/>
      <c r="AE2" s="739"/>
      <c r="AF2" s="739"/>
      <c r="AG2" s="739"/>
      <c r="AH2" s="739"/>
      <c r="AI2" s="739"/>
    </row>
    <row r="3" spans="1:35" ht="12.75" customHeight="1" x14ac:dyDescent="0.2">
      <c r="A3" s="1469" t="s">
        <v>19706</v>
      </c>
      <c r="B3" s="1469"/>
      <c r="C3" s="1469"/>
      <c r="D3" s="1469"/>
      <c r="E3" s="1469"/>
      <c r="F3" s="1469"/>
      <c r="G3" s="1469"/>
      <c r="H3" s="1469"/>
      <c r="I3" s="740"/>
      <c r="J3" s="740"/>
      <c r="K3" s="740"/>
      <c r="L3" s="740"/>
      <c r="M3" s="740"/>
      <c r="N3" s="740"/>
      <c r="O3" s="739"/>
      <c r="P3" s="739"/>
      <c r="Q3" s="739"/>
      <c r="R3" s="739"/>
      <c r="S3" s="739"/>
      <c r="T3" s="739"/>
      <c r="U3" s="739"/>
      <c r="V3" s="739"/>
      <c r="W3" s="739"/>
      <c r="X3" s="739"/>
      <c r="Y3" s="739"/>
      <c r="Z3" s="739"/>
      <c r="AA3" s="739"/>
      <c r="AB3" s="739"/>
      <c r="AC3" s="739"/>
      <c r="AD3" s="739"/>
      <c r="AE3" s="739"/>
      <c r="AF3" s="739"/>
      <c r="AG3" s="739"/>
      <c r="AH3" s="739"/>
      <c r="AI3" s="739"/>
    </row>
    <row r="4" spans="1:35" ht="12.75" customHeight="1" x14ac:dyDescent="0.2">
      <c r="A4" s="1468" t="s">
        <v>19704</v>
      </c>
      <c r="B4" s="1468"/>
      <c r="C4" s="1468"/>
      <c r="D4" s="1468"/>
      <c r="E4" s="1468"/>
      <c r="F4" s="1468"/>
      <c r="G4" s="1468"/>
      <c r="H4" s="1468"/>
      <c r="I4" s="738"/>
      <c r="J4" s="738"/>
      <c r="K4" s="738"/>
      <c r="L4" s="738"/>
      <c r="M4" s="738"/>
      <c r="N4" s="738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  <c r="AB4" s="739"/>
      <c r="AC4" s="739"/>
      <c r="AD4" s="739"/>
      <c r="AE4" s="739"/>
      <c r="AF4" s="739"/>
      <c r="AG4" s="739"/>
      <c r="AH4" s="739"/>
      <c r="AI4" s="739"/>
    </row>
    <row r="5" spans="1:35" ht="12.75" customHeight="1" x14ac:dyDescent="0.2">
      <c r="A5" s="741"/>
      <c r="B5" s="739"/>
      <c r="C5" s="742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739"/>
      <c r="W5" s="739"/>
      <c r="X5" s="739"/>
      <c r="Y5" s="739"/>
      <c r="Z5" s="739"/>
      <c r="AA5" s="739"/>
      <c r="AB5" s="739"/>
      <c r="AC5" s="739"/>
      <c r="AD5" s="739"/>
      <c r="AE5" s="739"/>
      <c r="AF5" s="739"/>
      <c r="AG5" s="739"/>
      <c r="AH5" s="739"/>
      <c r="AI5" s="739"/>
    </row>
    <row r="6" spans="1:35" x14ac:dyDescent="0.2">
      <c r="A6" s="743" t="s">
        <v>19785</v>
      </c>
      <c r="B6" s="744" t="s">
        <v>20117</v>
      </c>
      <c r="C6" s="484" t="s">
        <v>20118</v>
      </c>
      <c r="D6" s="742"/>
      <c r="E6" s="742"/>
      <c r="F6" s="742"/>
      <c r="G6" s="742"/>
      <c r="H6" s="742"/>
      <c r="I6" s="742"/>
      <c r="J6" s="742"/>
      <c r="K6" s="742"/>
      <c r="L6" s="742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</row>
    <row r="7" spans="1:35" x14ac:dyDescent="0.2">
      <c r="A7" s="741"/>
      <c r="B7" s="742"/>
      <c r="C7" s="742"/>
      <c r="D7" s="742"/>
      <c r="E7" s="742"/>
      <c r="F7" s="742"/>
      <c r="G7" s="742"/>
      <c r="H7" s="742"/>
      <c r="I7" s="742"/>
      <c r="J7" s="742"/>
      <c r="K7" s="742"/>
      <c r="L7" s="739"/>
      <c r="M7" s="739"/>
      <c r="N7" s="739"/>
      <c r="O7" s="739"/>
      <c r="P7" s="739"/>
      <c r="Q7" s="739"/>
      <c r="R7" s="739"/>
      <c r="S7" s="739"/>
      <c r="T7" s="739"/>
      <c r="U7" s="739"/>
      <c r="V7" s="739"/>
      <c r="W7" s="739"/>
      <c r="X7" s="739"/>
      <c r="Y7" s="739"/>
      <c r="Z7" s="739"/>
      <c r="AA7" s="739"/>
      <c r="AB7" s="739"/>
      <c r="AC7" s="739"/>
      <c r="AD7" s="739"/>
      <c r="AE7" s="739"/>
      <c r="AF7" s="739"/>
      <c r="AG7" s="739"/>
      <c r="AH7" s="739"/>
    </row>
    <row r="8" spans="1:35" s="748" customFormat="1" ht="38.25" x14ac:dyDescent="0.2">
      <c r="A8" s="745" t="s">
        <v>206</v>
      </c>
      <c r="B8" s="746" t="s">
        <v>19953</v>
      </c>
      <c r="C8" s="747" t="s">
        <v>19954</v>
      </c>
      <c r="D8" s="747" t="s">
        <v>19955</v>
      </c>
      <c r="E8" s="747" t="s">
        <v>19956</v>
      </c>
      <c r="F8" s="747" t="s">
        <v>19957</v>
      </c>
      <c r="G8" s="747" t="s">
        <v>19958</v>
      </c>
      <c r="H8" s="747" t="s">
        <v>19959</v>
      </c>
      <c r="I8" s="599"/>
    </row>
    <row r="9" spans="1:35" x14ac:dyDescent="0.2">
      <c r="A9" s="749" t="s">
        <v>19978</v>
      </c>
      <c r="B9" s="750">
        <f t="shared" ref="B9:H9" si="0">SUM(B10:B11)</f>
        <v>0</v>
      </c>
      <c r="C9" s="750">
        <f t="shared" si="0"/>
        <v>0</v>
      </c>
      <c r="D9" s="750">
        <f t="shared" si="0"/>
        <v>37651</v>
      </c>
      <c r="E9" s="750">
        <f t="shared" si="0"/>
        <v>37651</v>
      </c>
      <c r="F9" s="750">
        <f t="shared" si="0"/>
        <v>37651</v>
      </c>
      <c r="G9" s="750">
        <f t="shared" si="0"/>
        <v>37651</v>
      </c>
      <c r="H9" s="750">
        <f t="shared" si="0"/>
        <v>0</v>
      </c>
    </row>
    <row r="10" spans="1:35" s="620" customFormat="1" x14ac:dyDescent="0.2">
      <c r="A10" s="620" t="s">
        <v>20119</v>
      </c>
      <c r="B10" s="751">
        <v>0</v>
      </c>
      <c r="C10" s="752">
        <v>0</v>
      </c>
      <c r="D10" s="751">
        <v>37651</v>
      </c>
      <c r="E10" s="751">
        <f>SUM(C10:D10)</f>
        <v>37651</v>
      </c>
      <c r="F10" s="751">
        <v>37651</v>
      </c>
      <c r="G10" s="751">
        <f>SUM(F10)</f>
        <v>37651</v>
      </c>
      <c r="H10" s="751">
        <f>SUM(E10-F10)</f>
        <v>0</v>
      </c>
    </row>
    <row r="11" spans="1:35" s="620" customFormat="1" x14ac:dyDescent="0.2">
      <c r="A11" s="620" t="s">
        <v>20104</v>
      </c>
      <c r="B11" s="751">
        <v>0</v>
      </c>
      <c r="C11" s="752">
        <v>0</v>
      </c>
      <c r="D11" s="751">
        <v>0</v>
      </c>
      <c r="E11" s="751">
        <f t="shared" ref="E11:E14" si="1">SUM(C11:D11)</f>
        <v>0</v>
      </c>
      <c r="F11" s="751">
        <v>0</v>
      </c>
      <c r="G11" s="751">
        <f>SUM(F11)</f>
        <v>0</v>
      </c>
      <c r="H11" s="751">
        <f t="shared" ref="H11:H19" si="2">SUM(E11-F11)</f>
        <v>0</v>
      </c>
      <c r="J11" s="753"/>
    </row>
    <row r="12" spans="1:35" s="754" customFormat="1" hidden="1" x14ac:dyDescent="0.2">
      <c r="A12" s="754" t="s">
        <v>20011</v>
      </c>
      <c r="B12" s="755">
        <f t="shared" ref="B12:H12" si="3">SUM(B13:B14)</f>
        <v>0</v>
      </c>
      <c r="C12" s="755">
        <f t="shared" si="3"/>
        <v>0</v>
      </c>
      <c r="D12" s="755">
        <f t="shared" si="3"/>
        <v>0</v>
      </c>
      <c r="E12" s="755">
        <f t="shared" si="3"/>
        <v>0</v>
      </c>
      <c r="F12" s="755">
        <f t="shared" si="3"/>
        <v>0</v>
      </c>
      <c r="G12" s="755">
        <f t="shared" si="3"/>
        <v>0</v>
      </c>
      <c r="H12" s="755">
        <f t="shared" si="3"/>
        <v>0</v>
      </c>
    </row>
    <row r="13" spans="1:35" s="620" customFormat="1" hidden="1" x14ac:dyDescent="0.2">
      <c r="A13" s="620" t="s">
        <v>20022</v>
      </c>
      <c r="B13" s="751">
        <v>0</v>
      </c>
      <c r="C13" s="752">
        <v>0</v>
      </c>
      <c r="D13" s="751">
        <v>0</v>
      </c>
      <c r="E13" s="751">
        <f t="shared" si="1"/>
        <v>0</v>
      </c>
      <c r="F13" s="751">
        <v>0</v>
      </c>
      <c r="G13" s="751">
        <f t="shared" ref="G13:G19" si="4">SUM(F13)</f>
        <v>0</v>
      </c>
      <c r="H13" s="751">
        <f t="shared" si="2"/>
        <v>0</v>
      </c>
      <c r="J13" s="753"/>
    </row>
    <row r="14" spans="1:35" s="620" customFormat="1" hidden="1" x14ac:dyDescent="0.2">
      <c r="A14" s="620" t="s">
        <v>20032</v>
      </c>
      <c r="B14" s="751">
        <v>0</v>
      </c>
      <c r="C14" s="752">
        <v>0</v>
      </c>
      <c r="D14" s="751">
        <v>0</v>
      </c>
      <c r="E14" s="751">
        <f t="shared" si="1"/>
        <v>0</v>
      </c>
      <c r="F14" s="751">
        <v>0</v>
      </c>
      <c r="G14" s="751">
        <f t="shared" si="4"/>
        <v>0</v>
      </c>
      <c r="H14" s="751">
        <f t="shared" si="2"/>
        <v>0</v>
      </c>
    </row>
    <row r="15" spans="1:35" s="754" customFormat="1" x14ac:dyDescent="0.2">
      <c r="A15" s="754" t="s">
        <v>20085</v>
      </c>
      <c r="B15" s="755">
        <f t="shared" ref="B15:H15" si="5">SUM(B16:B19)</f>
        <v>0</v>
      </c>
      <c r="C15" s="755">
        <f t="shared" si="5"/>
        <v>330292.8</v>
      </c>
      <c r="D15" s="755">
        <f t="shared" si="5"/>
        <v>-37651</v>
      </c>
      <c r="E15" s="755">
        <f t="shared" si="5"/>
        <v>292641.8</v>
      </c>
      <c r="F15" s="755">
        <f t="shared" si="5"/>
        <v>292641.80000000005</v>
      </c>
      <c r="G15" s="755">
        <f t="shared" si="5"/>
        <v>292641.80000000005</v>
      </c>
      <c r="H15" s="755">
        <f t="shared" si="5"/>
        <v>-2.9103830456733704E-11</v>
      </c>
    </row>
    <row r="16" spans="1:35" s="620" customFormat="1" x14ac:dyDescent="0.2">
      <c r="A16" s="620" t="s">
        <v>20087</v>
      </c>
      <c r="B16" s="751">
        <v>0</v>
      </c>
      <c r="C16" s="752">
        <v>0</v>
      </c>
      <c r="D16" s="751">
        <v>0</v>
      </c>
      <c r="E16" s="751">
        <f t="shared" ref="E16:E19" si="6">SUM(C16:D16)</f>
        <v>0</v>
      </c>
      <c r="F16" s="751">
        <v>0</v>
      </c>
      <c r="G16" s="751">
        <f t="shared" si="4"/>
        <v>0</v>
      </c>
      <c r="H16" s="751">
        <f t="shared" si="2"/>
        <v>0</v>
      </c>
    </row>
    <row r="17" spans="1:12" s="620" customFormat="1" x14ac:dyDescent="0.2">
      <c r="A17" s="620" t="s">
        <v>20090</v>
      </c>
      <c r="B17" s="751">
        <v>0</v>
      </c>
      <c r="C17" s="752">
        <v>330292.8</v>
      </c>
      <c r="D17" s="751">
        <f>-37651-104814.82</f>
        <v>-142465.82</v>
      </c>
      <c r="E17" s="751">
        <f t="shared" si="6"/>
        <v>187826.97999999998</v>
      </c>
      <c r="F17" s="751">
        <v>187826.98</v>
      </c>
      <c r="G17" s="751">
        <f t="shared" si="4"/>
        <v>187826.98</v>
      </c>
      <c r="H17" s="751">
        <f t="shared" si="2"/>
        <v>-2.9103830456733704E-11</v>
      </c>
      <c r="J17" s="484"/>
      <c r="K17" s="484"/>
      <c r="L17" s="485"/>
    </row>
    <row r="18" spans="1:12" s="620" customFormat="1" x14ac:dyDescent="0.2">
      <c r="A18" s="620" t="s">
        <v>20092</v>
      </c>
      <c r="B18" s="751">
        <v>0</v>
      </c>
      <c r="C18" s="752">
        <v>0</v>
      </c>
      <c r="D18" s="751">
        <v>104814.82</v>
      </c>
      <c r="E18" s="751">
        <f t="shared" si="6"/>
        <v>104814.82</v>
      </c>
      <c r="F18" s="751">
        <v>104814.82</v>
      </c>
      <c r="G18" s="751">
        <f t="shared" si="4"/>
        <v>104814.82</v>
      </c>
      <c r="H18" s="751">
        <f t="shared" si="2"/>
        <v>0</v>
      </c>
      <c r="J18" s="484"/>
      <c r="K18" s="484"/>
      <c r="L18" s="485"/>
    </row>
    <row r="19" spans="1:12" x14ac:dyDescent="0.2">
      <c r="A19" s="756" t="s">
        <v>20120</v>
      </c>
      <c r="B19" s="757">
        <v>0</v>
      </c>
      <c r="C19" s="752">
        <v>0</v>
      </c>
      <c r="D19" s="757">
        <f>11610-11610</f>
        <v>0</v>
      </c>
      <c r="E19" s="757">
        <f t="shared" si="6"/>
        <v>0</v>
      </c>
      <c r="F19" s="757">
        <v>0</v>
      </c>
      <c r="G19" s="757">
        <f t="shared" si="4"/>
        <v>0</v>
      </c>
      <c r="H19" s="757">
        <f t="shared" si="2"/>
        <v>0</v>
      </c>
      <c r="I19" s="756"/>
    </row>
    <row r="20" spans="1:12" s="749" customFormat="1" x14ac:dyDescent="0.2">
      <c r="A20" s="758" t="s">
        <v>19778</v>
      </c>
      <c r="B20" s="759">
        <v>0</v>
      </c>
      <c r="C20" s="760">
        <f t="shared" ref="C20:H20" si="7">SUM(C9+C12+C15)</f>
        <v>330292.8</v>
      </c>
      <c r="D20" s="760">
        <f t="shared" si="7"/>
        <v>0</v>
      </c>
      <c r="E20" s="760">
        <f t="shared" si="7"/>
        <v>330292.8</v>
      </c>
      <c r="F20" s="760">
        <f t="shared" si="7"/>
        <v>330292.80000000005</v>
      </c>
      <c r="G20" s="760">
        <f t="shared" si="7"/>
        <v>330292.80000000005</v>
      </c>
      <c r="H20" s="760">
        <f t="shared" si="7"/>
        <v>-2.9103830456733704E-11</v>
      </c>
      <c r="I20" s="761"/>
    </row>
    <row r="21" spans="1:12" x14ac:dyDescent="0.2">
      <c r="A21" s="756"/>
      <c r="B21" s="757"/>
      <c r="C21" s="762"/>
      <c r="D21" s="757"/>
      <c r="E21" s="757"/>
      <c r="F21" s="757"/>
      <c r="G21" s="757"/>
      <c r="H21" s="757"/>
      <c r="I21" s="756"/>
    </row>
    <row r="22" spans="1:12" x14ac:dyDescent="0.2">
      <c r="A22" s="756"/>
      <c r="B22" s="756"/>
      <c r="C22" s="763"/>
      <c r="D22" s="756"/>
      <c r="E22" s="620"/>
      <c r="F22" s="620"/>
      <c r="G22" s="620"/>
      <c r="H22" s="756"/>
      <c r="I22" s="756"/>
    </row>
    <row r="23" spans="1:12" x14ac:dyDescent="0.2">
      <c r="A23" s="756"/>
      <c r="B23" s="756"/>
      <c r="C23" s="763"/>
      <c r="D23" s="756"/>
      <c r="E23" s="620"/>
      <c r="F23" s="619"/>
      <c r="G23" s="620"/>
      <c r="H23" s="620"/>
      <c r="I23" s="756"/>
    </row>
    <row r="24" spans="1:12" x14ac:dyDescent="0.2">
      <c r="A24" s="756"/>
      <c r="B24" s="756"/>
      <c r="C24" s="763"/>
      <c r="D24" s="756"/>
      <c r="E24" s="620"/>
      <c r="F24" s="619"/>
      <c r="G24" s="620"/>
      <c r="H24" s="620"/>
      <c r="I24" s="756"/>
    </row>
    <row r="25" spans="1:12" x14ac:dyDescent="0.2">
      <c r="A25" s="756"/>
      <c r="B25" s="756"/>
      <c r="C25" s="763"/>
      <c r="D25" s="756"/>
      <c r="E25" s="620"/>
      <c r="F25" s="619"/>
      <c r="G25" s="620"/>
      <c r="H25" s="620"/>
      <c r="I25" s="756"/>
    </row>
    <row r="26" spans="1:12" x14ac:dyDescent="0.2">
      <c r="E26" s="620"/>
      <c r="F26" s="620"/>
      <c r="G26" s="620"/>
      <c r="H26" s="620"/>
    </row>
    <row r="27" spans="1:12" x14ac:dyDescent="0.2">
      <c r="C27" s="1443" t="s">
        <v>19726</v>
      </c>
      <c r="D27" s="1443"/>
      <c r="E27" s="620"/>
      <c r="F27" s="620"/>
      <c r="G27" s="620"/>
      <c r="H27" s="620"/>
    </row>
    <row r="28" spans="1:12" x14ac:dyDescent="0.2">
      <c r="C28" s="1445" t="s">
        <v>789</v>
      </c>
      <c r="D28" s="1445"/>
      <c r="E28" s="620"/>
      <c r="F28" s="620"/>
      <c r="G28" s="620"/>
      <c r="H28" s="620"/>
    </row>
    <row r="29" spans="1:12" x14ac:dyDescent="0.2">
      <c r="E29" s="620"/>
      <c r="F29" s="620"/>
      <c r="G29" s="620"/>
      <c r="H29" s="620"/>
    </row>
    <row r="30" spans="1:12" x14ac:dyDescent="0.2">
      <c r="E30" s="620"/>
      <c r="F30" s="620"/>
      <c r="G30" s="620"/>
      <c r="H30" s="620"/>
    </row>
    <row r="31" spans="1:12" x14ac:dyDescent="0.2">
      <c r="E31" s="620"/>
      <c r="F31" s="620"/>
      <c r="G31" s="620"/>
      <c r="H31" s="620"/>
    </row>
  </sheetData>
  <mergeCells count="6">
    <mergeCell ref="C28:D28"/>
    <mergeCell ref="A1:H1"/>
    <mergeCell ref="A2:H2"/>
    <mergeCell ref="A3:H3"/>
    <mergeCell ref="A4:H4"/>
    <mergeCell ref="C27:D27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&amp;R79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F121"/>
  <sheetViews>
    <sheetView topLeftCell="A4" zoomScale="80" zoomScaleNormal="80" workbookViewId="0">
      <selection activeCell="F109" sqref="F109"/>
    </sheetView>
  </sheetViews>
  <sheetFormatPr baseColWidth="10" defaultColWidth="10.85546875" defaultRowHeight="12.75" x14ac:dyDescent="0.2"/>
  <cols>
    <col min="1" max="1" width="51.7109375" style="656" customWidth="1"/>
    <col min="2" max="2" width="18.85546875" style="658" customWidth="1"/>
    <col min="3" max="3" width="19.5703125" style="658" customWidth="1"/>
    <col min="4" max="4" width="18.85546875" style="658" customWidth="1"/>
    <col min="5" max="5" width="18.5703125" style="658" customWidth="1"/>
    <col min="6" max="6" width="18.42578125" style="658" customWidth="1"/>
    <col min="7" max="7" width="15.28515625" style="658" customWidth="1"/>
    <col min="8" max="8" width="17" style="658" customWidth="1"/>
    <col min="9" max="9" width="13.42578125" style="658" customWidth="1"/>
    <col min="10" max="10" width="10.85546875" style="657"/>
    <col min="11" max="11" width="13.5703125" style="657" customWidth="1"/>
    <col min="12" max="32" width="10.85546875" style="657"/>
    <col min="33" max="16384" width="10.85546875" style="524"/>
  </cols>
  <sheetData>
    <row r="1" spans="1:1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</row>
    <row r="2" spans="1:11" ht="12.75" customHeight="1" x14ac:dyDescent="0.2">
      <c r="A2" s="1461" t="s">
        <v>20121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</row>
    <row r="3" spans="1:1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</row>
    <row r="4" spans="1:1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</row>
    <row r="5" spans="1:11" ht="12.75" customHeight="1" x14ac:dyDescent="0.2">
      <c r="B5" s="657"/>
      <c r="C5" s="657"/>
      <c r="D5" s="657"/>
      <c r="E5" s="657"/>
      <c r="F5" s="657"/>
      <c r="G5" s="657"/>
      <c r="H5" s="657"/>
      <c r="I5" s="657"/>
    </row>
    <row r="6" spans="1:11" x14ac:dyDescent="0.2">
      <c r="A6" s="659" t="s">
        <v>19785</v>
      </c>
      <c r="B6" s="660" t="s">
        <v>20122</v>
      </c>
      <c r="C6" s="484" t="s">
        <v>20123</v>
      </c>
    </row>
    <row r="8" spans="1:11" s="666" customFormat="1" ht="38.25" x14ac:dyDescent="0.2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 s="524"/>
    </row>
    <row r="9" spans="1:11" s="599" customFormat="1" x14ac:dyDescent="0.2">
      <c r="A9" s="724" t="s">
        <v>19978</v>
      </c>
      <c r="B9" s="765">
        <f t="shared" ref="B9:H9" si="0">SUM(B10:B14)</f>
        <v>0</v>
      </c>
      <c r="C9" s="765">
        <f t="shared" si="0"/>
        <v>0</v>
      </c>
      <c r="D9" s="765">
        <f t="shared" si="0"/>
        <v>777614.78</v>
      </c>
      <c r="E9" s="765">
        <f t="shared" si="0"/>
        <v>777614.78</v>
      </c>
      <c r="F9" s="765">
        <f t="shared" si="0"/>
        <v>443885.55000000005</v>
      </c>
      <c r="G9" s="765">
        <f t="shared" si="0"/>
        <v>443885.55000000005</v>
      </c>
      <c r="H9" s="765">
        <f t="shared" si="0"/>
        <v>333729.23</v>
      </c>
    </row>
    <row r="10" spans="1:11" s="520" customFormat="1" ht="15" x14ac:dyDescent="0.2">
      <c r="A10" s="676" t="s">
        <v>19981</v>
      </c>
      <c r="B10" s="683">
        <v>0</v>
      </c>
      <c r="C10" s="672">
        <v>0</v>
      </c>
      <c r="D10" s="672">
        <v>385000</v>
      </c>
      <c r="E10" s="672">
        <f t="shared" ref="E10" si="1">SUM(B10:D10)</f>
        <v>385000</v>
      </c>
      <c r="F10" s="673">
        <v>234880</v>
      </c>
      <c r="G10" s="673">
        <f t="shared" ref="G10:G11" si="2">SUM(F10)</f>
        <v>234880</v>
      </c>
      <c r="H10" s="766">
        <f t="shared" ref="H10:H14" si="3">SUM(E10-F10)</f>
        <v>150120</v>
      </c>
      <c r="I10" s="484"/>
      <c r="J10" s="485"/>
    </row>
    <row r="11" spans="1:11" s="520" customFormat="1" ht="15" x14ac:dyDescent="0.2">
      <c r="A11" s="676" t="s">
        <v>19991</v>
      </c>
      <c r="B11" s="683">
        <v>0</v>
      </c>
      <c r="C11" s="672">
        <v>0</v>
      </c>
      <c r="D11" s="672">
        <v>90000</v>
      </c>
      <c r="E11" s="672">
        <f t="shared" ref="E11:E12" si="4">SUM(B11:D11)</f>
        <v>90000</v>
      </c>
      <c r="F11" s="673">
        <v>89360.68</v>
      </c>
      <c r="G11" s="673">
        <f t="shared" si="2"/>
        <v>89360.68</v>
      </c>
      <c r="H11" s="766">
        <f t="shared" si="3"/>
        <v>639.32000000000698</v>
      </c>
      <c r="I11" s="484"/>
      <c r="J11" s="485"/>
    </row>
    <row r="12" spans="1:11" s="520" customFormat="1" x14ac:dyDescent="0.2">
      <c r="A12" s="676" t="s">
        <v>20124</v>
      </c>
      <c r="B12" s="672">
        <v>0</v>
      </c>
      <c r="C12" s="672">
        <v>0</v>
      </c>
      <c r="D12" s="672">
        <f>370000-123526.59</f>
        <v>246473.41</v>
      </c>
      <c r="E12" s="672">
        <f t="shared" si="4"/>
        <v>246473.41</v>
      </c>
      <c r="F12" s="673">
        <v>70646.47</v>
      </c>
      <c r="G12" s="673">
        <f t="shared" ref="G12" si="5">SUM(F12)</f>
        <v>70646.47</v>
      </c>
      <c r="H12" s="766">
        <f t="shared" si="3"/>
        <v>175826.94</v>
      </c>
      <c r="I12" s="484"/>
      <c r="J12" s="485"/>
      <c r="K12" s="685"/>
    </row>
    <row r="13" spans="1:11" s="520" customFormat="1" x14ac:dyDescent="0.2">
      <c r="A13" s="676" t="s">
        <v>20006</v>
      </c>
      <c r="B13" s="672"/>
      <c r="C13" s="672">
        <v>0</v>
      </c>
      <c r="D13" s="672">
        <v>48998.400000000001</v>
      </c>
      <c r="E13" s="672">
        <f t="shared" ref="E13" si="6">SUM(B13:D13)</f>
        <v>48998.400000000001</v>
      </c>
      <c r="F13" s="673">
        <v>48998.400000000001</v>
      </c>
      <c r="G13" s="673">
        <f t="shared" ref="G13" si="7">SUM(F13)</f>
        <v>48998.400000000001</v>
      </c>
      <c r="H13" s="766">
        <f t="shared" ref="H13" si="8">SUM(E13-F13)</f>
        <v>0</v>
      </c>
      <c r="I13" s="484"/>
      <c r="J13" s="485"/>
      <c r="K13" s="685"/>
    </row>
    <row r="14" spans="1:11" s="620" customFormat="1" x14ac:dyDescent="0.2">
      <c r="A14" s="520" t="s">
        <v>20104</v>
      </c>
      <c r="B14" s="671">
        <v>0</v>
      </c>
      <c r="C14" s="767">
        <v>0</v>
      </c>
      <c r="D14" s="671">
        <v>7142.97</v>
      </c>
      <c r="E14" s="671">
        <f t="shared" ref="E14" si="9">SUM(C14:D14)</f>
        <v>7142.97</v>
      </c>
      <c r="F14" s="671">
        <v>0</v>
      </c>
      <c r="G14" s="671">
        <f>SUM(F14)</f>
        <v>0</v>
      </c>
      <c r="H14" s="766">
        <f t="shared" si="3"/>
        <v>7142.97</v>
      </c>
      <c r="I14" s="484"/>
      <c r="J14" s="485"/>
    </row>
    <row r="15" spans="1:11" s="688" customFormat="1" x14ac:dyDescent="0.2">
      <c r="A15" s="688" t="s">
        <v>20011</v>
      </c>
      <c r="B15" s="768">
        <f t="shared" ref="B15:H15" si="10">SUM(B16:B23)</f>
        <v>0</v>
      </c>
      <c r="C15" s="768">
        <f t="shared" si="10"/>
        <v>0</v>
      </c>
      <c r="D15" s="768">
        <f t="shared" si="10"/>
        <v>1355300.06</v>
      </c>
      <c r="E15" s="768">
        <f t="shared" si="10"/>
        <v>1355300.06</v>
      </c>
      <c r="F15" s="768">
        <f t="shared" si="10"/>
        <v>818347.31</v>
      </c>
      <c r="G15" s="768">
        <f t="shared" si="10"/>
        <v>818347.31</v>
      </c>
      <c r="H15" s="768">
        <f t="shared" si="10"/>
        <v>536952.75</v>
      </c>
      <c r="I15" s="484"/>
      <c r="J15" s="485"/>
    </row>
    <row r="16" spans="1:11" s="520" customFormat="1" x14ac:dyDescent="0.2">
      <c r="A16" s="520" t="s">
        <v>20022</v>
      </c>
      <c r="B16" s="671">
        <v>0</v>
      </c>
      <c r="C16" s="767">
        <v>0</v>
      </c>
      <c r="D16" s="671">
        <v>223054.89</v>
      </c>
      <c r="E16" s="671">
        <f t="shared" ref="E16" si="11">SUM(C16:D16)</f>
        <v>223054.89</v>
      </c>
      <c r="F16" s="671">
        <v>223054.89</v>
      </c>
      <c r="G16" s="671">
        <f t="shared" ref="G16:G21" si="12">SUM(F16)</f>
        <v>223054.89</v>
      </c>
      <c r="H16" s="766">
        <f t="shared" ref="H16:H23" si="13">SUM(E16-F16)</f>
        <v>0</v>
      </c>
      <c r="I16" s="484"/>
      <c r="J16" s="485"/>
    </row>
    <row r="17" spans="1:32" s="520" customFormat="1" ht="15" x14ac:dyDescent="0.2">
      <c r="A17" s="676" t="s">
        <v>20125</v>
      </c>
      <c r="B17" s="683">
        <v>0</v>
      </c>
      <c r="C17" s="672">
        <v>0</v>
      </c>
      <c r="D17" s="672">
        <f>534000-143800.47</f>
        <v>390199.53</v>
      </c>
      <c r="E17" s="672">
        <f t="shared" ref="E17" si="14">SUM(B17:D17)</f>
        <v>390199.53</v>
      </c>
      <c r="F17" s="673">
        <v>64000</v>
      </c>
      <c r="G17" s="673">
        <f t="shared" si="12"/>
        <v>64000</v>
      </c>
      <c r="H17" s="766">
        <f t="shared" si="13"/>
        <v>326199.53000000003</v>
      </c>
      <c r="I17" s="484"/>
      <c r="J17" s="485"/>
      <c r="K17" s="685"/>
    </row>
    <row r="18" spans="1:32" s="520" customFormat="1" ht="15" x14ac:dyDescent="0.2">
      <c r="A18" s="676" t="s">
        <v>20025</v>
      </c>
      <c r="B18" s="683">
        <v>0</v>
      </c>
      <c r="C18" s="672">
        <v>0</v>
      </c>
      <c r="D18" s="672">
        <v>100000</v>
      </c>
      <c r="E18" s="672">
        <f t="shared" ref="E18" si="15">SUM(B18:D18)</f>
        <v>100000</v>
      </c>
      <c r="F18" s="619">
        <v>90000</v>
      </c>
      <c r="G18" s="673">
        <f t="shared" si="12"/>
        <v>90000</v>
      </c>
      <c r="H18" s="766">
        <f t="shared" si="13"/>
        <v>10000</v>
      </c>
      <c r="I18" s="484"/>
      <c r="J18" s="485"/>
      <c r="K18" s="685"/>
    </row>
    <row r="19" spans="1:32" s="771" customFormat="1" x14ac:dyDescent="0.2">
      <c r="A19" s="520" t="s">
        <v>20095</v>
      </c>
      <c r="B19" s="769"/>
      <c r="C19" s="672">
        <v>0</v>
      </c>
      <c r="D19" s="770">
        <f>419414+162.4</f>
        <v>419576.4</v>
      </c>
      <c r="E19" s="672">
        <f t="shared" ref="E19:E23" si="16">SUM(B19:D19)</f>
        <v>419576.4</v>
      </c>
      <c r="F19" s="770">
        <v>407476.42</v>
      </c>
      <c r="G19" s="672">
        <f t="shared" si="12"/>
        <v>407476.42</v>
      </c>
      <c r="H19" s="766">
        <f t="shared" si="13"/>
        <v>12099.98000000004</v>
      </c>
      <c r="I19" s="484"/>
      <c r="J19" s="485"/>
    </row>
    <row r="20" spans="1:32" s="771" customFormat="1" x14ac:dyDescent="0.2">
      <c r="A20" s="520" t="s">
        <v>20032</v>
      </c>
      <c r="B20" s="769"/>
      <c r="C20" s="672">
        <v>0</v>
      </c>
      <c r="D20" s="770">
        <v>121.89</v>
      </c>
      <c r="E20" s="672">
        <f t="shared" si="16"/>
        <v>121.89</v>
      </c>
      <c r="F20" s="770">
        <v>0</v>
      </c>
      <c r="G20" s="671">
        <f t="shared" si="12"/>
        <v>0</v>
      </c>
      <c r="H20" s="766">
        <f t="shared" si="13"/>
        <v>121.89</v>
      </c>
      <c r="I20" s="520"/>
    </row>
    <row r="21" spans="1:32" s="771" customFormat="1" ht="15" x14ac:dyDescent="0.25">
      <c r="A21" s="483" t="s">
        <v>20034</v>
      </c>
      <c r="B21" s="769"/>
      <c r="C21" s="672">
        <v>0</v>
      </c>
      <c r="D21" s="770">
        <v>240</v>
      </c>
      <c r="E21" s="672">
        <f t="shared" si="16"/>
        <v>240</v>
      </c>
      <c r="F21" s="770">
        <v>240</v>
      </c>
      <c r="G21" s="672">
        <f t="shared" si="12"/>
        <v>240</v>
      </c>
      <c r="H21" s="766">
        <f t="shared" ref="H21" si="17">SUM(E21-F21)</f>
        <v>0</v>
      </c>
      <c r="I21" s="520"/>
    </row>
    <row r="22" spans="1:32" s="520" customFormat="1" ht="15" x14ac:dyDescent="0.2">
      <c r="A22" s="676" t="s">
        <v>20039</v>
      </c>
      <c r="B22" s="683">
        <v>0</v>
      </c>
      <c r="C22" s="672">
        <v>0</v>
      </c>
      <c r="D22" s="672">
        <f>325006-21632.84-65481.52-49238.4-121.89</f>
        <v>188531.34999999998</v>
      </c>
      <c r="E22" s="672">
        <f t="shared" si="16"/>
        <v>188531.34999999998</v>
      </c>
      <c r="F22" s="619">
        <v>0</v>
      </c>
      <c r="G22" s="673">
        <f t="shared" ref="G22" si="18">SUM(F22)</f>
        <v>0</v>
      </c>
      <c r="H22" s="766">
        <f t="shared" si="13"/>
        <v>188531.34999999998</v>
      </c>
      <c r="I22" s="685"/>
      <c r="J22" s="672"/>
      <c r="K22" s="685"/>
    </row>
    <row r="23" spans="1:32" s="520" customFormat="1" ht="15" x14ac:dyDescent="0.2">
      <c r="A23" s="676" t="s">
        <v>20049</v>
      </c>
      <c r="B23" s="683">
        <v>0</v>
      </c>
      <c r="C23" s="672">
        <v>0</v>
      </c>
      <c r="D23" s="672">
        <f>21576+12000</f>
        <v>33576</v>
      </c>
      <c r="E23" s="672">
        <f t="shared" si="16"/>
        <v>33576</v>
      </c>
      <c r="F23" s="619">
        <v>33576</v>
      </c>
      <c r="G23" s="673">
        <f t="shared" ref="G23" si="19">SUM(F23)</f>
        <v>33576</v>
      </c>
      <c r="H23" s="766">
        <f t="shared" si="13"/>
        <v>0</v>
      </c>
      <c r="I23" s="685"/>
      <c r="J23" s="672"/>
      <c r="K23" s="685"/>
    </row>
    <row r="24" spans="1:32" s="688" customFormat="1" x14ac:dyDescent="0.2">
      <c r="A24" s="690" t="s">
        <v>20085</v>
      </c>
      <c r="B24" s="682">
        <f>SUM(B25:B28)</f>
        <v>0</v>
      </c>
      <c r="C24" s="682">
        <f t="shared" ref="C24:H24" si="20">SUM(C25:C28)</f>
        <v>3727781.97</v>
      </c>
      <c r="D24" s="682">
        <f t="shared" si="20"/>
        <v>-2132914.84</v>
      </c>
      <c r="E24" s="682">
        <f t="shared" si="20"/>
        <v>1594867.1300000001</v>
      </c>
      <c r="F24" s="682">
        <f t="shared" si="20"/>
        <v>1538791.91</v>
      </c>
      <c r="G24" s="682">
        <f t="shared" si="20"/>
        <v>1538791.91</v>
      </c>
      <c r="H24" s="682">
        <f t="shared" si="20"/>
        <v>56075.220000000234</v>
      </c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7"/>
      <c r="AC24" s="687"/>
      <c r="AD24" s="687"/>
      <c r="AE24" s="687"/>
      <c r="AF24" s="687"/>
    </row>
    <row r="25" spans="1:32" s="520" customFormat="1" x14ac:dyDescent="0.2">
      <c r="A25" s="676" t="s">
        <v>20087</v>
      </c>
      <c r="B25" s="672">
        <v>0</v>
      </c>
      <c r="C25" s="672">
        <v>0</v>
      </c>
      <c r="D25" s="672">
        <v>1283908</v>
      </c>
      <c r="E25" s="672">
        <f t="shared" ref="E25" si="21">SUM(B25:D25)</f>
        <v>1283908</v>
      </c>
      <c r="F25" s="672">
        <v>1283908</v>
      </c>
      <c r="G25" s="673">
        <f t="shared" ref="G25:G26" si="22">SUM(F25)</f>
        <v>1283908</v>
      </c>
      <c r="H25" s="766">
        <f t="shared" ref="H25:H28" si="23">SUM(E25-F25)</f>
        <v>0</v>
      </c>
      <c r="I25" s="484"/>
      <c r="J25" s="484"/>
      <c r="K25" s="485"/>
    </row>
    <row r="26" spans="1:32" s="520" customFormat="1" x14ac:dyDescent="0.2">
      <c r="A26" s="520" t="s">
        <v>20126</v>
      </c>
      <c r="B26" s="672">
        <v>0</v>
      </c>
      <c r="C26" s="672">
        <v>0</v>
      </c>
      <c r="D26" s="672">
        <v>32299.14</v>
      </c>
      <c r="E26" s="672">
        <f>SUM(B26:D26)</f>
        <v>32299.14</v>
      </c>
      <c r="F26" s="672">
        <v>32299.14</v>
      </c>
      <c r="G26" s="673">
        <f t="shared" si="22"/>
        <v>32299.14</v>
      </c>
      <c r="H26" s="766">
        <f t="shared" si="23"/>
        <v>0</v>
      </c>
      <c r="I26" s="484"/>
      <c r="J26" s="484"/>
      <c r="K26" s="485"/>
    </row>
    <row r="27" spans="1:32" x14ac:dyDescent="0.2">
      <c r="A27" s="726" t="s">
        <v>20090</v>
      </c>
      <c r="B27" s="713">
        <v>0</v>
      </c>
      <c r="C27" s="713">
        <v>3727781.97</v>
      </c>
      <c r="D27" s="713">
        <v>-3539121.98</v>
      </c>
      <c r="E27" s="713">
        <f>SUM(B27:D27)</f>
        <v>188659.99000000022</v>
      </c>
      <c r="F27" s="713">
        <v>188659.99</v>
      </c>
      <c r="G27" s="713">
        <f>SUM(F27)</f>
        <v>188659.99</v>
      </c>
      <c r="H27" s="766">
        <f t="shared" si="23"/>
        <v>2.3283064365386963E-10</v>
      </c>
      <c r="I27" s="484"/>
      <c r="J27" s="484"/>
      <c r="K27" s="485"/>
    </row>
    <row r="28" spans="1:32" s="688" customFormat="1" x14ac:dyDescent="0.2">
      <c r="A28" s="676" t="s">
        <v>20092</v>
      </c>
      <c r="B28" s="672">
        <v>0</v>
      </c>
      <c r="C28" s="672">
        <v>0</v>
      </c>
      <c r="D28" s="672">
        <v>90000</v>
      </c>
      <c r="E28" s="672">
        <f t="shared" ref="E28" si="24">SUM(B28:D28)</f>
        <v>90000</v>
      </c>
      <c r="F28" s="672">
        <v>33924.78</v>
      </c>
      <c r="G28" s="673">
        <f t="shared" ref="G28" si="25">SUM(F28)</f>
        <v>33924.78</v>
      </c>
      <c r="H28" s="766">
        <f t="shared" si="23"/>
        <v>56075.22</v>
      </c>
      <c r="I28" s="484"/>
      <c r="J28" s="484"/>
      <c r="K28" s="485"/>
    </row>
    <row r="29" spans="1:32" s="773" customFormat="1" ht="21" customHeight="1" x14ac:dyDescent="0.2">
      <c r="A29" s="705" t="s">
        <v>19778</v>
      </c>
      <c r="B29" s="706">
        <f t="shared" ref="B29:H29" si="26">SUM(B9+B15+B24)</f>
        <v>0</v>
      </c>
      <c r="C29" s="706">
        <f t="shared" si="26"/>
        <v>3727781.97</v>
      </c>
      <c r="D29" s="706">
        <f t="shared" si="26"/>
        <v>0</v>
      </c>
      <c r="E29" s="706">
        <f t="shared" si="26"/>
        <v>3727781.9699999997</v>
      </c>
      <c r="F29" s="706">
        <f t="shared" si="26"/>
        <v>2801024.77</v>
      </c>
      <c r="G29" s="706">
        <f t="shared" si="26"/>
        <v>2801024.77</v>
      </c>
      <c r="H29" s="706">
        <f t="shared" si="26"/>
        <v>926757.20000000019</v>
      </c>
      <c r="I29" s="696"/>
      <c r="J29" s="772"/>
      <c r="K29" s="772"/>
      <c r="L29" s="772"/>
      <c r="M29" s="772"/>
      <c r="N29" s="772"/>
      <c r="O29" s="772"/>
      <c r="P29" s="772"/>
      <c r="Q29" s="772"/>
      <c r="R29" s="772"/>
      <c r="S29" s="772"/>
      <c r="T29" s="772"/>
      <c r="U29" s="772"/>
      <c r="V29" s="772"/>
      <c r="W29" s="772"/>
      <c r="X29" s="772"/>
      <c r="Y29" s="772"/>
      <c r="Z29" s="772"/>
      <c r="AA29" s="772"/>
      <c r="AB29" s="772"/>
      <c r="AC29" s="772"/>
      <c r="AD29" s="772"/>
      <c r="AE29" s="772"/>
      <c r="AF29" s="772"/>
    </row>
    <row r="30" spans="1:32" x14ac:dyDescent="0.2">
      <c r="A30" s="689"/>
      <c r="B30" s="689"/>
      <c r="C30" s="689"/>
      <c r="D30" s="689"/>
      <c r="E30" s="520"/>
      <c r="F30" s="520"/>
      <c r="G30" s="520"/>
      <c r="H30" s="520"/>
      <c r="I30" s="520"/>
    </row>
    <row r="31" spans="1:32" s="657" customFormat="1" x14ac:dyDescent="0.2">
      <c r="A31" s="689"/>
      <c r="B31" s="689"/>
      <c r="C31" s="689"/>
      <c r="D31" s="689"/>
      <c r="E31" s="520"/>
      <c r="F31" s="619"/>
      <c r="G31" s="520"/>
      <c r="H31" s="520"/>
      <c r="I31" s="685"/>
    </row>
    <row r="32" spans="1:32" s="657" customFormat="1" x14ac:dyDescent="0.2">
      <c r="A32" s="689"/>
      <c r="B32" s="689"/>
      <c r="C32" s="689"/>
      <c r="D32" s="689"/>
      <c r="E32" s="520"/>
      <c r="F32" s="619"/>
      <c r="G32" s="520"/>
      <c r="H32" s="520"/>
      <c r="I32" s="672"/>
    </row>
    <row r="33" spans="1:9" s="657" customFormat="1" x14ac:dyDescent="0.2">
      <c r="A33" s="524"/>
      <c r="B33" s="524"/>
      <c r="C33" s="524"/>
      <c r="D33" s="524"/>
      <c r="E33" s="520"/>
      <c r="F33" s="619"/>
      <c r="G33" s="520"/>
      <c r="H33" s="520"/>
      <c r="I33" s="685"/>
    </row>
    <row r="34" spans="1:9" s="657" customFormat="1" x14ac:dyDescent="0.2">
      <c r="A34" s="524"/>
      <c r="B34" s="524"/>
      <c r="C34" s="524"/>
      <c r="D34" s="524"/>
      <c r="E34" s="520"/>
      <c r="F34" s="619"/>
      <c r="G34" s="520"/>
      <c r="H34" s="520"/>
      <c r="I34" s="685"/>
    </row>
    <row r="35" spans="1:9" s="657" customFormat="1" x14ac:dyDescent="0.2">
      <c r="A35" s="524"/>
      <c r="B35" s="524"/>
      <c r="C35" s="524"/>
      <c r="D35" s="524"/>
      <c r="E35" s="520"/>
      <c r="F35" s="619"/>
      <c r="G35" s="520"/>
      <c r="H35" s="520"/>
      <c r="I35" s="685"/>
    </row>
    <row r="36" spans="1:9" s="657" customFormat="1" x14ac:dyDescent="0.2">
      <c r="A36" s="656"/>
      <c r="B36" s="658"/>
      <c r="C36" s="658"/>
      <c r="D36" s="658"/>
      <c r="E36" s="672"/>
      <c r="F36" s="619"/>
      <c r="G36" s="672"/>
      <c r="H36" s="685"/>
      <c r="I36" s="685"/>
    </row>
    <row r="37" spans="1:9" s="657" customFormat="1" x14ac:dyDescent="0.2">
      <c r="A37" s="656"/>
      <c r="B37" s="658"/>
      <c r="C37" s="658"/>
      <c r="D37" s="658"/>
      <c r="E37" s="672"/>
      <c r="F37" s="619"/>
      <c r="G37" s="672"/>
      <c r="H37" s="685"/>
      <c r="I37" s="685"/>
    </row>
    <row r="38" spans="1:9" s="657" customFormat="1" x14ac:dyDescent="0.2">
      <c r="A38" s="656"/>
      <c r="B38" s="658"/>
      <c r="C38" s="658"/>
      <c r="D38" s="658"/>
      <c r="E38" s="672"/>
      <c r="F38" s="619"/>
      <c r="G38" s="672"/>
      <c r="H38" s="685"/>
      <c r="I38" s="685"/>
    </row>
    <row r="39" spans="1:9" s="657" customFormat="1" x14ac:dyDescent="0.2">
      <c r="A39" s="656"/>
      <c r="B39" s="658"/>
      <c r="C39" s="658"/>
      <c r="D39" s="658"/>
      <c r="E39" s="672"/>
      <c r="F39" s="619"/>
      <c r="G39" s="672"/>
      <c r="H39" s="685"/>
      <c r="I39" s="685"/>
    </row>
    <row r="40" spans="1:9" s="657" customFormat="1" x14ac:dyDescent="0.2">
      <c r="A40" s="656"/>
      <c r="B40" s="658"/>
      <c r="C40" s="1463" t="s">
        <v>19726</v>
      </c>
      <c r="D40" s="1463"/>
      <c r="E40" s="672"/>
      <c r="F40" s="619"/>
      <c r="G40" s="672"/>
      <c r="H40" s="685"/>
      <c r="I40" s="685"/>
    </row>
    <row r="41" spans="1:9" s="657" customFormat="1" x14ac:dyDescent="0.2">
      <c r="A41" s="656"/>
      <c r="B41" s="658"/>
      <c r="C41" s="1464" t="s">
        <v>789</v>
      </c>
      <c r="D41" s="1464"/>
      <c r="E41" s="672"/>
      <c r="F41" s="619"/>
      <c r="G41" s="672"/>
      <c r="H41" s="685"/>
      <c r="I41" s="685"/>
    </row>
    <row r="42" spans="1:9" s="657" customFormat="1" x14ac:dyDescent="0.2">
      <c r="A42" s="656"/>
      <c r="B42" s="658"/>
      <c r="C42" s="658"/>
      <c r="D42" s="658"/>
      <c r="E42" s="672"/>
      <c r="F42" s="619"/>
      <c r="G42" s="672"/>
      <c r="H42" s="685"/>
      <c r="I42" s="685"/>
    </row>
    <row r="43" spans="1:9" s="657" customFormat="1" x14ac:dyDescent="0.2">
      <c r="A43" s="656"/>
      <c r="B43" s="658"/>
      <c r="C43" s="658"/>
      <c r="D43" s="658"/>
      <c r="E43" s="672"/>
      <c r="F43" s="619"/>
      <c r="G43" s="672"/>
      <c r="H43" s="685"/>
      <c r="I43" s="685"/>
    </row>
    <row r="44" spans="1:9" s="657" customFormat="1" x14ac:dyDescent="0.2">
      <c r="A44" s="656"/>
      <c r="B44" s="658"/>
      <c r="C44" s="658"/>
      <c r="D44" s="658"/>
      <c r="E44" s="672"/>
      <c r="F44" s="619"/>
      <c r="G44" s="672"/>
      <c r="H44" s="685"/>
      <c r="I44" s="685"/>
    </row>
    <row r="45" spans="1:9" s="657" customFormat="1" x14ac:dyDescent="0.2">
      <c r="A45" s="656"/>
      <c r="B45" s="658"/>
      <c r="C45" s="658"/>
      <c r="D45" s="658"/>
      <c r="E45" s="672"/>
      <c r="F45" s="672"/>
      <c r="G45" s="672"/>
      <c r="H45" s="685"/>
      <c r="I45" s="685"/>
    </row>
    <row r="46" spans="1:9" s="657" customFormat="1" x14ac:dyDescent="0.2">
      <c r="A46" s="656"/>
      <c r="B46" s="658"/>
      <c r="C46" s="658"/>
      <c r="D46" s="658"/>
      <c r="E46" s="672"/>
      <c r="F46" s="672"/>
      <c r="G46" s="672"/>
      <c r="H46" s="685"/>
      <c r="I46" s="685"/>
    </row>
    <row r="47" spans="1:9" s="657" customFormat="1" x14ac:dyDescent="0.2">
      <c r="A47" s="656"/>
      <c r="B47" s="658"/>
      <c r="C47" s="658"/>
      <c r="D47" s="658"/>
      <c r="E47" s="658"/>
      <c r="F47" s="658"/>
      <c r="G47" s="658"/>
    </row>
    <row r="48" spans="1:9" s="657" customFormat="1" x14ac:dyDescent="0.2">
      <c r="A48" s="656"/>
      <c r="B48" s="658"/>
      <c r="C48" s="658"/>
      <c r="D48" s="658"/>
      <c r="E48" s="658"/>
      <c r="F48" s="658"/>
      <c r="G48" s="658"/>
    </row>
    <row r="49" spans="1:7" s="657" customFormat="1" x14ac:dyDescent="0.2">
      <c r="A49" s="656"/>
      <c r="B49" s="658"/>
      <c r="C49" s="658"/>
      <c r="D49" s="658"/>
      <c r="E49" s="658"/>
      <c r="F49" s="658"/>
      <c r="G49" s="658"/>
    </row>
    <row r="50" spans="1:7" s="657" customFormat="1" x14ac:dyDescent="0.2">
      <c r="A50" s="656"/>
      <c r="B50" s="658"/>
      <c r="C50" s="658"/>
      <c r="D50" s="658"/>
      <c r="E50" s="658"/>
      <c r="F50" s="658"/>
      <c r="G50" s="658"/>
    </row>
    <row r="51" spans="1:7" s="657" customFormat="1" x14ac:dyDescent="0.2">
      <c r="A51" s="656"/>
      <c r="B51" s="658"/>
      <c r="C51" s="658"/>
      <c r="D51" s="658"/>
      <c r="E51" s="658"/>
      <c r="F51" s="658"/>
      <c r="G51" s="658"/>
    </row>
    <row r="52" spans="1:7" s="657" customFormat="1" x14ac:dyDescent="0.2">
      <c r="A52" s="656"/>
      <c r="B52" s="658"/>
      <c r="C52" s="658"/>
      <c r="D52" s="658"/>
      <c r="E52" s="658"/>
      <c r="F52" s="658"/>
      <c r="G52" s="658"/>
    </row>
    <row r="53" spans="1:7" s="657" customFormat="1" x14ac:dyDescent="0.2">
      <c r="A53" s="656"/>
      <c r="B53" s="658"/>
      <c r="C53" s="658"/>
      <c r="D53" s="658"/>
      <c r="E53" s="658"/>
      <c r="F53" s="658"/>
      <c r="G53" s="658"/>
    </row>
    <row r="54" spans="1:7" s="657" customFormat="1" x14ac:dyDescent="0.2">
      <c r="A54" s="656"/>
      <c r="B54" s="658"/>
      <c r="C54" s="658"/>
      <c r="D54" s="658"/>
      <c r="E54" s="658"/>
      <c r="F54" s="658"/>
      <c r="G54" s="658"/>
    </row>
    <row r="55" spans="1:7" s="657" customFormat="1" x14ac:dyDescent="0.2">
      <c r="A55" s="656"/>
      <c r="B55" s="658"/>
      <c r="C55" s="658"/>
      <c r="D55" s="658"/>
      <c r="E55" s="658"/>
      <c r="F55" s="658"/>
      <c r="G55" s="658"/>
    </row>
    <row r="56" spans="1:7" s="657" customFormat="1" x14ac:dyDescent="0.2">
      <c r="A56" s="656"/>
      <c r="B56" s="658"/>
      <c r="C56" s="658"/>
      <c r="D56" s="658"/>
      <c r="E56" s="658"/>
      <c r="F56" s="658"/>
      <c r="G56" s="658"/>
    </row>
    <row r="57" spans="1:7" s="657" customFormat="1" x14ac:dyDescent="0.2">
      <c r="A57" s="656"/>
      <c r="B57" s="658"/>
      <c r="C57" s="658"/>
      <c r="D57" s="658"/>
      <c r="E57" s="658"/>
      <c r="F57" s="658"/>
      <c r="G57" s="658"/>
    </row>
    <row r="58" spans="1:7" s="657" customFormat="1" x14ac:dyDescent="0.2">
      <c r="A58" s="656"/>
      <c r="B58" s="658"/>
      <c r="C58" s="658"/>
      <c r="D58" s="658"/>
      <c r="E58" s="658"/>
      <c r="F58" s="658"/>
      <c r="G58" s="658"/>
    </row>
    <row r="59" spans="1:7" s="657" customFormat="1" x14ac:dyDescent="0.2">
      <c r="A59" s="656"/>
      <c r="B59" s="658"/>
      <c r="C59" s="658"/>
      <c r="D59" s="658"/>
      <c r="E59" s="658"/>
      <c r="F59" s="658"/>
      <c r="G59" s="658"/>
    </row>
    <row r="60" spans="1:7" s="657" customFormat="1" x14ac:dyDescent="0.2">
      <c r="A60" s="656"/>
      <c r="B60" s="658"/>
      <c r="C60" s="658"/>
      <c r="D60" s="658"/>
      <c r="E60" s="658"/>
      <c r="F60" s="658"/>
      <c r="G60" s="658"/>
    </row>
    <row r="61" spans="1:7" s="657" customFormat="1" x14ac:dyDescent="0.2">
      <c r="A61" s="656"/>
      <c r="B61" s="658"/>
      <c r="C61" s="658"/>
      <c r="D61" s="658"/>
      <c r="E61" s="658"/>
      <c r="F61" s="658"/>
      <c r="G61" s="658"/>
    </row>
    <row r="62" spans="1:7" s="657" customFormat="1" x14ac:dyDescent="0.2">
      <c r="A62" s="656"/>
      <c r="B62" s="658"/>
      <c r="C62" s="658"/>
      <c r="D62" s="658"/>
      <c r="E62" s="658"/>
      <c r="F62" s="658"/>
      <c r="G62" s="658"/>
    </row>
    <row r="63" spans="1:7" s="657" customFormat="1" x14ac:dyDescent="0.2">
      <c r="A63" s="656"/>
      <c r="B63" s="658"/>
      <c r="C63" s="658"/>
      <c r="D63" s="658"/>
      <c r="E63" s="658"/>
      <c r="F63" s="658"/>
      <c r="G63" s="658"/>
    </row>
    <row r="64" spans="1:7" s="657" customFormat="1" x14ac:dyDescent="0.2">
      <c r="A64" s="656"/>
      <c r="B64" s="658"/>
      <c r="C64" s="658"/>
      <c r="D64" s="658"/>
      <c r="E64" s="658"/>
      <c r="F64" s="658"/>
      <c r="G64" s="658"/>
    </row>
    <row r="65" spans="1:7" s="657" customFormat="1" x14ac:dyDescent="0.2">
      <c r="A65" s="656"/>
      <c r="B65" s="658"/>
      <c r="C65" s="658"/>
      <c r="D65" s="658"/>
      <c r="E65" s="658"/>
      <c r="F65" s="658"/>
      <c r="G65" s="658"/>
    </row>
    <row r="66" spans="1:7" s="657" customFormat="1" x14ac:dyDescent="0.2">
      <c r="A66" s="656"/>
      <c r="B66" s="658"/>
      <c r="C66" s="658"/>
      <c r="D66" s="658"/>
      <c r="E66" s="658"/>
      <c r="F66" s="658"/>
      <c r="G66" s="658"/>
    </row>
    <row r="67" spans="1:7" s="657" customFormat="1" x14ac:dyDescent="0.2">
      <c r="A67" s="656"/>
      <c r="B67" s="658"/>
      <c r="C67" s="658"/>
      <c r="D67" s="658"/>
      <c r="E67" s="658"/>
      <c r="F67" s="658"/>
      <c r="G67" s="658"/>
    </row>
    <row r="68" spans="1:7" s="657" customFormat="1" x14ac:dyDescent="0.2">
      <c r="A68" s="656"/>
      <c r="B68" s="658"/>
      <c r="C68" s="658"/>
      <c r="D68" s="658"/>
      <c r="E68" s="658"/>
      <c r="F68" s="658"/>
      <c r="G68" s="658"/>
    </row>
    <row r="69" spans="1:7" s="657" customFormat="1" x14ac:dyDescent="0.2">
      <c r="A69" s="656"/>
      <c r="B69" s="658"/>
      <c r="C69" s="658"/>
      <c r="D69" s="658"/>
      <c r="E69" s="658"/>
      <c r="F69" s="658"/>
      <c r="G69" s="658"/>
    </row>
    <row r="70" spans="1:7" s="657" customFormat="1" x14ac:dyDescent="0.2">
      <c r="A70" s="656"/>
      <c r="B70" s="658"/>
      <c r="C70" s="658"/>
      <c r="D70" s="658"/>
      <c r="E70" s="658"/>
      <c r="F70" s="658"/>
      <c r="G70" s="658"/>
    </row>
    <row r="71" spans="1:7" s="657" customFormat="1" x14ac:dyDescent="0.2">
      <c r="A71" s="656"/>
      <c r="B71" s="658"/>
      <c r="C71" s="658"/>
      <c r="D71" s="658"/>
      <c r="E71" s="658"/>
      <c r="F71" s="658"/>
      <c r="G71" s="658"/>
    </row>
    <row r="72" spans="1:7" s="657" customFormat="1" x14ac:dyDescent="0.2">
      <c r="A72" s="656"/>
      <c r="B72" s="658"/>
      <c r="C72" s="658"/>
      <c r="D72" s="658"/>
      <c r="E72" s="658"/>
      <c r="F72" s="658"/>
      <c r="G72" s="658"/>
    </row>
    <row r="73" spans="1:7" s="657" customFormat="1" x14ac:dyDescent="0.2">
      <c r="A73" s="656"/>
      <c r="B73" s="658"/>
      <c r="C73" s="658"/>
      <c r="D73" s="658"/>
      <c r="E73" s="658"/>
      <c r="F73" s="658"/>
      <c r="G73" s="658"/>
    </row>
    <row r="74" spans="1:7" s="657" customFormat="1" x14ac:dyDescent="0.2">
      <c r="A74" s="656"/>
      <c r="B74" s="658"/>
      <c r="C74" s="658"/>
      <c r="D74" s="658"/>
      <c r="E74" s="658"/>
      <c r="F74" s="658"/>
      <c r="G74" s="658"/>
    </row>
    <row r="75" spans="1:7" s="657" customFormat="1" x14ac:dyDescent="0.2">
      <c r="A75" s="656"/>
      <c r="B75" s="658"/>
      <c r="C75" s="658"/>
      <c r="D75" s="658"/>
      <c r="E75" s="658"/>
      <c r="F75" s="658"/>
      <c r="G75" s="658"/>
    </row>
    <row r="76" spans="1:7" s="657" customFormat="1" x14ac:dyDescent="0.2">
      <c r="A76" s="656"/>
      <c r="B76" s="658"/>
      <c r="C76" s="658"/>
      <c r="D76" s="658"/>
      <c r="E76" s="658"/>
      <c r="F76" s="658"/>
      <c r="G76" s="658"/>
    </row>
    <row r="77" spans="1:7" s="657" customFormat="1" x14ac:dyDescent="0.2">
      <c r="A77" s="656"/>
      <c r="B77" s="658"/>
      <c r="C77" s="658"/>
      <c r="D77" s="658"/>
      <c r="E77" s="658"/>
      <c r="F77" s="658"/>
      <c r="G77" s="658"/>
    </row>
    <row r="78" spans="1:7" s="657" customFormat="1" x14ac:dyDescent="0.2">
      <c r="A78" s="656"/>
      <c r="B78" s="658"/>
      <c r="C78" s="658"/>
      <c r="D78" s="658"/>
      <c r="E78" s="658"/>
      <c r="F78" s="658"/>
      <c r="G78" s="658"/>
    </row>
    <row r="79" spans="1:7" s="657" customFormat="1" x14ac:dyDescent="0.2">
      <c r="A79" s="656"/>
      <c r="B79" s="658"/>
      <c r="C79" s="658"/>
      <c r="D79" s="658"/>
      <c r="E79" s="658"/>
      <c r="F79" s="658"/>
      <c r="G79" s="658"/>
    </row>
    <row r="80" spans="1:7" s="657" customFormat="1" x14ac:dyDescent="0.2">
      <c r="A80" s="656"/>
      <c r="B80" s="658"/>
      <c r="C80" s="658"/>
      <c r="D80" s="658"/>
      <c r="E80" s="658"/>
      <c r="F80" s="658"/>
      <c r="G80" s="658"/>
    </row>
    <row r="81" spans="1:7" s="657" customFormat="1" x14ac:dyDescent="0.2">
      <c r="A81" s="656"/>
      <c r="B81" s="658"/>
      <c r="C81" s="658"/>
      <c r="D81" s="658"/>
      <c r="E81" s="658"/>
      <c r="F81" s="658"/>
      <c r="G81" s="658"/>
    </row>
    <row r="82" spans="1:7" s="657" customFormat="1" x14ac:dyDescent="0.2">
      <c r="A82" s="656"/>
      <c r="B82" s="658"/>
      <c r="C82" s="658"/>
      <c r="D82" s="658"/>
      <c r="E82" s="658"/>
      <c r="F82" s="658"/>
      <c r="G82" s="658"/>
    </row>
    <row r="83" spans="1:7" s="657" customFormat="1" x14ac:dyDescent="0.2">
      <c r="A83" s="656"/>
      <c r="B83" s="658"/>
      <c r="C83" s="658"/>
      <c r="D83" s="658"/>
      <c r="E83" s="658"/>
      <c r="F83" s="658"/>
      <c r="G83" s="658"/>
    </row>
    <row r="84" spans="1:7" s="657" customFormat="1" x14ac:dyDescent="0.2">
      <c r="A84" s="656"/>
      <c r="B84" s="658"/>
      <c r="C84" s="658"/>
      <c r="D84" s="658"/>
      <c r="E84" s="658"/>
      <c r="F84" s="658"/>
      <c r="G84" s="658"/>
    </row>
    <row r="85" spans="1:7" s="657" customFormat="1" x14ac:dyDescent="0.2">
      <c r="A85" s="656"/>
      <c r="B85" s="658"/>
      <c r="C85" s="658"/>
      <c r="D85" s="658"/>
      <c r="E85" s="658"/>
      <c r="F85" s="658"/>
      <c r="G85" s="658"/>
    </row>
    <row r="86" spans="1:7" s="657" customFormat="1" x14ac:dyDescent="0.2">
      <c r="A86" s="656"/>
      <c r="B86" s="658"/>
      <c r="C86" s="658"/>
      <c r="D86" s="658"/>
      <c r="E86" s="658"/>
      <c r="F86" s="658"/>
      <c r="G86" s="658"/>
    </row>
    <row r="87" spans="1:7" s="657" customFormat="1" x14ac:dyDescent="0.2">
      <c r="A87" s="656"/>
      <c r="B87" s="658"/>
      <c r="C87" s="658"/>
      <c r="D87" s="658"/>
      <c r="E87" s="658"/>
      <c r="F87" s="658"/>
      <c r="G87" s="658"/>
    </row>
    <row r="88" spans="1:7" s="657" customFormat="1" x14ac:dyDescent="0.2">
      <c r="A88" s="656"/>
      <c r="B88" s="658"/>
      <c r="C88" s="658"/>
      <c r="D88" s="658"/>
      <c r="E88" s="658"/>
      <c r="F88" s="658"/>
      <c r="G88" s="658"/>
    </row>
    <row r="89" spans="1:7" s="657" customFormat="1" x14ac:dyDescent="0.2">
      <c r="A89" s="656"/>
      <c r="B89" s="658"/>
      <c r="C89" s="658"/>
      <c r="D89" s="658"/>
      <c r="E89" s="658"/>
      <c r="F89" s="658"/>
      <c r="G89" s="658"/>
    </row>
    <row r="90" spans="1:7" s="657" customFormat="1" x14ac:dyDescent="0.2">
      <c r="A90" s="656"/>
      <c r="B90" s="658"/>
      <c r="C90" s="658"/>
      <c r="D90" s="658"/>
      <c r="E90" s="658"/>
      <c r="F90" s="658"/>
      <c r="G90" s="658"/>
    </row>
    <row r="91" spans="1:7" s="657" customFormat="1" x14ac:dyDescent="0.2">
      <c r="A91" s="656"/>
      <c r="B91" s="658"/>
      <c r="C91" s="658"/>
      <c r="D91" s="658"/>
      <c r="E91" s="658"/>
      <c r="F91" s="658"/>
      <c r="G91" s="658"/>
    </row>
    <row r="92" spans="1:7" s="657" customFormat="1" x14ac:dyDescent="0.2">
      <c r="A92" s="656"/>
      <c r="B92" s="658"/>
      <c r="C92" s="658"/>
      <c r="D92" s="658"/>
      <c r="E92" s="658"/>
      <c r="F92" s="658"/>
      <c r="G92" s="658"/>
    </row>
    <row r="93" spans="1:7" s="657" customFormat="1" x14ac:dyDescent="0.2">
      <c r="A93" s="656"/>
      <c r="B93" s="658"/>
      <c r="C93" s="658"/>
      <c r="D93" s="658"/>
      <c r="E93" s="658"/>
      <c r="F93" s="658"/>
      <c r="G93" s="658"/>
    </row>
    <row r="94" spans="1:7" s="657" customFormat="1" x14ac:dyDescent="0.2">
      <c r="A94" s="656"/>
      <c r="B94" s="658"/>
      <c r="C94" s="658"/>
      <c r="D94" s="658"/>
      <c r="E94" s="658"/>
      <c r="F94" s="658"/>
      <c r="G94" s="658"/>
    </row>
    <row r="95" spans="1:7" s="657" customFormat="1" x14ac:dyDescent="0.2">
      <c r="A95" s="656"/>
      <c r="B95" s="658"/>
      <c r="C95" s="658"/>
      <c r="D95" s="658"/>
      <c r="E95" s="658"/>
      <c r="F95" s="658"/>
      <c r="G95" s="658"/>
    </row>
    <row r="96" spans="1:7" s="657" customFormat="1" x14ac:dyDescent="0.2">
      <c r="A96" s="656"/>
      <c r="B96" s="658"/>
      <c r="C96" s="658"/>
      <c r="D96" s="658"/>
      <c r="E96" s="658"/>
      <c r="F96" s="658"/>
      <c r="G96" s="658"/>
    </row>
    <row r="97" spans="1:7" s="657" customFormat="1" x14ac:dyDescent="0.2">
      <c r="A97" s="656"/>
      <c r="B97" s="658"/>
      <c r="C97" s="658"/>
      <c r="D97" s="658"/>
      <c r="E97" s="658"/>
      <c r="F97" s="658"/>
      <c r="G97" s="658"/>
    </row>
    <row r="98" spans="1:7" s="657" customFormat="1" x14ac:dyDescent="0.2">
      <c r="A98" s="656"/>
      <c r="B98" s="658"/>
      <c r="C98" s="658"/>
      <c r="D98" s="658"/>
      <c r="E98" s="658"/>
      <c r="F98" s="658"/>
      <c r="G98" s="658"/>
    </row>
    <row r="99" spans="1:7" s="657" customFormat="1" x14ac:dyDescent="0.2">
      <c r="A99" s="656"/>
      <c r="B99" s="658"/>
      <c r="C99" s="658"/>
      <c r="D99" s="658"/>
      <c r="E99" s="658"/>
      <c r="F99" s="658"/>
      <c r="G99" s="658"/>
    </row>
    <row r="100" spans="1:7" s="657" customFormat="1" x14ac:dyDescent="0.2">
      <c r="A100" s="656"/>
      <c r="B100" s="658"/>
      <c r="C100" s="658"/>
      <c r="D100" s="658"/>
      <c r="E100" s="658"/>
      <c r="F100" s="658"/>
      <c r="G100" s="658"/>
    </row>
    <row r="101" spans="1:7" s="657" customFormat="1" x14ac:dyDescent="0.2">
      <c r="A101" s="656"/>
      <c r="B101" s="658"/>
      <c r="C101" s="658"/>
      <c r="D101" s="658"/>
      <c r="E101" s="658"/>
      <c r="F101" s="658"/>
      <c r="G101" s="658"/>
    </row>
    <row r="102" spans="1:7" s="657" customFormat="1" x14ac:dyDescent="0.2">
      <c r="A102" s="656"/>
      <c r="B102" s="658"/>
      <c r="C102" s="658"/>
      <c r="D102" s="658"/>
      <c r="E102" s="658"/>
      <c r="F102" s="658"/>
      <c r="G102" s="658"/>
    </row>
    <row r="103" spans="1:7" s="657" customFormat="1" x14ac:dyDescent="0.2">
      <c r="A103" s="656"/>
      <c r="B103" s="658"/>
      <c r="C103" s="658"/>
      <c r="D103" s="658"/>
      <c r="E103" s="658"/>
      <c r="F103" s="658"/>
      <c r="G103" s="658"/>
    </row>
    <row r="104" spans="1:7" s="657" customFormat="1" x14ac:dyDescent="0.2">
      <c r="A104" s="656"/>
      <c r="B104" s="658"/>
      <c r="C104" s="658"/>
      <c r="D104" s="658"/>
      <c r="E104" s="658"/>
      <c r="F104" s="658"/>
      <c r="G104" s="658"/>
    </row>
    <row r="105" spans="1:7" s="657" customFormat="1" x14ac:dyDescent="0.2">
      <c r="A105" s="656"/>
      <c r="B105" s="658"/>
      <c r="C105" s="658"/>
      <c r="D105" s="658"/>
      <c r="E105" s="658"/>
      <c r="F105" s="658"/>
      <c r="G105" s="658"/>
    </row>
    <row r="106" spans="1:7" s="657" customFormat="1" x14ac:dyDescent="0.2">
      <c r="A106" s="656"/>
      <c r="B106" s="658"/>
      <c r="C106" s="658"/>
      <c r="D106" s="658"/>
      <c r="E106" s="658"/>
      <c r="F106" s="658"/>
      <c r="G106" s="658"/>
    </row>
    <row r="107" spans="1:7" s="657" customFormat="1" x14ac:dyDescent="0.2">
      <c r="A107" s="656"/>
      <c r="B107" s="658"/>
      <c r="C107" s="658"/>
      <c r="D107" s="658"/>
      <c r="E107" s="658"/>
      <c r="F107" s="658"/>
      <c r="G107" s="658"/>
    </row>
    <row r="108" spans="1:7" s="657" customFormat="1" x14ac:dyDescent="0.2">
      <c r="A108" s="656"/>
      <c r="B108" s="658"/>
      <c r="C108" s="658"/>
      <c r="D108" s="658"/>
      <c r="E108" s="658"/>
      <c r="F108" s="658"/>
      <c r="G108" s="658"/>
    </row>
    <row r="109" spans="1:7" s="657" customFormat="1" x14ac:dyDescent="0.2">
      <c r="A109" s="656"/>
      <c r="B109" s="658"/>
      <c r="C109" s="658"/>
      <c r="D109" s="658"/>
      <c r="E109" s="658"/>
      <c r="F109" s="658"/>
      <c r="G109" s="658"/>
    </row>
    <row r="110" spans="1:7" s="657" customFormat="1" x14ac:dyDescent="0.2">
      <c r="A110" s="656"/>
      <c r="B110" s="658"/>
      <c r="C110" s="658"/>
      <c r="D110" s="658"/>
      <c r="E110" s="658"/>
      <c r="F110" s="658"/>
      <c r="G110" s="658"/>
    </row>
    <row r="111" spans="1:7" s="657" customFormat="1" x14ac:dyDescent="0.2">
      <c r="A111" s="656"/>
      <c r="B111" s="658"/>
      <c r="C111" s="658"/>
      <c r="D111" s="658"/>
      <c r="E111" s="658"/>
      <c r="F111" s="658"/>
      <c r="G111" s="658"/>
    </row>
    <row r="112" spans="1:7" s="657" customFormat="1" x14ac:dyDescent="0.2">
      <c r="A112" s="656"/>
      <c r="B112" s="658"/>
      <c r="C112" s="658"/>
      <c r="D112" s="658"/>
      <c r="E112" s="658"/>
      <c r="F112" s="658"/>
      <c r="G112" s="658"/>
    </row>
    <row r="113" spans="1:7" s="657" customFormat="1" x14ac:dyDescent="0.2">
      <c r="A113" s="656"/>
      <c r="B113" s="658"/>
      <c r="C113" s="658"/>
      <c r="D113" s="658"/>
      <c r="E113" s="658"/>
      <c r="F113" s="658"/>
      <c r="G113" s="658"/>
    </row>
    <row r="114" spans="1:7" s="657" customFormat="1" x14ac:dyDescent="0.2">
      <c r="A114" s="656"/>
      <c r="B114" s="658"/>
      <c r="C114" s="658"/>
      <c r="D114" s="658"/>
      <c r="E114" s="658"/>
      <c r="F114" s="658"/>
      <c r="G114" s="658"/>
    </row>
    <row r="115" spans="1:7" s="657" customFormat="1" x14ac:dyDescent="0.2">
      <c r="A115" s="656"/>
      <c r="B115" s="658"/>
      <c r="C115" s="658"/>
      <c r="D115" s="658"/>
      <c r="E115" s="658"/>
      <c r="F115" s="658"/>
      <c r="G115" s="658"/>
    </row>
    <row r="116" spans="1:7" s="657" customFormat="1" x14ac:dyDescent="0.2">
      <c r="A116" s="656"/>
      <c r="B116" s="658"/>
      <c r="C116" s="658"/>
      <c r="D116" s="658"/>
      <c r="E116" s="658"/>
      <c r="F116" s="658"/>
      <c r="G116" s="658"/>
    </row>
    <row r="117" spans="1:7" s="657" customFormat="1" x14ac:dyDescent="0.2">
      <c r="A117" s="656"/>
      <c r="B117" s="658"/>
      <c r="C117" s="658"/>
      <c r="D117" s="658"/>
      <c r="E117" s="658"/>
      <c r="F117" s="658"/>
      <c r="G117" s="658"/>
    </row>
    <row r="118" spans="1:7" s="657" customFormat="1" x14ac:dyDescent="0.2">
      <c r="A118" s="656"/>
      <c r="B118" s="658"/>
      <c r="C118" s="658"/>
      <c r="D118" s="658"/>
      <c r="E118" s="658"/>
      <c r="F118" s="658"/>
      <c r="G118" s="658"/>
    </row>
    <row r="119" spans="1:7" s="657" customFormat="1" x14ac:dyDescent="0.2">
      <c r="A119" s="656"/>
      <c r="B119" s="658"/>
      <c r="C119" s="658"/>
      <c r="D119" s="658"/>
      <c r="E119" s="658"/>
      <c r="F119" s="658"/>
      <c r="G119" s="658"/>
    </row>
    <row r="120" spans="1:7" s="657" customFormat="1" x14ac:dyDescent="0.2">
      <c r="A120" s="656"/>
      <c r="B120" s="658"/>
      <c r="C120" s="658"/>
      <c r="D120" s="658"/>
      <c r="E120" s="658"/>
      <c r="F120" s="658"/>
      <c r="G120" s="658"/>
    </row>
    <row r="121" spans="1:7" s="657" customFormat="1" x14ac:dyDescent="0.2">
      <c r="A121" s="656"/>
      <c r="B121" s="658"/>
      <c r="C121" s="658"/>
      <c r="D121" s="658"/>
      <c r="E121" s="658"/>
      <c r="F121" s="658"/>
      <c r="G121" s="658"/>
    </row>
  </sheetData>
  <mergeCells count="6">
    <mergeCell ref="C41:D41"/>
    <mergeCell ref="A1:H1"/>
    <mergeCell ref="A2:H2"/>
    <mergeCell ref="A3:H3"/>
    <mergeCell ref="A4:H4"/>
    <mergeCell ref="C40:D40"/>
  </mergeCells>
  <pageMargins left="0.70866141732283472" right="0.70866141732283472" top="0.74803149606299213" bottom="0.74803149606299213" header="0.31496062992125984" footer="0.31496062992125984"/>
  <pageSetup scale="68" orientation="landscape" r:id="rId1"/>
  <headerFooter>
    <oddFooter>&amp;R80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I29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0.85546875" customWidth="1"/>
    <col min="2" max="2" width="18" customWidth="1"/>
    <col min="3" max="3" width="16.7109375" customWidth="1"/>
    <col min="4" max="4" width="18.85546875" customWidth="1"/>
    <col min="5" max="5" width="16.42578125" customWidth="1"/>
    <col min="6" max="6" width="19" customWidth="1"/>
    <col min="7" max="7" width="15.85546875" customWidth="1"/>
    <col min="8" max="8" width="15.570312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20127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20128</v>
      </c>
      <c r="C6" s="1466"/>
      <c r="D6" s="774" t="s">
        <v>20129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s="599" customFormat="1" ht="12.75" x14ac:dyDescent="0.2">
      <c r="A9" s="724" t="s">
        <v>19978</v>
      </c>
      <c r="B9" s="765">
        <f>SUM(B10:B13)</f>
        <v>0</v>
      </c>
      <c r="C9" s="765">
        <f>SUM(C10)</f>
        <v>0</v>
      </c>
      <c r="D9" s="765">
        <f t="shared" ref="D9:H9" si="0">SUM(D10)</f>
        <v>28131.86</v>
      </c>
      <c r="E9" s="765">
        <f t="shared" si="0"/>
        <v>28131.86</v>
      </c>
      <c r="F9" s="765">
        <f t="shared" si="0"/>
        <v>28131.86</v>
      </c>
      <c r="G9" s="765">
        <f t="shared" si="0"/>
        <v>28131.86</v>
      </c>
      <c r="H9" s="765">
        <f t="shared" si="0"/>
        <v>0</v>
      </c>
    </row>
    <row r="10" spans="1:35" s="520" customFormat="1" ht="12.75" x14ac:dyDescent="0.2">
      <c r="A10" s="676" t="s">
        <v>20124</v>
      </c>
      <c r="B10" s="672">
        <v>0</v>
      </c>
      <c r="C10" s="672">
        <v>0</v>
      </c>
      <c r="D10" s="672">
        <v>28131.86</v>
      </c>
      <c r="E10" s="672">
        <f t="shared" ref="E10" si="1">SUM(B10:D10)</f>
        <v>28131.86</v>
      </c>
      <c r="F10" s="673">
        <v>28131.86</v>
      </c>
      <c r="G10" s="673">
        <f t="shared" ref="G10" si="2">SUM(F10)</f>
        <v>28131.86</v>
      </c>
      <c r="H10" s="766">
        <f t="shared" ref="H10" si="3">SUM(E10-F10)</f>
        <v>0</v>
      </c>
      <c r="I10" s="685"/>
      <c r="J10" s="775"/>
      <c r="K10" s="485"/>
      <c r="L10" s="685"/>
      <c r="M10" s="672"/>
      <c r="N10" s="685"/>
    </row>
    <row r="11" spans="1:35" s="718" customFormat="1" x14ac:dyDescent="0.25">
      <c r="A11" s="723" t="s">
        <v>20011</v>
      </c>
      <c r="B11" s="776">
        <f>SUM(B12:B13)</f>
        <v>0</v>
      </c>
      <c r="C11" s="776">
        <f t="shared" ref="C11:H11" si="4">SUM(C12:C13)</f>
        <v>2707.69</v>
      </c>
      <c r="D11" s="776">
        <f t="shared" si="4"/>
        <v>-1315.69</v>
      </c>
      <c r="E11" s="776">
        <f t="shared" si="4"/>
        <v>1392</v>
      </c>
      <c r="F11" s="776">
        <f t="shared" si="4"/>
        <v>0</v>
      </c>
      <c r="G11" s="776">
        <f t="shared" si="4"/>
        <v>0</v>
      </c>
      <c r="H11" s="776">
        <f t="shared" si="4"/>
        <v>1392</v>
      </c>
      <c r="I11" s="723"/>
    </row>
    <row r="12" spans="1:35" s="483" customFormat="1" x14ac:dyDescent="0.25">
      <c r="A12" s="483" t="s">
        <v>20032</v>
      </c>
      <c r="B12" s="522"/>
      <c r="C12" s="522">
        <v>0</v>
      </c>
      <c r="D12" s="522">
        <v>1392</v>
      </c>
      <c r="E12" s="522">
        <f>SUM(C12:D12)</f>
        <v>1392</v>
      </c>
      <c r="F12" s="522">
        <v>0</v>
      </c>
      <c r="G12" s="673">
        <f t="shared" ref="G12:G16" si="5">SUM(F12)</f>
        <v>0</v>
      </c>
      <c r="H12" s="766">
        <f t="shared" ref="H12:H13" si="6">SUM(E12-F12)</f>
        <v>1392</v>
      </c>
    </row>
    <row r="13" spans="1:35" s="483" customFormat="1" x14ac:dyDescent="0.25">
      <c r="A13" s="483" t="s">
        <v>20034</v>
      </c>
      <c r="B13" s="522">
        <v>0</v>
      </c>
      <c r="C13" s="522">
        <v>2707.69</v>
      </c>
      <c r="D13" s="522">
        <v>-2707.69</v>
      </c>
      <c r="E13" s="522">
        <f>SUM(C13:D13)</f>
        <v>0</v>
      </c>
      <c r="F13" s="522">
        <v>0</v>
      </c>
      <c r="G13" s="673">
        <f t="shared" si="5"/>
        <v>0</v>
      </c>
      <c r="H13" s="766">
        <f t="shared" si="6"/>
        <v>0</v>
      </c>
    </row>
    <row r="14" spans="1:35" s="731" customFormat="1" x14ac:dyDescent="0.25">
      <c r="A14" s="731" t="s">
        <v>20056</v>
      </c>
      <c r="B14" s="732">
        <f>SUM(B15:B16)</f>
        <v>0</v>
      </c>
      <c r="C14" s="732">
        <f t="shared" ref="C14:H14" si="7">SUM(C15:C16)</f>
        <v>88270.06</v>
      </c>
      <c r="D14" s="732">
        <f t="shared" si="7"/>
        <v>-88270.06</v>
      </c>
      <c r="E14" s="732">
        <f t="shared" si="7"/>
        <v>0</v>
      </c>
      <c r="F14" s="732">
        <f t="shared" si="7"/>
        <v>0</v>
      </c>
      <c r="G14" s="732">
        <f t="shared" si="7"/>
        <v>0</v>
      </c>
      <c r="H14" s="732">
        <f t="shared" si="7"/>
        <v>0</v>
      </c>
    </row>
    <row r="15" spans="1:35" s="483" customFormat="1" hidden="1" x14ac:dyDescent="0.25">
      <c r="A15" s="483" t="s">
        <v>20058</v>
      </c>
      <c r="B15" s="522">
        <v>0</v>
      </c>
      <c r="C15" s="522">
        <v>0</v>
      </c>
      <c r="D15" s="522"/>
      <c r="E15" s="522">
        <f t="shared" ref="E15:E16" si="8">SUM(C15:D15)</f>
        <v>0</v>
      </c>
      <c r="F15" s="522">
        <v>0</v>
      </c>
      <c r="G15" s="673">
        <f t="shared" si="5"/>
        <v>0</v>
      </c>
      <c r="H15" s="766">
        <f t="shared" ref="H15:H16" si="9">SUM(E15-F15)</f>
        <v>0</v>
      </c>
    </row>
    <row r="16" spans="1:35" x14ac:dyDescent="0.25">
      <c r="A16" s="704" t="s">
        <v>20059</v>
      </c>
      <c r="B16" s="714">
        <v>0</v>
      </c>
      <c r="C16" s="714">
        <v>88270.06</v>
      </c>
      <c r="D16" s="714">
        <v>-88270.06</v>
      </c>
      <c r="E16" s="714">
        <f t="shared" si="8"/>
        <v>0</v>
      </c>
      <c r="F16" s="714">
        <v>0</v>
      </c>
      <c r="G16" s="673">
        <f t="shared" si="5"/>
        <v>0</v>
      </c>
      <c r="H16" s="766">
        <f t="shared" si="9"/>
        <v>0</v>
      </c>
      <c r="I16" s="704"/>
    </row>
    <row r="17" spans="1:35" s="688" customFormat="1" ht="12.75" x14ac:dyDescent="0.2">
      <c r="A17" s="690" t="s">
        <v>20085</v>
      </c>
      <c r="B17" s="682">
        <f>SUM(B18:B19)</f>
        <v>0</v>
      </c>
      <c r="C17" s="682">
        <f>SUM(C18)</f>
        <v>0</v>
      </c>
      <c r="D17" s="682">
        <f t="shared" ref="D17:H17" si="10">SUM(D18)</f>
        <v>61453.89</v>
      </c>
      <c r="E17" s="682">
        <f t="shared" si="10"/>
        <v>61453.89</v>
      </c>
      <c r="F17" s="682">
        <f t="shared" si="10"/>
        <v>61453.89</v>
      </c>
      <c r="G17" s="682">
        <f t="shared" si="10"/>
        <v>61453.89</v>
      </c>
      <c r="H17" s="682">
        <f t="shared" si="10"/>
        <v>0</v>
      </c>
      <c r="J17" s="754"/>
      <c r="K17" s="687"/>
      <c r="L17" s="687"/>
      <c r="M17" s="687"/>
      <c r="N17" s="687"/>
      <c r="O17" s="687"/>
      <c r="P17" s="687"/>
      <c r="Q17" s="687"/>
      <c r="R17" s="687"/>
      <c r="S17" s="687"/>
      <c r="T17" s="687"/>
      <c r="U17" s="687"/>
      <c r="V17" s="687"/>
      <c r="W17" s="687"/>
      <c r="X17" s="687"/>
      <c r="Y17" s="687"/>
      <c r="Z17" s="687"/>
      <c r="AA17" s="687"/>
      <c r="AB17" s="687"/>
      <c r="AC17" s="687"/>
      <c r="AD17" s="687"/>
      <c r="AE17" s="687"/>
      <c r="AF17" s="687"/>
      <c r="AG17" s="687"/>
      <c r="AH17" s="687"/>
      <c r="AI17" s="687"/>
    </row>
    <row r="18" spans="1:35" s="688" customFormat="1" ht="12.75" x14ac:dyDescent="0.2">
      <c r="A18" s="676" t="s">
        <v>20092</v>
      </c>
      <c r="B18" s="672">
        <v>0</v>
      </c>
      <c r="C18" s="672">
        <v>0</v>
      </c>
      <c r="D18" s="672">
        <f>61917.89-464</f>
        <v>61453.89</v>
      </c>
      <c r="E18" s="672">
        <f t="shared" ref="E18" si="11">SUM(B18:D18)</f>
        <v>61453.89</v>
      </c>
      <c r="F18" s="672">
        <v>61453.89</v>
      </c>
      <c r="G18" s="673">
        <f t="shared" ref="G18" si="12">SUM(F18)</f>
        <v>61453.89</v>
      </c>
      <c r="H18" s="766">
        <f t="shared" ref="H18" si="13">SUM(E18-F18)</f>
        <v>0</v>
      </c>
      <c r="I18" s="687"/>
      <c r="J18" s="777"/>
      <c r="K18" s="485"/>
      <c r="L18" s="687"/>
      <c r="M18" s="687"/>
      <c r="N18" s="687"/>
    </row>
    <row r="19" spans="1:35" s="718" customFormat="1" x14ac:dyDescent="0.25">
      <c r="A19" s="720" t="s">
        <v>19778</v>
      </c>
      <c r="B19" s="721">
        <f>SUM(B11+B14)</f>
        <v>0</v>
      </c>
      <c r="C19" s="721">
        <f>SUM(C9+C11+C14+C17)</f>
        <v>90977.75</v>
      </c>
      <c r="D19" s="721">
        <f t="shared" ref="D19:H19" si="14">SUM(D9+D11+D14+D17)</f>
        <v>0</v>
      </c>
      <c r="E19" s="721">
        <f t="shared" si="14"/>
        <v>90977.75</v>
      </c>
      <c r="F19" s="721">
        <f t="shared" si="14"/>
        <v>89585.75</v>
      </c>
      <c r="G19" s="721">
        <f t="shared" si="14"/>
        <v>89585.75</v>
      </c>
      <c r="H19" s="721">
        <f t="shared" si="14"/>
        <v>1392</v>
      </c>
      <c r="I19" s="723"/>
    </row>
    <row r="20" spans="1:35" x14ac:dyDescent="0.25">
      <c r="A20" s="704"/>
      <c r="B20" s="704"/>
      <c r="C20" s="704"/>
      <c r="D20" s="704"/>
      <c r="E20" s="704"/>
      <c r="F20" s="704"/>
      <c r="G20" s="704"/>
      <c r="H20" s="704"/>
      <c r="I20" s="704"/>
    </row>
    <row r="21" spans="1:35" x14ac:dyDescent="0.25">
      <c r="A21" s="704"/>
      <c r="B21" s="704"/>
      <c r="C21" s="704"/>
      <c r="D21" s="704"/>
      <c r="E21" s="704"/>
      <c r="F21" s="704"/>
      <c r="G21" s="704"/>
      <c r="H21" s="704"/>
      <c r="I21" s="704"/>
      <c r="J21" s="733"/>
    </row>
    <row r="22" spans="1:35" x14ac:dyDescent="0.25">
      <c r="A22" s="704"/>
      <c r="B22" s="704"/>
      <c r="C22" s="704"/>
      <c r="D22" s="704"/>
      <c r="E22" s="704"/>
      <c r="F22" s="704"/>
      <c r="G22" s="704"/>
      <c r="H22" s="704"/>
      <c r="I22" s="704"/>
    </row>
    <row r="28" spans="1:35" x14ac:dyDescent="0.25">
      <c r="C28" s="1350" t="s">
        <v>19726</v>
      </c>
      <c r="D28" s="1350"/>
    </row>
    <row r="29" spans="1:35" x14ac:dyDescent="0.25">
      <c r="C29" s="1351" t="s">
        <v>789</v>
      </c>
      <c r="D29" s="1351"/>
    </row>
  </sheetData>
  <mergeCells count="7">
    <mergeCell ref="C29:D29"/>
    <mergeCell ref="A1:H1"/>
    <mergeCell ref="A2:H2"/>
    <mergeCell ref="A3:H3"/>
    <mergeCell ref="A4:H4"/>
    <mergeCell ref="B6:C6"/>
    <mergeCell ref="C28:D28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&amp;R81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I32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8.28515625" customWidth="1"/>
    <col min="2" max="2" width="18.5703125" customWidth="1"/>
    <col min="3" max="3" width="17" customWidth="1"/>
    <col min="4" max="4" width="20" customWidth="1"/>
    <col min="5" max="5" width="17" customWidth="1"/>
    <col min="6" max="6" width="17.42578125" customWidth="1"/>
    <col min="7" max="8" width="15.28515625" customWidth="1"/>
    <col min="10" max="10" width="13.4257812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20130</v>
      </c>
      <c r="B2" s="1461"/>
      <c r="C2" s="1461"/>
      <c r="D2" s="1461"/>
      <c r="E2" s="1461"/>
      <c r="F2" s="1461"/>
      <c r="G2" s="1461"/>
      <c r="H2" s="1461"/>
      <c r="I2" s="653"/>
      <c r="J2" s="778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25.5" customHeight="1" x14ac:dyDescent="0.2">
      <c r="A6" s="659" t="s">
        <v>19785</v>
      </c>
      <c r="B6" s="1470" t="s">
        <v>20131</v>
      </c>
      <c r="C6" s="1471"/>
      <c r="D6" s="779" t="s">
        <v>20132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x14ac:dyDescent="0.25">
      <c r="A9" s="718" t="s">
        <v>19978</v>
      </c>
      <c r="B9" s="719">
        <v>0</v>
      </c>
      <c r="C9" s="719">
        <f t="shared" ref="C9:D9" si="0">SUM(C10:C13)</f>
        <v>14679.44</v>
      </c>
      <c r="D9" s="719">
        <f t="shared" si="0"/>
        <v>-9955.17</v>
      </c>
      <c r="E9" s="719">
        <f>SUM(E10:E13)</f>
        <v>4724.2700000000004</v>
      </c>
      <c r="F9" s="719">
        <f t="shared" ref="F9:H9" si="1">SUM(F10:F13)</f>
        <v>1594.83</v>
      </c>
      <c r="G9" s="719">
        <f t="shared" si="1"/>
        <v>1594.83</v>
      </c>
      <c r="H9" s="719">
        <f t="shared" si="1"/>
        <v>3129.4400000000005</v>
      </c>
    </row>
    <row r="10" spans="1:35" s="483" customFormat="1" hidden="1" x14ac:dyDescent="0.25">
      <c r="A10" s="483" t="s">
        <v>20133</v>
      </c>
      <c r="B10" s="522">
        <v>0</v>
      </c>
      <c r="C10" s="522">
        <v>0</v>
      </c>
      <c r="D10" s="522">
        <v>0</v>
      </c>
      <c r="E10" s="522">
        <f>SUM(C10:D10)</f>
        <v>0</v>
      </c>
      <c r="F10" s="522">
        <v>0</v>
      </c>
      <c r="G10" s="522">
        <f>SUM(F10)</f>
        <v>0</v>
      </c>
      <c r="H10" s="522">
        <f>SUM(E10-F10)</f>
        <v>0</v>
      </c>
    </row>
    <row r="11" spans="1:35" s="483" customFormat="1" x14ac:dyDescent="0.25">
      <c r="A11" s="483" t="s">
        <v>20124</v>
      </c>
      <c r="B11" s="522">
        <v>0</v>
      </c>
      <c r="C11" s="522">
        <v>14679.44</v>
      </c>
      <c r="D11" s="522">
        <v>-11550</v>
      </c>
      <c r="E11" s="522">
        <f t="shared" ref="E11:E20" si="2">SUM(C11:D11)</f>
        <v>3129.4400000000005</v>
      </c>
      <c r="F11" s="522">
        <v>0</v>
      </c>
      <c r="G11" s="522">
        <f>SUM(F11)</f>
        <v>0</v>
      </c>
      <c r="H11" s="522">
        <f>SUM(E11-F11)</f>
        <v>3129.4400000000005</v>
      </c>
      <c r="J11" s="522"/>
    </row>
    <row r="12" spans="1:35" s="483" customFormat="1" hidden="1" x14ac:dyDescent="0.25">
      <c r="A12" s="483" t="s">
        <v>20134</v>
      </c>
      <c r="B12" s="522">
        <v>0</v>
      </c>
      <c r="C12" s="522">
        <v>0</v>
      </c>
      <c r="D12" s="522">
        <v>0</v>
      </c>
      <c r="E12" s="522">
        <f>SUM(C12:D12)</f>
        <v>0</v>
      </c>
      <c r="F12" s="522">
        <v>0</v>
      </c>
      <c r="G12" s="522">
        <f>SUM(F12)</f>
        <v>0</v>
      </c>
      <c r="H12" s="522">
        <f>SUM(E12-F12)</f>
        <v>0</v>
      </c>
    </row>
    <row r="13" spans="1:35" s="520" customFormat="1" x14ac:dyDescent="0.25">
      <c r="A13" s="520" t="s">
        <v>20135</v>
      </c>
      <c r="B13" s="671">
        <v>0</v>
      </c>
      <c r="C13" s="671">
        <v>0</v>
      </c>
      <c r="D13" s="671">
        <v>1594.83</v>
      </c>
      <c r="E13" s="671">
        <f t="shared" ref="E13" si="3">SUM(C13:D13)</f>
        <v>1594.83</v>
      </c>
      <c r="F13" s="522">
        <v>1594.83</v>
      </c>
      <c r="G13" s="522">
        <f>SUM(F13)</f>
        <v>1594.83</v>
      </c>
      <c r="H13" s="671">
        <f t="shared" ref="H13" si="4">SUM(E13-F13)</f>
        <v>0</v>
      </c>
      <c r="J13" s="485"/>
    </row>
    <row r="14" spans="1:35" s="483" customFormat="1" x14ac:dyDescent="0.25">
      <c r="A14" s="731" t="s">
        <v>20011</v>
      </c>
      <c r="B14" s="732">
        <f t="shared" ref="B14:H14" si="5">SUM(B15:B16)</f>
        <v>0</v>
      </c>
      <c r="C14" s="732">
        <f t="shared" si="5"/>
        <v>0.31</v>
      </c>
      <c r="D14" s="732">
        <f t="shared" si="5"/>
        <v>9955.17</v>
      </c>
      <c r="E14" s="732">
        <f t="shared" si="5"/>
        <v>9955.48</v>
      </c>
      <c r="F14" s="732">
        <f t="shared" si="5"/>
        <v>9955.17</v>
      </c>
      <c r="G14" s="732">
        <f t="shared" si="5"/>
        <v>9955.17</v>
      </c>
      <c r="H14" s="732">
        <f t="shared" si="5"/>
        <v>0.31</v>
      </c>
      <c r="J14" s="485"/>
      <c r="K14" s="523"/>
    </row>
    <row r="15" spans="1:35" s="483" customFormat="1" x14ac:dyDescent="0.25">
      <c r="A15" s="780" t="s">
        <v>20032</v>
      </c>
      <c r="B15" s="781">
        <v>0</v>
      </c>
      <c r="C15" s="781">
        <f>0.31</f>
        <v>0.31</v>
      </c>
      <c r="D15" s="781">
        <v>0</v>
      </c>
      <c r="E15" s="522">
        <f t="shared" si="2"/>
        <v>0.31</v>
      </c>
      <c r="F15" s="619">
        <v>0</v>
      </c>
      <c r="G15" s="522">
        <f t="shared" ref="G15:G20" si="6">SUM(F15)</f>
        <v>0</v>
      </c>
      <c r="H15" s="522">
        <f t="shared" ref="H15:H20" si="7">SUM(E15-F15)</f>
        <v>0.31</v>
      </c>
    </row>
    <row r="16" spans="1:35" s="483" customFormat="1" x14ac:dyDescent="0.25">
      <c r="A16" s="483" t="s">
        <v>20046</v>
      </c>
      <c r="B16" s="781">
        <v>0</v>
      </c>
      <c r="C16" s="781">
        <v>0</v>
      </c>
      <c r="D16" s="522">
        <v>9955.17</v>
      </c>
      <c r="E16" s="522">
        <f t="shared" si="2"/>
        <v>9955.17</v>
      </c>
      <c r="F16" s="522">
        <v>9955.17</v>
      </c>
      <c r="G16" s="522">
        <f t="shared" si="6"/>
        <v>9955.17</v>
      </c>
      <c r="H16" s="522">
        <f t="shared" si="7"/>
        <v>0</v>
      </c>
    </row>
    <row r="17" spans="1:9" s="483" customFormat="1" hidden="1" x14ac:dyDescent="0.25">
      <c r="A17" s="731" t="s">
        <v>20056</v>
      </c>
      <c r="B17" s="732">
        <v>0</v>
      </c>
      <c r="C17" s="732">
        <f>SUM(C18)</f>
        <v>0</v>
      </c>
      <c r="D17" s="732">
        <f t="shared" ref="D17:H17" si="8">SUM(D18)</f>
        <v>0</v>
      </c>
      <c r="E17" s="732">
        <f t="shared" si="8"/>
        <v>0</v>
      </c>
      <c r="F17" s="732">
        <f t="shared" si="8"/>
        <v>0</v>
      </c>
      <c r="G17" s="732">
        <f t="shared" si="8"/>
        <v>0</v>
      </c>
      <c r="H17" s="732">
        <f t="shared" si="8"/>
        <v>0</v>
      </c>
    </row>
    <row r="18" spans="1:9" s="483" customFormat="1" hidden="1" x14ac:dyDescent="0.25">
      <c r="A18" s="483" t="s">
        <v>20105</v>
      </c>
      <c r="B18" s="522">
        <v>0</v>
      </c>
      <c r="C18" s="522">
        <v>0</v>
      </c>
      <c r="D18" s="522">
        <v>0</v>
      </c>
      <c r="E18" s="522">
        <f t="shared" si="2"/>
        <v>0</v>
      </c>
      <c r="F18" s="522">
        <v>0</v>
      </c>
      <c r="G18" s="522">
        <f t="shared" si="6"/>
        <v>0</v>
      </c>
      <c r="H18" s="522">
        <f t="shared" si="7"/>
        <v>0</v>
      </c>
    </row>
    <row r="19" spans="1:9" s="483" customFormat="1" hidden="1" x14ac:dyDescent="0.25">
      <c r="A19" s="731" t="s">
        <v>20085</v>
      </c>
      <c r="B19" s="732">
        <v>0</v>
      </c>
      <c r="C19" s="732">
        <f>SUM(C20)</f>
        <v>0</v>
      </c>
      <c r="D19" s="732">
        <f t="shared" ref="D19:H19" si="9">SUM(D20)</f>
        <v>0</v>
      </c>
      <c r="E19" s="732">
        <f t="shared" si="9"/>
        <v>0</v>
      </c>
      <c r="F19" s="732">
        <f t="shared" si="9"/>
        <v>0</v>
      </c>
      <c r="G19" s="522">
        <f t="shared" si="6"/>
        <v>0</v>
      </c>
      <c r="H19" s="732">
        <f t="shared" si="9"/>
        <v>0</v>
      </c>
    </row>
    <row r="20" spans="1:9" s="483" customFormat="1" hidden="1" x14ac:dyDescent="0.25">
      <c r="A20" s="483" t="s">
        <v>20136</v>
      </c>
      <c r="B20" s="522">
        <v>0</v>
      </c>
      <c r="C20" s="522">
        <v>0</v>
      </c>
      <c r="D20" s="522">
        <v>0</v>
      </c>
      <c r="E20" s="522">
        <f t="shared" si="2"/>
        <v>0</v>
      </c>
      <c r="F20" s="522">
        <v>0</v>
      </c>
      <c r="G20" s="522">
        <f t="shared" si="6"/>
        <v>0</v>
      </c>
      <c r="H20" s="522">
        <f t="shared" si="7"/>
        <v>0</v>
      </c>
    </row>
    <row r="21" spans="1:9" s="718" customFormat="1" x14ac:dyDescent="0.25">
      <c r="A21" s="720" t="s">
        <v>19778</v>
      </c>
      <c r="B21" s="721">
        <v>0</v>
      </c>
      <c r="C21" s="721">
        <f t="shared" ref="C21:H21" si="10">SUM(C9+C14+C17+C19)</f>
        <v>14679.75</v>
      </c>
      <c r="D21" s="721">
        <f t="shared" si="10"/>
        <v>0</v>
      </c>
      <c r="E21" s="721">
        <f t="shared" si="10"/>
        <v>14679.75</v>
      </c>
      <c r="F21" s="721">
        <f t="shared" si="10"/>
        <v>11550</v>
      </c>
      <c r="G21" s="721">
        <f t="shared" si="10"/>
        <v>11550</v>
      </c>
      <c r="H21" s="721">
        <f t="shared" si="10"/>
        <v>3129.7500000000005</v>
      </c>
      <c r="I21" s="723"/>
    </row>
    <row r="22" spans="1:9" x14ac:dyDescent="0.25">
      <c r="A22" s="704"/>
      <c r="B22" s="704"/>
      <c r="C22" s="704"/>
      <c r="D22" s="704"/>
      <c r="E22" s="704"/>
      <c r="F22" s="704"/>
      <c r="G22" s="704"/>
      <c r="H22" s="704"/>
      <c r="I22" s="704"/>
    </row>
    <row r="23" spans="1:9" x14ac:dyDescent="0.25">
      <c r="A23" s="704"/>
      <c r="B23" s="704"/>
      <c r="C23" s="704"/>
      <c r="D23" s="704"/>
      <c r="E23" s="704"/>
      <c r="F23" s="704"/>
      <c r="G23" s="704"/>
      <c r="H23" s="704"/>
      <c r="I23" s="704"/>
    </row>
    <row r="24" spans="1:9" ht="15.75" x14ac:dyDescent="0.25">
      <c r="A24" s="782" t="s">
        <v>20137</v>
      </c>
      <c r="F24" s="712"/>
      <c r="G24" s="704"/>
      <c r="H24" s="704"/>
    </row>
    <row r="25" spans="1:9" x14ac:dyDescent="0.25">
      <c r="F25" s="712"/>
      <c r="G25" s="704"/>
      <c r="H25" s="704"/>
    </row>
    <row r="26" spans="1:9" x14ac:dyDescent="0.25">
      <c r="F26" s="704"/>
      <c r="G26" s="704"/>
      <c r="H26" s="704"/>
    </row>
    <row r="27" spans="1:9" x14ac:dyDescent="0.25">
      <c r="F27" s="704"/>
      <c r="G27" s="704"/>
      <c r="H27" s="704"/>
    </row>
    <row r="28" spans="1:9" x14ac:dyDescent="0.25">
      <c r="F28" s="704"/>
      <c r="G28" s="704"/>
      <c r="H28" s="704"/>
    </row>
    <row r="31" spans="1:9" x14ac:dyDescent="0.25">
      <c r="C31" s="1350" t="s">
        <v>19726</v>
      </c>
      <c r="D31" s="1350"/>
    </row>
    <row r="32" spans="1:9" x14ac:dyDescent="0.25">
      <c r="C32" s="1351" t="s">
        <v>789</v>
      </c>
      <c r="D32" s="1351"/>
    </row>
  </sheetData>
  <mergeCells count="7">
    <mergeCell ref="C32:D32"/>
    <mergeCell ref="A1:H1"/>
    <mergeCell ref="A2:H2"/>
    <mergeCell ref="A3:H3"/>
    <mergeCell ref="A4:H4"/>
    <mergeCell ref="B6:C6"/>
    <mergeCell ref="C31:D31"/>
  </mergeCells>
  <printOptions horizontalCentered="1"/>
  <pageMargins left="0.70866141732283472" right="0.70866141732283472" top="0.74803149606299213" bottom="0.74803149606299213" header="0.31496062992125984" footer="0.31496062992125984"/>
  <pageSetup scale="72" orientation="landscape" r:id="rId1"/>
  <headerFooter>
    <oddFooter>&amp;R82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I43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3.42578125" customWidth="1"/>
    <col min="2" max="2" width="18" customWidth="1"/>
    <col min="3" max="3" width="19.28515625" customWidth="1"/>
    <col min="4" max="4" width="18" customWidth="1"/>
    <col min="5" max="6" width="17.28515625" customWidth="1"/>
    <col min="7" max="7" width="15" customWidth="1"/>
    <col min="8" max="8" width="15.5703125" customWidth="1"/>
    <col min="10" max="10" width="11.42578125" customWidth="1"/>
    <col min="11" max="11" width="14.2851562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19727</v>
      </c>
      <c r="B2" s="1461"/>
      <c r="C2" s="1461"/>
      <c r="D2" s="1461"/>
      <c r="E2" s="1461"/>
      <c r="F2" s="1461"/>
      <c r="G2" s="1461"/>
      <c r="H2" s="1461"/>
      <c r="I2" s="653"/>
      <c r="J2" s="484"/>
      <c r="K2" s="485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484"/>
      <c r="K3" s="48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484"/>
      <c r="K4" s="485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20138</v>
      </c>
      <c r="C6" s="1466"/>
      <c r="D6" s="779" t="s">
        <v>19897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s="724" customFormat="1" ht="12.75" x14ac:dyDescent="0.2">
      <c r="A9" s="724" t="s">
        <v>19978</v>
      </c>
      <c r="B9" s="725">
        <f>SUM(B11)</f>
        <v>0</v>
      </c>
      <c r="C9" s="725">
        <f t="shared" ref="C9:H9" si="0">SUM(C10:C12)</f>
        <v>200000</v>
      </c>
      <c r="D9" s="725">
        <f t="shared" si="0"/>
        <v>395525.68000000005</v>
      </c>
      <c r="E9" s="725">
        <f t="shared" si="0"/>
        <v>595525.68000000005</v>
      </c>
      <c r="F9" s="725">
        <f t="shared" si="0"/>
        <v>395525.68</v>
      </c>
      <c r="G9" s="725">
        <f t="shared" si="0"/>
        <v>395525.68</v>
      </c>
      <c r="H9" s="725">
        <f t="shared" si="0"/>
        <v>200000.00000000006</v>
      </c>
    </row>
    <row r="10" spans="1:35" s="520" customFormat="1" x14ac:dyDescent="0.25">
      <c r="A10" s="520" t="s">
        <v>20124</v>
      </c>
      <c r="B10" s="671"/>
      <c r="C10" s="671"/>
      <c r="D10" s="671">
        <f>95525.65+300000.03</f>
        <v>395525.68000000005</v>
      </c>
      <c r="E10" s="671">
        <f t="shared" ref="E10" si="1">SUM(C10:D10)</f>
        <v>395525.68000000005</v>
      </c>
      <c r="F10" s="522">
        <v>395525.68</v>
      </c>
      <c r="G10" s="522">
        <f>SUM(F10)</f>
        <v>395525.68</v>
      </c>
      <c r="H10" s="766">
        <f t="shared" ref="H10:H23" si="2">SUM(E10-F10)</f>
        <v>5.8207660913467407E-11</v>
      </c>
    </row>
    <row r="11" spans="1:35" s="520" customFormat="1" hidden="1" x14ac:dyDescent="0.25">
      <c r="A11" s="520" t="s">
        <v>20135</v>
      </c>
      <c r="B11" s="671">
        <v>0</v>
      </c>
      <c r="C11" s="671">
        <v>0</v>
      </c>
      <c r="D11" s="671">
        <v>0</v>
      </c>
      <c r="E11" s="671">
        <f>SUM(C11:D11)</f>
        <v>0</v>
      </c>
      <c r="F11" s="522">
        <v>0</v>
      </c>
      <c r="G11" s="522">
        <f>SUM(F11)</f>
        <v>0</v>
      </c>
      <c r="H11" s="766">
        <f>SUM(E11-F11)</f>
        <v>0</v>
      </c>
    </row>
    <row r="12" spans="1:35" s="520" customFormat="1" x14ac:dyDescent="0.2">
      <c r="A12" s="676" t="s">
        <v>20006</v>
      </c>
      <c r="B12" s="683">
        <v>0</v>
      </c>
      <c r="C12" s="672">
        <v>200000</v>
      </c>
      <c r="D12" s="672">
        <v>0</v>
      </c>
      <c r="E12" s="672">
        <f t="shared" ref="E12" si="3">SUM(B12:D12)</f>
        <v>200000</v>
      </c>
      <c r="F12" s="673">
        <v>0</v>
      </c>
      <c r="G12" s="673">
        <f t="shared" ref="G12" si="4">SUM(F12)</f>
        <v>0</v>
      </c>
      <c r="H12" s="766">
        <f t="shared" si="2"/>
        <v>200000</v>
      </c>
      <c r="I12" s="685"/>
      <c r="J12" s="783"/>
      <c r="K12" s="784"/>
      <c r="L12" s="685"/>
      <c r="M12" s="672"/>
      <c r="N12" s="685"/>
    </row>
    <row r="13" spans="1:35" s="483" customFormat="1" x14ac:dyDescent="0.25">
      <c r="A13" s="731" t="s">
        <v>20011</v>
      </c>
      <c r="B13" s="732">
        <f>SUM(B16:B18)</f>
        <v>0</v>
      </c>
      <c r="C13" s="732">
        <f>SUM(C14:C18)</f>
        <v>61170.62</v>
      </c>
      <c r="D13" s="732">
        <f t="shared" ref="D13:H13" si="5">SUM(D14:D18)</f>
        <v>0</v>
      </c>
      <c r="E13" s="732">
        <f t="shared" si="5"/>
        <v>61170.619999999995</v>
      </c>
      <c r="F13" s="732">
        <f t="shared" si="5"/>
        <v>58176.11</v>
      </c>
      <c r="G13" s="732">
        <f t="shared" si="5"/>
        <v>58176.11</v>
      </c>
      <c r="H13" s="732">
        <f t="shared" si="5"/>
        <v>2994.5099999999975</v>
      </c>
    </row>
    <row r="14" spans="1:35" s="771" customFormat="1" ht="12.75" x14ac:dyDescent="0.2">
      <c r="A14" s="520" t="s">
        <v>20095</v>
      </c>
      <c r="B14" s="769"/>
      <c r="C14" s="770">
        <v>60000</v>
      </c>
      <c r="D14" s="770">
        <v>0</v>
      </c>
      <c r="E14" s="672">
        <f t="shared" ref="E14:E15" si="6">SUM(B14:D14)</f>
        <v>60000</v>
      </c>
      <c r="F14" s="770">
        <v>57950.12</v>
      </c>
      <c r="G14" s="672">
        <f t="shared" ref="G14:G15" si="7">SUM(F14)</f>
        <v>57950.12</v>
      </c>
      <c r="H14" s="766">
        <f t="shared" si="2"/>
        <v>2049.8799999999974</v>
      </c>
      <c r="I14" s="520"/>
    </row>
    <row r="15" spans="1:35" s="520" customFormat="1" x14ac:dyDescent="0.2">
      <c r="A15" s="676" t="s">
        <v>20139</v>
      </c>
      <c r="B15" s="715">
        <v>0</v>
      </c>
      <c r="C15" s="672">
        <v>0</v>
      </c>
      <c r="D15" s="672">
        <v>225.99</v>
      </c>
      <c r="E15" s="672">
        <f t="shared" si="6"/>
        <v>225.99</v>
      </c>
      <c r="F15" s="619">
        <v>225.99</v>
      </c>
      <c r="G15" s="673">
        <f t="shared" si="7"/>
        <v>225.99</v>
      </c>
      <c r="H15" s="766">
        <f t="shared" si="2"/>
        <v>0</v>
      </c>
      <c r="I15" s="685"/>
      <c r="J15" s="685"/>
      <c r="K15" s="685"/>
      <c r="L15" s="685"/>
      <c r="M15" s="685"/>
      <c r="N15" s="685"/>
    </row>
    <row r="16" spans="1:35" s="483" customFormat="1" x14ac:dyDescent="0.25">
      <c r="A16" s="483" t="s">
        <v>20032</v>
      </c>
      <c r="B16" s="671">
        <v>0</v>
      </c>
      <c r="C16" s="522">
        <f>195.91+19.7</f>
        <v>215.60999999999999</v>
      </c>
      <c r="D16" s="522">
        <v>0</v>
      </c>
      <c r="E16" s="522">
        <f>SUM(B16:D16)</f>
        <v>215.60999999999999</v>
      </c>
      <c r="F16" s="522">
        <v>0</v>
      </c>
      <c r="G16" s="522">
        <f>SUM(F16)</f>
        <v>0</v>
      </c>
      <c r="H16" s="766">
        <f t="shared" si="2"/>
        <v>215.60999999999999</v>
      </c>
    </row>
    <row r="17" spans="1:27" s="483" customFormat="1" x14ac:dyDescent="0.25">
      <c r="A17" s="785" t="s">
        <v>20046</v>
      </c>
      <c r="B17" s="671">
        <v>0</v>
      </c>
      <c r="C17" s="781">
        <v>955.01</v>
      </c>
      <c r="D17" s="781">
        <v>-225.99</v>
      </c>
      <c r="E17" s="522">
        <f>SUM(B17:D17)</f>
        <v>729.02</v>
      </c>
      <c r="F17" s="522">
        <v>0</v>
      </c>
      <c r="G17" s="522">
        <f>SUM(F17)</f>
        <v>0</v>
      </c>
      <c r="H17" s="766">
        <f t="shared" si="2"/>
        <v>729.02</v>
      </c>
    </row>
    <row r="18" spans="1:27" s="520" customFormat="1" hidden="1" x14ac:dyDescent="0.25">
      <c r="A18" s="676" t="s">
        <v>20140</v>
      </c>
      <c r="B18" s="671">
        <v>0</v>
      </c>
      <c r="C18" s="522">
        <v>0</v>
      </c>
      <c r="D18" s="732">
        <v>0</v>
      </c>
      <c r="E18" s="522">
        <f>SUM(B18:D18)</f>
        <v>0</v>
      </c>
      <c r="F18" s="522">
        <v>0</v>
      </c>
      <c r="G18" s="522">
        <f>SUM(F18)</f>
        <v>0</v>
      </c>
      <c r="H18" s="766">
        <f t="shared" si="2"/>
        <v>0</v>
      </c>
      <c r="I18" s="685"/>
      <c r="J18" s="685"/>
      <c r="K18" s="685"/>
      <c r="L18" s="685"/>
      <c r="M18" s="685"/>
      <c r="N18" s="685"/>
      <c r="O18" s="685"/>
      <c r="P18" s="685"/>
      <c r="Q18" s="685"/>
      <c r="R18" s="685"/>
      <c r="S18" s="685"/>
      <c r="T18" s="685"/>
      <c r="U18" s="685"/>
      <c r="V18" s="685"/>
      <c r="W18" s="685"/>
      <c r="X18" s="685"/>
      <c r="Y18" s="685"/>
      <c r="Z18" s="685"/>
      <c r="AA18" s="685"/>
    </row>
    <row r="19" spans="1:27" s="483" customFormat="1" x14ac:dyDescent="0.25">
      <c r="A19" s="731" t="s">
        <v>20085</v>
      </c>
      <c r="B19" s="732">
        <f t="shared" ref="B19:H19" si="8">SUM(B20:B25)</f>
        <v>0</v>
      </c>
      <c r="C19" s="732">
        <f t="shared" si="8"/>
        <v>2614541.31</v>
      </c>
      <c r="D19" s="732">
        <f t="shared" si="8"/>
        <v>-395525.67999999993</v>
      </c>
      <c r="E19" s="732">
        <f t="shared" si="8"/>
        <v>2219015.63</v>
      </c>
      <c r="F19" s="732">
        <f t="shared" si="8"/>
        <v>1706112.2</v>
      </c>
      <c r="G19" s="732">
        <f t="shared" si="8"/>
        <v>1706112.2</v>
      </c>
      <c r="H19" s="732">
        <f t="shared" si="8"/>
        <v>512903.43000000017</v>
      </c>
    </row>
    <row r="20" spans="1:27" s="483" customFormat="1" hidden="1" x14ac:dyDescent="0.25">
      <c r="A20" s="676" t="s">
        <v>20086</v>
      </c>
      <c r="B20" s="671">
        <v>0</v>
      </c>
      <c r="C20" s="732"/>
      <c r="D20" s="781">
        <v>0</v>
      </c>
      <c r="E20" s="522">
        <f>SUM(B20:D20)</f>
        <v>0</v>
      </c>
      <c r="F20" s="781">
        <v>0</v>
      </c>
      <c r="G20" s="522">
        <f t="shared" ref="G20:G23" si="9">SUM(F20)</f>
        <v>0</v>
      </c>
      <c r="H20" s="766">
        <f t="shared" si="2"/>
        <v>0</v>
      </c>
    </row>
    <row r="21" spans="1:27" s="483" customFormat="1" hidden="1" x14ac:dyDescent="0.25">
      <c r="A21" s="483" t="s">
        <v>20087</v>
      </c>
      <c r="B21" s="671">
        <v>0</v>
      </c>
      <c r="C21" s="522"/>
      <c r="D21" s="522">
        <v>0</v>
      </c>
      <c r="E21" s="522">
        <f>SUM(B21:D21)</f>
        <v>0</v>
      </c>
      <c r="F21" s="522">
        <v>0</v>
      </c>
      <c r="G21" s="522">
        <f t="shared" si="9"/>
        <v>0</v>
      </c>
      <c r="H21" s="766">
        <f t="shared" si="2"/>
        <v>0</v>
      </c>
    </row>
    <row r="22" spans="1:27" s="483" customFormat="1" x14ac:dyDescent="0.25">
      <c r="A22" s="786" t="s">
        <v>20141</v>
      </c>
      <c r="B22" s="671"/>
      <c r="C22" s="522">
        <f>2040000+388000</f>
        <v>2428000</v>
      </c>
      <c r="D22" s="522">
        <f>-327947.68-300000.03-1287148.86</f>
        <v>-1915096.57</v>
      </c>
      <c r="E22" s="522">
        <f t="shared" ref="E22:E23" si="10">SUM(B22:D22)</f>
        <v>512903.42999999993</v>
      </c>
      <c r="F22" s="522"/>
      <c r="G22" s="522"/>
      <c r="H22" s="766">
        <f t="shared" si="2"/>
        <v>512903.42999999993</v>
      </c>
    </row>
    <row r="23" spans="1:27" s="483" customFormat="1" x14ac:dyDescent="0.25">
      <c r="A23" s="780" t="s">
        <v>20090</v>
      </c>
      <c r="B23" s="671">
        <v>0</v>
      </c>
      <c r="C23" s="522">
        <v>186541.31</v>
      </c>
      <c r="D23" s="522">
        <v>1287148.8600000001</v>
      </c>
      <c r="E23" s="522">
        <f t="shared" si="10"/>
        <v>1473690.1700000002</v>
      </c>
      <c r="F23" s="522">
        <v>1473690.17</v>
      </c>
      <c r="G23" s="522">
        <f t="shared" si="9"/>
        <v>1473690.17</v>
      </c>
      <c r="H23" s="766">
        <f t="shared" si="2"/>
        <v>2.3283064365386963E-10</v>
      </c>
    </row>
    <row r="24" spans="1:27" s="483" customFormat="1" hidden="1" x14ac:dyDescent="0.25">
      <c r="A24" s="483" t="s">
        <v>20142</v>
      </c>
      <c r="B24" s="671">
        <v>0</v>
      </c>
      <c r="C24" s="522"/>
      <c r="D24" s="522">
        <v>0</v>
      </c>
      <c r="E24" s="522">
        <f>SUM(B24:D24)</f>
        <v>0</v>
      </c>
      <c r="F24" s="522">
        <v>0</v>
      </c>
      <c r="G24" s="522">
        <f>SUM(F24)</f>
        <v>0</v>
      </c>
      <c r="H24" s="766">
        <f>SUM(E24-F24)</f>
        <v>0</v>
      </c>
    </row>
    <row r="25" spans="1:27" s="483" customFormat="1" x14ac:dyDescent="0.25">
      <c r="A25" s="787" t="s">
        <v>20143</v>
      </c>
      <c r="B25" s="671"/>
      <c r="C25" s="522"/>
      <c r="D25" s="522">
        <v>232422.03</v>
      </c>
      <c r="E25" s="522">
        <f>SUM(B25:D25)</f>
        <v>232422.03</v>
      </c>
      <c r="F25" s="522">
        <v>232422.03</v>
      </c>
      <c r="G25" s="522">
        <f t="shared" ref="G25" si="11">SUM(F25)</f>
        <v>232422.03</v>
      </c>
      <c r="H25" s="766">
        <f t="shared" ref="H25" si="12">SUM(E25-F25)</f>
        <v>0</v>
      </c>
    </row>
    <row r="26" spans="1:27" x14ac:dyDescent="0.25">
      <c r="A26" s="720" t="s">
        <v>19778</v>
      </c>
      <c r="B26" s="721">
        <f t="shared" ref="B26:H26" si="13">SUM(B9+B13+B19)</f>
        <v>0</v>
      </c>
      <c r="C26" s="721">
        <f t="shared" si="13"/>
        <v>2875711.93</v>
      </c>
      <c r="D26" s="721">
        <f t="shared" si="13"/>
        <v>1.1641532182693481E-10</v>
      </c>
      <c r="E26" s="721">
        <f t="shared" si="13"/>
        <v>2875711.9299999997</v>
      </c>
      <c r="F26" s="721">
        <f t="shared" si="13"/>
        <v>2159813.9899999998</v>
      </c>
      <c r="G26" s="721">
        <f t="shared" si="13"/>
        <v>2159813.9899999998</v>
      </c>
      <c r="H26" s="721">
        <f t="shared" si="13"/>
        <v>715897.94000000018</v>
      </c>
      <c r="I26" s="704"/>
    </row>
    <row r="27" spans="1:27" x14ac:dyDescent="0.25">
      <c r="A27" s="704"/>
      <c r="B27" s="704"/>
      <c r="C27" s="714"/>
      <c r="D27" s="714"/>
      <c r="E27" s="714"/>
      <c r="F27" s="714"/>
      <c r="G27" s="714"/>
      <c r="H27" s="714"/>
      <c r="I27" s="704"/>
      <c r="J27" s="484"/>
      <c r="K27" s="485"/>
    </row>
    <row r="28" spans="1:27" x14ac:dyDescent="0.25">
      <c r="C28" s="722"/>
      <c r="E28" s="704"/>
      <c r="F28" s="704"/>
      <c r="G28" s="704"/>
      <c r="J28" s="484"/>
      <c r="K28" s="485"/>
    </row>
    <row r="29" spans="1:27" x14ac:dyDescent="0.25">
      <c r="C29" s="722"/>
      <c r="E29" s="704"/>
      <c r="F29" s="712"/>
      <c r="G29" s="704"/>
    </row>
    <row r="30" spans="1:27" x14ac:dyDescent="0.25">
      <c r="C30" s="788"/>
      <c r="E30" s="704"/>
      <c r="F30" s="712"/>
      <c r="G30" s="704"/>
    </row>
    <row r="31" spans="1:27" x14ac:dyDescent="0.25">
      <c r="C31" s="708"/>
      <c r="E31" s="704"/>
      <c r="F31" s="712"/>
      <c r="G31" s="704"/>
    </row>
    <row r="32" spans="1:27" x14ac:dyDescent="0.25">
      <c r="C32" s="789"/>
      <c r="E32" s="704"/>
      <c r="F32" s="712"/>
      <c r="G32" s="704"/>
    </row>
    <row r="33" spans="3:7" x14ac:dyDescent="0.25">
      <c r="C33" s="708"/>
      <c r="E33" s="704"/>
      <c r="F33" s="712"/>
      <c r="G33" s="704"/>
    </row>
    <row r="34" spans="3:7" x14ac:dyDescent="0.25">
      <c r="C34" s="1350" t="s">
        <v>19726</v>
      </c>
      <c r="D34" s="1350"/>
      <c r="E34" s="704"/>
      <c r="F34" s="714"/>
      <c r="G34" s="704"/>
    </row>
    <row r="35" spans="3:7" x14ac:dyDescent="0.25">
      <c r="C35" s="1351" t="s">
        <v>789</v>
      </c>
      <c r="D35" s="1351"/>
      <c r="F35" s="722"/>
    </row>
    <row r="36" spans="3:7" x14ac:dyDescent="0.25">
      <c r="F36" s="722"/>
    </row>
    <row r="37" spans="3:7" x14ac:dyDescent="0.25">
      <c r="F37" s="722"/>
    </row>
    <row r="38" spans="3:7" x14ac:dyDescent="0.25">
      <c r="F38" s="722"/>
    </row>
    <row r="40" spans="3:7" x14ac:dyDescent="0.25">
      <c r="F40" s="733"/>
    </row>
    <row r="41" spans="3:7" x14ac:dyDescent="0.25">
      <c r="F41" s="722"/>
    </row>
    <row r="42" spans="3:7" x14ac:dyDescent="0.25">
      <c r="F42" s="722"/>
    </row>
    <row r="43" spans="3:7" x14ac:dyDescent="0.25">
      <c r="F43" s="722"/>
    </row>
  </sheetData>
  <mergeCells count="7">
    <mergeCell ref="C35:D35"/>
    <mergeCell ref="A1:H1"/>
    <mergeCell ref="A2:H2"/>
    <mergeCell ref="A3:H3"/>
    <mergeCell ref="A4:H4"/>
    <mergeCell ref="B6:C6"/>
    <mergeCell ref="C34:D3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&amp;R83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I26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0.85546875" customWidth="1"/>
    <col min="2" max="2" width="18" customWidth="1"/>
    <col min="3" max="3" width="19.140625" bestFit="1" customWidth="1"/>
    <col min="4" max="4" width="18.85546875" customWidth="1"/>
    <col min="5" max="5" width="16.42578125" customWidth="1"/>
    <col min="6" max="6" width="18.28515625" customWidth="1"/>
    <col min="7" max="7" width="15.5703125" customWidth="1"/>
    <col min="8" max="8" width="15.14062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20144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20145</v>
      </c>
      <c r="C6" s="1466"/>
      <c r="D6" s="779" t="s">
        <v>20146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s="718" customFormat="1" hidden="1" x14ac:dyDescent="0.25">
      <c r="A9" s="790" t="s">
        <v>19978</v>
      </c>
      <c r="B9" s="719">
        <f t="shared" ref="B9:C9" si="0">SUM(B10)</f>
        <v>0</v>
      </c>
      <c r="C9" s="719">
        <f t="shared" si="0"/>
        <v>0</v>
      </c>
      <c r="D9" s="719">
        <f>SUM(D10)</f>
        <v>0</v>
      </c>
      <c r="E9" s="719">
        <f t="shared" ref="E9:H9" si="1">SUM(E10)</f>
        <v>0</v>
      </c>
      <c r="F9" s="719">
        <f t="shared" si="1"/>
        <v>0</v>
      </c>
      <c r="G9" s="719">
        <f t="shared" si="1"/>
        <v>0</v>
      </c>
      <c r="H9" s="719">
        <f t="shared" si="1"/>
        <v>0</v>
      </c>
    </row>
    <row r="10" spans="1:35" s="731" customFormat="1" hidden="1" x14ac:dyDescent="0.25">
      <c r="A10" s="676" t="s">
        <v>19981</v>
      </c>
      <c r="B10" s="732"/>
      <c r="C10" s="732"/>
      <c r="D10" s="781">
        <v>0</v>
      </c>
      <c r="E10" s="522">
        <f t="shared" ref="E10" si="2">SUM(C10:D10)</f>
        <v>0</v>
      </c>
      <c r="F10" s="737">
        <v>0</v>
      </c>
      <c r="G10" s="522">
        <f>SUM(F10)</f>
        <v>0</v>
      </c>
      <c r="H10" s="766">
        <f t="shared" ref="H10" si="3">SUM(E10-F10)</f>
        <v>0</v>
      </c>
    </row>
    <row r="11" spans="1:35" s="731" customFormat="1" x14ac:dyDescent="0.25">
      <c r="A11" s="731" t="s">
        <v>20011</v>
      </c>
      <c r="B11" s="732">
        <f t="shared" ref="B11:C11" si="4">SUM(B12)</f>
        <v>0</v>
      </c>
      <c r="C11" s="732">
        <f t="shared" si="4"/>
        <v>0</v>
      </c>
      <c r="D11" s="732">
        <f>SUM(D12)</f>
        <v>0</v>
      </c>
      <c r="E11" s="732">
        <f t="shared" ref="E11:H11" si="5">SUM(E12)</f>
        <v>0</v>
      </c>
      <c r="F11" s="732">
        <f t="shared" si="5"/>
        <v>0</v>
      </c>
      <c r="G11" s="732">
        <f t="shared" si="5"/>
        <v>0</v>
      </c>
      <c r="H11" s="732">
        <f t="shared" si="5"/>
        <v>0</v>
      </c>
    </row>
    <row r="12" spans="1:35" s="483" customFormat="1" x14ac:dyDescent="0.25">
      <c r="A12" s="483" t="s">
        <v>20032</v>
      </c>
      <c r="B12" s="522"/>
      <c r="C12" s="522">
        <v>0</v>
      </c>
      <c r="D12" s="522"/>
      <c r="E12" s="522">
        <f>SUM(C12:D12)</f>
        <v>0</v>
      </c>
      <c r="F12" s="522">
        <v>0</v>
      </c>
      <c r="G12" s="522">
        <f>SUM(F12)</f>
        <v>0</v>
      </c>
      <c r="H12" s="766">
        <f t="shared" ref="H12" si="6">SUM(E12-F12)</f>
        <v>0</v>
      </c>
    </row>
    <row r="13" spans="1:35" s="731" customFormat="1" x14ac:dyDescent="0.25">
      <c r="A13" s="731" t="s">
        <v>20056</v>
      </c>
      <c r="B13" s="732">
        <f t="shared" ref="B13:H13" si="7">SUM(B14:B15)</f>
        <v>0</v>
      </c>
      <c r="C13" s="732">
        <f t="shared" si="7"/>
        <v>66400</v>
      </c>
      <c r="D13" s="732">
        <f t="shared" si="7"/>
        <v>0</v>
      </c>
      <c r="E13" s="732">
        <f t="shared" si="7"/>
        <v>66400</v>
      </c>
      <c r="F13" s="732">
        <f t="shared" si="7"/>
        <v>60000</v>
      </c>
      <c r="G13" s="732">
        <f t="shared" si="7"/>
        <v>60000</v>
      </c>
      <c r="H13" s="732">
        <f t="shared" si="7"/>
        <v>6400</v>
      </c>
    </row>
    <row r="14" spans="1:35" s="483" customFormat="1" x14ac:dyDescent="0.25">
      <c r="A14" s="483" t="s">
        <v>20058</v>
      </c>
      <c r="B14" s="522">
        <v>0</v>
      </c>
      <c r="C14" s="522">
        <f>12000+48000+6400</f>
        <v>66400</v>
      </c>
      <c r="D14" s="522"/>
      <c r="E14" s="522">
        <f t="shared" ref="E14:E15" si="8">SUM(C14:D14)</f>
        <v>66400</v>
      </c>
      <c r="F14" s="522">
        <v>60000</v>
      </c>
      <c r="G14" s="522">
        <f>SUM(F14)</f>
        <v>60000</v>
      </c>
      <c r="H14" s="766">
        <f t="shared" ref="H14:H15" si="9">SUM(E14-F14)</f>
        <v>6400</v>
      </c>
    </row>
    <row r="15" spans="1:35" hidden="1" x14ac:dyDescent="0.25">
      <c r="A15" s="704" t="s">
        <v>20059</v>
      </c>
      <c r="B15" s="714">
        <v>0</v>
      </c>
      <c r="C15" s="714">
        <v>0</v>
      </c>
      <c r="D15" s="714">
        <v>0</v>
      </c>
      <c r="E15" s="714">
        <f t="shared" si="8"/>
        <v>0</v>
      </c>
      <c r="F15" s="714"/>
      <c r="G15" s="714"/>
      <c r="H15" s="766">
        <f t="shared" si="9"/>
        <v>0</v>
      </c>
      <c r="I15" s="704"/>
    </row>
    <row r="16" spans="1:35" s="718" customFormat="1" x14ac:dyDescent="0.25">
      <c r="A16" s="720" t="s">
        <v>19778</v>
      </c>
      <c r="B16" s="721">
        <f t="shared" ref="B16" si="10">SUM(B9+B13)</f>
        <v>0</v>
      </c>
      <c r="C16" s="721">
        <f>SUM(C9+C11+C13)</f>
        <v>66400</v>
      </c>
      <c r="D16" s="721">
        <f t="shared" ref="D16:H16" si="11">SUM(D9+D11+D13)</f>
        <v>0</v>
      </c>
      <c r="E16" s="721">
        <f t="shared" si="11"/>
        <v>66400</v>
      </c>
      <c r="F16" s="721">
        <f t="shared" si="11"/>
        <v>60000</v>
      </c>
      <c r="G16" s="721">
        <f t="shared" si="11"/>
        <v>60000</v>
      </c>
      <c r="H16" s="721">
        <f t="shared" si="11"/>
        <v>6400</v>
      </c>
      <c r="I16" s="723"/>
    </row>
    <row r="17" spans="1:9" x14ac:dyDescent="0.25">
      <c r="A17" s="704"/>
      <c r="B17" s="704"/>
      <c r="C17" s="704"/>
      <c r="D17" s="704"/>
      <c r="E17" s="704"/>
      <c r="F17" s="704"/>
      <c r="G17" s="704"/>
      <c r="H17" s="704"/>
      <c r="I17" s="704"/>
    </row>
    <row r="18" spans="1:9" x14ac:dyDescent="0.25">
      <c r="A18" s="704"/>
      <c r="B18" s="704"/>
      <c r="C18" s="704"/>
      <c r="D18" s="704"/>
      <c r="E18" s="704"/>
      <c r="F18" s="704"/>
      <c r="G18" s="704"/>
      <c r="H18" s="704"/>
      <c r="I18" s="704"/>
    </row>
    <row r="19" spans="1:9" x14ac:dyDescent="0.25">
      <c r="E19" s="704"/>
      <c r="F19" s="704"/>
      <c r="G19" s="704"/>
      <c r="H19" s="704"/>
    </row>
    <row r="20" spans="1:9" x14ac:dyDescent="0.25">
      <c r="E20" s="704"/>
      <c r="F20" s="704"/>
      <c r="G20" s="704"/>
      <c r="H20" s="704"/>
    </row>
    <row r="21" spans="1:9" x14ac:dyDescent="0.25">
      <c r="E21" s="704"/>
      <c r="F21" s="704"/>
      <c r="G21" s="704"/>
      <c r="H21" s="704"/>
    </row>
    <row r="22" spans="1:9" x14ac:dyDescent="0.25">
      <c r="E22" s="704"/>
      <c r="F22" s="704"/>
      <c r="G22" s="704"/>
      <c r="H22" s="704"/>
    </row>
    <row r="23" spans="1:9" x14ac:dyDescent="0.25">
      <c r="E23" s="704"/>
      <c r="F23" s="704"/>
      <c r="G23" s="704"/>
      <c r="H23" s="704"/>
    </row>
    <row r="24" spans="1:9" x14ac:dyDescent="0.25">
      <c r="E24" s="704"/>
      <c r="F24" s="704"/>
      <c r="G24" s="704"/>
      <c r="H24" s="704"/>
    </row>
    <row r="25" spans="1:9" x14ac:dyDescent="0.25">
      <c r="C25" s="1350" t="s">
        <v>19726</v>
      </c>
      <c r="D25" s="1350"/>
      <c r="E25" s="704"/>
      <c r="F25" s="704"/>
      <c r="G25" s="704"/>
      <c r="H25" s="704"/>
    </row>
    <row r="26" spans="1:9" x14ac:dyDescent="0.25">
      <c r="C26" s="1351" t="s">
        <v>789</v>
      </c>
      <c r="D26" s="1351"/>
      <c r="E26" s="704"/>
      <c r="F26" s="704"/>
      <c r="G26" s="704"/>
      <c r="H26" s="704"/>
    </row>
  </sheetData>
  <mergeCells count="7">
    <mergeCell ref="C26:D26"/>
    <mergeCell ref="A1:H1"/>
    <mergeCell ref="A2:H2"/>
    <mergeCell ref="A3:H3"/>
    <mergeCell ref="A4:H4"/>
    <mergeCell ref="B6:C6"/>
    <mergeCell ref="C25:D25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&amp;R84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I134"/>
  <sheetViews>
    <sheetView zoomScale="80" zoomScaleNormal="80" workbookViewId="0">
      <selection activeCell="F109" sqref="F109"/>
    </sheetView>
  </sheetViews>
  <sheetFormatPr baseColWidth="10" defaultColWidth="10.85546875" defaultRowHeight="12.75" x14ac:dyDescent="0.2"/>
  <cols>
    <col min="1" max="1" width="38.28515625" style="656" customWidth="1"/>
    <col min="2" max="2" width="18.7109375" style="658" customWidth="1"/>
    <col min="3" max="3" width="17.7109375" style="658" customWidth="1"/>
    <col min="4" max="4" width="19.28515625" style="658" customWidth="1"/>
    <col min="5" max="5" width="16.5703125" style="658" customWidth="1"/>
    <col min="6" max="6" width="17.28515625" style="658" customWidth="1"/>
    <col min="7" max="7" width="14.42578125" style="658" customWidth="1"/>
    <col min="8" max="8" width="15.42578125" style="658" customWidth="1"/>
    <col min="9" max="9" width="13.42578125" style="658" customWidth="1"/>
    <col min="10" max="10" width="14.42578125" style="658" customWidth="1"/>
    <col min="11" max="11" width="14.42578125" style="658" bestFit="1" customWidth="1"/>
    <col min="12" max="12" width="13.7109375" style="658" customWidth="1"/>
    <col min="13" max="35" width="10.85546875" style="657"/>
    <col min="36" max="16384" width="10.85546875" style="524"/>
  </cols>
  <sheetData>
    <row r="1" spans="1:35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</row>
    <row r="2" spans="1:35" ht="12.75" customHeight="1" x14ac:dyDescent="0.2">
      <c r="A2" s="1461" t="s">
        <v>20147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</row>
    <row r="3" spans="1:35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</row>
    <row r="4" spans="1:35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</row>
    <row r="5" spans="1:35" ht="12.75" customHeight="1" x14ac:dyDescent="0.2"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</row>
    <row r="6" spans="1:35" x14ac:dyDescent="0.2">
      <c r="A6" s="659" t="s">
        <v>19785</v>
      </c>
      <c r="B6" s="660" t="s">
        <v>20148</v>
      </c>
      <c r="C6" s="779" t="s">
        <v>20149</v>
      </c>
    </row>
    <row r="8" spans="1:35" s="666" customFormat="1" ht="39" x14ac:dyDescent="0.25">
      <c r="A8" s="662" t="s">
        <v>206</v>
      </c>
      <c r="B8" s="663" t="s">
        <v>19953</v>
      </c>
      <c r="C8" s="664" t="s">
        <v>20150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s="728" customFormat="1" ht="22.5" customHeight="1" x14ac:dyDescent="0.25">
      <c r="A9" s="791" t="s">
        <v>20085</v>
      </c>
      <c r="B9" s="661">
        <f>SUM(B10:B11)</f>
        <v>0</v>
      </c>
      <c r="C9" s="661">
        <f t="shared" ref="C9:H9" si="0">SUM(C10:C11)</f>
        <v>522440.80000000005</v>
      </c>
      <c r="D9" s="661">
        <f t="shared" si="0"/>
        <v>0</v>
      </c>
      <c r="E9" s="661">
        <f t="shared" si="0"/>
        <v>522440.80000000005</v>
      </c>
      <c r="F9" s="661">
        <f t="shared" si="0"/>
        <v>522440.8</v>
      </c>
      <c r="G9" s="661">
        <f t="shared" si="0"/>
        <v>522440.8</v>
      </c>
      <c r="H9" s="661">
        <f t="shared" si="0"/>
        <v>5.8207660913467407E-11</v>
      </c>
      <c r="I9" s="723"/>
      <c r="J9" s="792"/>
      <c r="K9" s="792"/>
      <c r="L9" s="792"/>
      <c r="M9" s="792"/>
      <c r="N9" s="792"/>
      <c r="O9" s="792"/>
      <c r="P9" s="792"/>
      <c r="Q9" s="792"/>
      <c r="R9" s="792"/>
      <c r="S9" s="792"/>
      <c r="T9" s="792"/>
      <c r="U9" s="792"/>
      <c r="V9" s="792"/>
      <c r="W9" s="792"/>
      <c r="X9" s="792"/>
      <c r="Y9" s="792"/>
      <c r="Z9" s="792"/>
      <c r="AA9" s="792"/>
      <c r="AB9" s="792"/>
      <c r="AC9" s="792"/>
      <c r="AD9" s="792"/>
      <c r="AE9" s="792"/>
      <c r="AF9" s="792"/>
      <c r="AG9" s="792"/>
      <c r="AH9" s="792"/>
      <c r="AI9" s="792"/>
    </row>
    <row r="10" spans="1:35" s="688" customFormat="1" ht="22.5" customHeight="1" x14ac:dyDescent="0.25">
      <c r="A10" s="676" t="s">
        <v>20086</v>
      </c>
      <c r="B10" s="672"/>
      <c r="C10" s="672"/>
      <c r="D10" s="672">
        <v>0</v>
      </c>
      <c r="E10" s="672">
        <f>SUM(C10:D10)</f>
        <v>0</v>
      </c>
      <c r="F10" s="672">
        <v>0</v>
      </c>
      <c r="G10" s="672">
        <f t="shared" ref="G10:G11" si="1">SUM(F10)</f>
        <v>0</v>
      </c>
      <c r="H10" s="672">
        <f>SUM(E10-F10)</f>
        <v>0</v>
      </c>
      <c r="I10" s="731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7"/>
      <c r="AC10" s="687"/>
      <c r="AD10" s="687"/>
      <c r="AE10" s="687"/>
      <c r="AF10" s="687"/>
      <c r="AG10" s="687"/>
      <c r="AH10" s="687"/>
      <c r="AI10" s="687"/>
    </row>
    <row r="11" spans="1:35" s="520" customFormat="1" ht="22.5" customHeight="1" x14ac:dyDescent="0.25">
      <c r="A11" s="676" t="s">
        <v>20087</v>
      </c>
      <c r="B11" s="672">
        <v>0</v>
      </c>
      <c r="C11" s="672">
        <f>22541.12+522440.8-22541.12</f>
        <v>522440.80000000005</v>
      </c>
      <c r="D11" s="672">
        <v>0</v>
      </c>
      <c r="E11" s="672">
        <f>SUM(C11:D11)</f>
        <v>522440.80000000005</v>
      </c>
      <c r="F11" s="672">
        <v>522440.8</v>
      </c>
      <c r="G11" s="672">
        <f t="shared" si="1"/>
        <v>522440.8</v>
      </c>
      <c r="H11" s="672">
        <f>SUM(E11-F11)</f>
        <v>5.8207660913467407E-11</v>
      </c>
      <c r="I11" s="483"/>
      <c r="J11" s="685"/>
      <c r="K11" s="685"/>
      <c r="L11" s="685"/>
      <c r="M11" s="685"/>
      <c r="N11" s="685"/>
      <c r="O11" s="685"/>
      <c r="P11" s="685"/>
      <c r="Q11" s="685"/>
      <c r="R11" s="685"/>
      <c r="S11" s="685"/>
      <c r="T11" s="685"/>
      <c r="U11" s="685"/>
      <c r="V11" s="685"/>
      <c r="W11" s="685"/>
      <c r="X11" s="685"/>
      <c r="Y11" s="685"/>
      <c r="Z11" s="685"/>
      <c r="AA11" s="685"/>
      <c r="AB11" s="685"/>
      <c r="AC11" s="685"/>
      <c r="AD11" s="685"/>
      <c r="AE11" s="685"/>
      <c r="AF11" s="685"/>
      <c r="AG11" s="685"/>
      <c r="AH11" s="685"/>
      <c r="AI11" s="685"/>
    </row>
    <row r="12" spans="1:35" s="773" customFormat="1" ht="22.5" customHeight="1" x14ac:dyDescent="0.25">
      <c r="A12" s="705" t="s">
        <v>19778</v>
      </c>
      <c r="B12" s="706">
        <f>SUM(B9)</f>
        <v>0</v>
      </c>
      <c r="C12" s="706">
        <f t="shared" ref="C12:H12" si="2">SUM(C9)</f>
        <v>522440.80000000005</v>
      </c>
      <c r="D12" s="706">
        <f t="shared" si="2"/>
        <v>0</v>
      </c>
      <c r="E12" s="706">
        <f t="shared" si="2"/>
        <v>522440.80000000005</v>
      </c>
      <c r="F12" s="706">
        <f t="shared" si="2"/>
        <v>522440.8</v>
      </c>
      <c r="G12" s="706">
        <f t="shared" si="2"/>
        <v>522440.8</v>
      </c>
      <c r="H12" s="706">
        <f t="shared" si="2"/>
        <v>5.8207660913467407E-11</v>
      </c>
      <c r="I12" s="720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772"/>
      <c r="U12" s="772"/>
      <c r="V12" s="772"/>
      <c r="W12" s="772"/>
      <c r="X12" s="772"/>
      <c r="Y12" s="772"/>
      <c r="Z12" s="772"/>
      <c r="AA12" s="772"/>
      <c r="AB12" s="772"/>
      <c r="AC12" s="772"/>
      <c r="AD12" s="772"/>
      <c r="AE12" s="772"/>
      <c r="AF12" s="772"/>
      <c r="AG12" s="772"/>
      <c r="AH12" s="772"/>
      <c r="AI12" s="772"/>
    </row>
    <row r="13" spans="1:35" ht="15" x14ac:dyDescent="0.25">
      <c r="A13" s="704"/>
      <c r="B13" s="483"/>
      <c r="C13" s="483"/>
      <c r="D13" s="483"/>
      <c r="E13" s="704"/>
      <c r="F13" s="704"/>
      <c r="G13" s="704"/>
      <c r="H13" s="704"/>
      <c r="I13" s="704"/>
      <c r="J13" s="657"/>
      <c r="K13" s="657"/>
      <c r="L13" s="657"/>
    </row>
    <row r="14" spans="1:35" s="657" customFormat="1" ht="15" x14ac:dyDescent="0.25">
      <c r="A14"/>
      <c r="B14" s="483"/>
      <c r="C14" s="483"/>
      <c r="D14" s="483"/>
      <c r="E14"/>
      <c r="F14"/>
      <c r="G14"/>
      <c r="H14"/>
    </row>
    <row r="15" spans="1:35" s="657" customFormat="1" ht="15" x14ac:dyDescent="0.25">
      <c r="A15"/>
      <c r="B15" s="483"/>
      <c r="C15" s="793"/>
      <c r="D15" s="483"/>
      <c r="E15"/>
      <c r="F15"/>
      <c r="G15"/>
      <c r="H15"/>
    </row>
    <row r="16" spans="1:35" s="657" customFormat="1" ht="15" x14ac:dyDescent="0.25">
      <c r="A16"/>
      <c r="B16" s="708"/>
      <c r="C16" s="708"/>
      <c r="D16" s="708"/>
      <c r="E16"/>
      <c r="F16"/>
      <c r="G16"/>
      <c r="H16"/>
    </row>
    <row r="17" spans="1:8" s="657" customFormat="1" ht="15" x14ac:dyDescent="0.25">
      <c r="A17"/>
      <c r="B17" s="708"/>
      <c r="C17" s="708"/>
      <c r="D17" s="708"/>
      <c r="E17"/>
      <c r="F17"/>
      <c r="G17"/>
      <c r="H17"/>
    </row>
    <row r="18" spans="1:8" s="657" customFormat="1" ht="15" x14ac:dyDescent="0.25">
      <c r="A18"/>
      <c r="B18" s="708"/>
      <c r="C18" s="708"/>
      <c r="D18" s="708"/>
      <c r="E18"/>
      <c r="F18"/>
      <c r="G18"/>
      <c r="H18"/>
    </row>
    <row r="19" spans="1:8" s="657" customFormat="1" ht="15" x14ac:dyDescent="0.25">
      <c r="A19"/>
      <c r="B19"/>
      <c r="C19"/>
      <c r="D19"/>
      <c r="E19"/>
      <c r="F19"/>
      <c r="G19"/>
      <c r="H19"/>
    </row>
    <row r="20" spans="1:8" s="657" customFormat="1" ht="15" x14ac:dyDescent="0.25">
      <c r="A20"/>
      <c r="B20"/>
      <c r="C20" s="1350" t="s">
        <v>19726</v>
      </c>
      <c r="D20" s="1350"/>
      <c r="E20"/>
      <c r="F20"/>
      <c r="G20"/>
      <c r="H20"/>
    </row>
    <row r="21" spans="1:8" s="657" customFormat="1" ht="15" x14ac:dyDescent="0.25">
      <c r="A21"/>
      <c r="B21"/>
      <c r="C21" s="1351" t="s">
        <v>789</v>
      </c>
      <c r="D21" s="1351"/>
      <c r="E21"/>
      <c r="F21"/>
      <c r="G21"/>
      <c r="H21"/>
    </row>
    <row r="22" spans="1:8" s="657" customFormat="1" ht="15" x14ac:dyDescent="0.25">
      <c r="A22"/>
      <c r="B22"/>
      <c r="C22"/>
      <c r="D22"/>
      <c r="E22"/>
      <c r="F22"/>
      <c r="G22"/>
      <c r="H22"/>
    </row>
    <row r="23" spans="1:8" s="657" customFormat="1" ht="15" x14ac:dyDescent="0.25">
      <c r="A23"/>
      <c r="B23"/>
      <c r="C23"/>
      <c r="D23"/>
      <c r="E23"/>
      <c r="F23"/>
      <c r="G23"/>
      <c r="H23"/>
    </row>
    <row r="24" spans="1:8" s="657" customFormat="1" x14ac:dyDescent="0.2">
      <c r="A24" s="656"/>
      <c r="B24" s="658"/>
      <c r="C24" s="658"/>
      <c r="D24" s="658"/>
      <c r="E24" s="658"/>
      <c r="F24" s="658"/>
      <c r="G24" s="658"/>
    </row>
    <row r="25" spans="1:8" s="657" customFormat="1" x14ac:dyDescent="0.2">
      <c r="A25" s="656"/>
      <c r="B25" s="658"/>
      <c r="C25" s="658"/>
      <c r="D25" s="658"/>
      <c r="E25" s="658"/>
      <c r="F25" s="658"/>
      <c r="G25" s="658"/>
    </row>
    <row r="26" spans="1:8" s="657" customFormat="1" x14ac:dyDescent="0.2">
      <c r="A26" s="656"/>
      <c r="B26" s="658"/>
      <c r="C26" s="658"/>
      <c r="D26" s="658"/>
      <c r="E26" s="658"/>
      <c r="F26" s="658"/>
      <c r="G26" s="658"/>
    </row>
    <row r="27" spans="1:8" s="657" customFormat="1" x14ac:dyDescent="0.2">
      <c r="A27" s="656"/>
      <c r="B27" s="658"/>
      <c r="C27" s="658"/>
      <c r="D27" s="658"/>
      <c r="E27" s="794"/>
      <c r="F27" s="658"/>
      <c r="G27" s="658"/>
    </row>
    <row r="28" spans="1:8" s="657" customFormat="1" x14ac:dyDescent="0.2">
      <c r="A28" s="656"/>
      <c r="B28" s="658"/>
      <c r="C28" s="658"/>
      <c r="D28" s="658"/>
      <c r="E28" s="658"/>
      <c r="F28" s="658"/>
      <c r="G28" s="658"/>
    </row>
    <row r="29" spans="1:8" s="657" customFormat="1" x14ac:dyDescent="0.2">
      <c r="A29" s="656"/>
      <c r="B29" s="658"/>
      <c r="C29" s="658"/>
      <c r="D29" s="658"/>
      <c r="E29" s="658"/>
      <c r="F29" s="658"/>
      <c r="G29" s="658"/>
    </row>
    <row r="30" spans="1:8" s="657" customFormat="1" x14ac:dyDescent="0.2">
      <c r="A30" s="656"/>
      <c r="B30" s="658"/>
      <c r="C30" s="658"/>
      <c r="D30" s="658"/>
      <c r="E30" s="658"/>
      <c r="F30" s="658"/>
      <c r="G30" s="658"/>
    </row>
    <row r="31" spans="1:8" s="657" customFormat="1" x14ac:dyDescent="0.2">
      <c r="A31" s="656"/>
      <c r="B31" s="658"/>
      <c r="C31" s="658"/>
      <c r="D31" s="658"/>
      <c r="E31" s="658"/>
      <c r="F31" s="658"/>
      <c r="G31" s="658"/>
    </row>
    <row r="32" spans="1:8" s="657" customFormat="1" x14ac:dyDescent="0.2">
      <c r="A32" s="656"/>
      <c r="B32" s="658"/>
      <c r="C32" s="658"/>
      <c r="D32" s="658"/>
      <c r="E32" s="658"/>
      <c r="F32" s="658"/>
      <c r="G32" s="658"/>
    </row>
    <row r="33" spans="1:7" s="657" customFormat="1" x14ac:dyDescent="0.2">
      <c r="A33" s="656"/>
      <c r="B33" s="658"/>
      <c r="C33" s="658"/>
      <c r="D33" s="658"/>
      <c r="E33" s="658"/>
      <c r="F33" s="658"/>
      <c r="G33" s="658"/>
    </row>
    <row r="34" spans="1:7" s="657" customFormat="1" x14ac:dyDescent="0.2">
      <c r="A34" s="656"/>
      <c r="B34" s="658"/>
      <c r="C34" s="658"/>
      <c r="D34" s="658"/>
      <c r="E34" s="658"/>
      <c r="F34" s="658"/>
      <c r="G34" s="658"/>
    </row>
    <row r="35" spans="1:7" s="657" customFormat="1" x14ac:dyDescent="0.2">
      <c r="A35" s="656"/>
      <c r="B35" s="658"/>
      <c r="C35" s="658"/>
      <c r="D35" s="658"/>
      <c r="E35" s="658"/>
      <c r="F35" s="658"/>
      <c r="G35" s="658"/>
    </row>
    <row r="36" spans="1:7" s="657" customFormat="1" x14ac:dyDescent="0.2">
      <c r="A36" s="656"/>
      <c r="B36" s="658"/>
      <c r="C36" s="658"/>
      <c r="D36" s="658"/>
      <c r="E36" s="658"/>
      <c r="F36" s="658"/>
      <c r="G36" s="658"/>
    </row>
    <row r="37" spans="1:7" s="657" customFormat="1" x14ac:dyDescent="0.2">
      <c r="A37" s="656"/>
      <c r="B37" s="658"/>
      <c r="C37" s="658"/>
      <c r="D37" s="658"/>
      <c r="E37" s="658"/>
      <c r="F37" s="658"/>
      <c r="G37" s="658"/>
    </row>
    <row r="38" spans="1:7" s="657" customFormat="1" x14ac:dyDescent="0.2">
      <c r="A38" s="656"/>
      <c r="B38" s="658"/>
      <c r="C38" s="658"/>
      <c r="D38" s="658"/>
      <c r="E38" s="658"/>
      <c r="F38" s="658"/>
      <c r="G38" s="658"/>
    </row>
    <row r="39" spans="1:7" s="657" customFormat="1" x14ac:dyDescent="0.2">
      <c r="A39" s="656"/>
      <c r="B39" s="658"/>
      <c r="C39" s="658"/>
      <c r="D39" s="658"/>
      <c r="E39" s="658"/>
      <c r="F39" s="658"/>
      <c r="G39" s="658"/>
    </row>
    <row r="40" spans="1:7" s="657" customFormat="1" x14ac:dyDescent="0.2">
      <c r="A40" s="656"/>
      <c r="B40" s="658"/>
      <c r="C40" s="658"/>
      <c r="D40" s="658"/>
      <c r="E40" s="658"/>
      <c r="F40" s="658"/>
      <c r="G40" s="658"/>
    </row>
    <row r="41" spans="1:7" s="657" customFormat="1" x14ac:dyDescent="0.2">
      <c r="A41" s="656"/>
      <c r="B41" s="658"/>
      <c r="C41" s="658"/>
      <c r="D41" s="658"/>
      <c r="E41" s="658"/>
      <c r="F41" s="658"/>
      <c r="G41" s="658"/>
    </row>
    <row r="42" spans="1:7" s="657" customFormat="1" x14ac:dyDescent="0.2">
      <c r="A42" s="656"/>
      <c r="B42" s="658"/>
      <c r="C42" s="658"/>
      <c r="D42" s="658"/>
      <c r="E42" s="658"/>
      <c r="F42" s="658"/>
      <c r="G42" s="658"/>
    </row>
    <row r="43" spans="1:7" s="657" customFormat="1" x14ac:dyDescent="0.2">
      <c r="A43" s="656"/>
      <c r="B43" s="658"/>
      <c r="C43" s="658"/>
      <c r="D43" s="658"/>
      <c r="E43" s="658"/>
      <c r="F43" s="658"/>
      <c r="G43" s="658"/>
    </row>
    <row r="44" spans="1:7" s="657" customFormat="1" x14ac:dyDescent="0.2">
      <c r="A44" s="656"/>
      <c r="B44" s="658"/>
      <c r="C44" s="658"/>
      <c r="D44" s="658"/>
      <c r="E44" s="658"/>
      <c r="F44" s="658"/>
      <c r="G44" s="658"/>
    </row>
    <row r="45" spans="1:7" s="657" customFormat="1" x14ac:dyDescent="0.2">
      <c r="A45" s="656"/>
      <c r="B45" s="658"/>
      <c r="C45" s="658"/>
      <c r="D45" s="658"/>
      <c r="E45" s="658"/>
      <c r="F45" s="658"/>
      <c r="G45" s="658"/>
    </row>
    <row r="46" spans="1:7" s="657" customFormat="1" x14ac:dyDescent="0.2">
      <c r="A46" s="656"/>
      <c r="B46" s="658"/>
      <c r="C46" s="658"/>
      <c r="D46" s="658"/>
      <c r="E46" s="658"/>
      <c r="F46" s="658"/>
      <c r="G46" s="658"/>
    </row>
    <row r="47" spans="1:7" s="657" customFormat="1" x14ac:dyDescent="0.2">
      <c r="A47" s="656"/>
      <c r="B47" s="658"/>
      <c r="C47" s="658"/>
      <c r="D47" s="658"/>
      <c r="E47" s="658"/>
      <c r="F47" s="658"/>
      <c r="G47" s="658"/>
    </row>
    <row r="48" spans="1:7" s="657" customFormat="1" x14ac:dyDescent="0.2">
      <c r="A48" s="656"/>
      <c r="B48" s="658"/>
      <c r="C48" s="658"/>
      <c r="D48" s="658"/>
      <c r="E48" s="658"/>
      <c r="F48" s="658"/>
      <c r="G48" s="658"/>
    </row>
    <row r="49" spans="1:7" s="657" customFormat="1" x14ac:dyDescent="0.2">
      <c r="A49" s="656"/>
      <c r="B49" s="658"/>
      <c r="C49" s="658"/>
      <c r="D49" s="658"/>
      <c r="E49" s="658"/>
      <c r="F49" s="658"/>
      <c r="G49" s="658"/>
    </row>
    <row r="50" spans="1:7" s="657" customFormat="1" x14ac:dyDescent="0.2">
      <c r="A50" s="656"/>
      <c r="B50" s="658"/>
      <c r="C50" s="658"/>
      <c r="D50" s="658"/>
      <c r="E50" s="658"/>
      <c r="F50" s="658"/>
      <c r="G50" s="658"/>
    </row>
    <row r="51" spans="1:7" s="657" customFormat="1" x14ac:dyDescent="0.2">
      <c r="A51" s="656"/>
      <c r="B51" s="658"/>
      <c r="C51" s="658"/>
      <c r="D51" s="658"/>
      <c r="E51" s="658"/>
      <c r="F51" s="658"/>
      <c r="G51" s="658"/>
    </row>
    <row r="52" spans="1:7" s="657" customFormat="1" x14ac:dyDescent="0.2">
      <c r="A52" s="656"/>
      <c r="B52" s="658"/>
      <c r="C52" s="658"/>
      <c r="D52" s="658"/>
      <c r="E52" s="658"/>
      <c r="F52" s="658"/>
      <c r="G52" s="658"/>
    </row>
    <row r="53" spans="1:7" s="657" customFormat="1" x14ac:dyDescent="0.2">
      <c r="A53" s="656"/>
      <c r="B53" s="658"/>
      <c r="C53" s="658"/>
      <c r="D53" s="658"/>
      <c r="E53" s="658"/>
      <c r="F53" s="658"/>
      <c r="G53" s="658"/>
    </row>
    <row r="54" spans="1:7" s="657" customFormat="1" x14ac:dyDescent="0.2">
      <c r="A54" s="656"/>
      <c r="B54" s="658"/>
      <c r="C54" s="658"/>
      <c r="D54" s="658"/>
      <c r="E54" s="658"/>
      <c r="F54" s="658"/>
      <c r="G54" s="658"/>
    </row>
    <row r="55" spans="1:7" s="657" customFormat="1" x14ac:dyDescent="0.2">
      <c r="A55" s="656"/>
      <c r="B55" s="658"/>
      <c r="C55" s="658"/>
      <c r="D55" s="658"/>
      <c r="E55" s="658"/>
      <c r="F55" s="658"/>
      <c r="G55" s="658"/>
    </row>
    <row r="56" spans="1:7" s="657" customFormat="1" x14ac:dyDescent="0.2">
      <c r="A56" s="656"/>
      <c r="B56" s="658"/>
      <c r="C56" s="658"/>
      <c r="D56" s="658"/>
      <c r="E56" s="658"/>
      <c r="F56" s="658"/>
      <c r="G56" s="658"/>
    </row>
    <row r="57" spans="1:7" s="657" customFormat="1" x14ac:dyDescent="0.2">
      <c r="A57" s="656"/>
      <c r="B57" s="658"/>
      <c r="C57" s="658"/>
      <c r="D57" s="658"/>
      <c r="E57" s="658"/>
      <c r="F57" s="658"/>
      <c r="G57" s="658"/>
    </row>
    <row r="58" spans="1:7" s="657" customFormat="1" x14ac:dyDescent="0.2">
      <c r="A58" s="656"/>
      <c r="B58" s="658"/>
      <c r="C58" s="658"/>
      <c r="D58" s="658"/>
      <c r="E58" s="658"/>
      <c r="F58" s="658"/>
      <c r="G58" s="658"/>
    </row>
    <row r="59" spans="1:7" s="657" customFormat="1" x14ac:dyDescent="0.2">
      <c r="A59" s="656"/>
      <c r="B59" s="658"/>
      <c r="C59" s="658"/>
      <c r="D59" s="658"/>
      <c r="E59" s="658"/>
      <c r="F59" s="658"/>
      <c r="G59" s="658"/>
    </row>
    <row r="60" spans="1:7" s="657" customFormat="1" x14ac:dyDescent="0.2">
      <c r="A60" s="656"/>
      <c r="B60" s="658"/>
      <c r="C60" s="658"/>
      <c r="D60" s="658"/>
      <c r="E60" s="658"/>
      <c r="F60" s="658"/>
      <c r="G60" s="658"/>
    </row>
    <row r="61" spans="1:7" s="657" customFormat="1" x14ac:dyDescent="0.2">
      <c r="A61" s="656"/>
      <c r="B61" s="658"/>
      <c r="C61" s="658"/>
      <c r="D61" s="658"/>
      <c r="E61" s="658"/>
      <c r="F61" s="658"/>
      <c r="G61" s="658"/>
    </row>
    <row r="62" spans="1:7" s="657" customFormat="1" x14ac:dyDescent="0.2">
      <c r="A62" s="656"/>
      <c r="B62" s="658"/>
      <c r="C62" s="658"/>
      <c r="D62" s="658"/>
      <c r="E62" s="658"/>
      <c r="F62" s="658"/>
      <c r="G62" s="658"/>
    </row>
    <row r="63" spans="1:7" s="657" customFormat="1" x14ac:dyDescent="0.2">
      <c r="A63" s="656"/>
      <c r="B63" s="658"/>
      <c r="C63" s="658"/>
      <c r="D63" s="658"/>
      <c r="E63" s="658"/>
      <c r="F63" s="658"/>
      <c r="G63" s="658"/>
    </row>
    <row r="64" spans="1:7" s="657" customFormat="1" x14ac:dyDescent="0.2">
      <c r="A64" s="656"/>
      <c r="B64" s="658"/>
      <c r="C64" s="658"/>
      <c r="D64" s="658"/>
      <c r="E64" s="658"/>
      <c r="F64" s="658"/>
      <c r="G64" s="658"/>
    </row>
    <row r="65" spans="1:7" s="657" customFormat="1" x14ac:dyDescent="0.2">
      <c r="A65" s="656"/>
      <c r="B65" s="658"/>
      <c r="C65" s="658"/>
      <c r="D65" s="658"/>
      <c r="E65" s="658"/>
      <c r="F65" s="658"/>
      <c r="G65" s="658"/>
    </row>
    <row r="66" spans="1:7" s="657" customFormat="1" x14ac:dyDescent="0.2">
      <c r="A66" s="656"/>
      <c r="B66" s="658"/>
      <c r="C66" s="658"/>
      <c r="D66" s="658"/>
      <c r="E66" s="658"/>
      <c r="F66" s="658"/>
      <c r="G66" s="658"/>
    </row>
    <row r="67" spans="1:7" s="657" customFormat="1" x14ac:dyDescent="0.2">
      <c r="A67" s="656"/>
      <c r="B67" s="658"/>
      <c r="C67" s="658"/>
      <c r="D67" s="658"/>
      <c r="E67" s="658"/>
      <c r="F67" s="658"/>
      <c r="G67" s="658"/>
    </row>
    <row r="68" spans="1:7" s="657" customFormat="1" x14ac:dyDescent="0.2">
      <c r="A68" s="656"/>
      <c r="B68" s="658"/>
      <c r="C68" s="658"/>
      <c r="D68" s="658"/>
      <c r="E68" s="658"/>
      <c r="F68" s="658"/>
      <c r="G68" s="658"/>
    </row>
    <row r="69" spans="1:7" s="657" customFormat="1" x14ac:dyDescent="0.2">
      <c r="A69" s="656"/>
      <c r="B69" s="658"/>
      <c r="C69" s="658"/>
      <c r="D69" s="658"/>
      <c r="E69" s="658"/>
      <c r="F69" s="658"/>
      <c r="G69" s="658"/>
    </row>
    <row r="70" spans="1:7" s="657" customFormat="1" x14ac:dyDescent="0.2">
      <c r="A70" s="656"/>
      <c r="B70" s="658"/>
      <c r="C70" s="658"/>
      <c r="D70" s="658"/>
      <c r="E70" s="658"/>
      <c r="F70" s="658"/>
      <c r="G70" s="658"/>
    </row>
    <row r="71" spans="1:7" s="657" customFormat="1" x14ac:dyDescent="0.2">
      <c r="A71" s="656"/>
      <c r="B71" s="658"/>
      <c r="C71" s="658"/>
      <c r="D71" s="658"/>
      <c r="E71" s="658"/>
      <c r="F71" s="658"/>
      <c r="G71" s="658"/>
    </row>
    <row r="72" spans="1:7" s="657" customFormat="1" x14ac:dyDescent="0.2">
      <c r="A72" s="656"/>
      <c r="B72" s="658"/>
      <c r="C72" s="658"/>
      <c r="D72" s="658"/>
      <c r="E72" s="658"/>
      <c r="F72" s="658"/>
      <c r="G72" s="658"/>
    </row>
    <row r="73" spans="1:7" s="657" customFormat="1" x14ac:dyDescent="0.2">
      <c r="A73" s="656"/>
      <c r="B73" s="658"/>
      <c r="C73" s="658"/>
      <c r="D73" s="658"/>
      <c r="E73" s="658"/>
      <c r="F73" s="658"/>
      <c r="G73" s="658"/>
    </row>
    <row r="74" spans="1:7" s="657" customFormat="1" x14ac:dyDescent="0.2">
      <c r="A74" s="656"/>
      <c r="B74" s="658"/>
      <c r="C74" s="658"/>
      <c r="D74" s="658"/>
      <c r="E74" s="658"/>
      <c r="F74" s="658"/>
      <c r="G74" s="658"/>
    </row>
    <row r="75" spans="1:7" s="657" customFormat="1" x14ac:dyDescent="0.2">
      <c r="A75" s="656"/>
      <c r="B75" s="658"/>
      <c r="C75" s="658"/>
      <c r="D75" s="658"/>
      <c r="E75" s="658"/>
      <c r="F75" s="658"/>
      <c r="G75" s="658"/>
    </row>
    <row r="76" spans="1:7" s="657" customFormat="1" x14ac:dyDescent="0.2">
      <c r="A76" s="656"/>
      <c r="B76" s="658"/>
      <c r="C76" s="658"/>
      <c r="D76" s="658"/>
      <c r="E76" s="658"/>
      <c r="F76" s="658"/>
      <c r="G76" s="658"/>
    </row>
    <row r="77" spans="1:7" s="657" customFormat="1" x14ac:dyDescent="0.2">
      <c r="A77" s="656"/>
      <c r="B77" s="658"/>
      <c r="C77" s="658"/>
      <c r="D77" s="658"/>
      <c r="E77" s="658"/>
      <c r="F77" s="658"/>
      <c r="G77" s="658"/>
    </row>
    <row r="78" spans="1:7" s="657" customFormat="1" x14ac:dyDescent="0.2">
      <c r="A78" s="656"/>
      <c r="B78" s="658"/>
      <c r="C78" s="658"/>
      <c r="D78" s="658"/>
      <c r="E78" s="658"/>
      <c r="F78" s="658"/>
      <c r="G78" s="658"/>
    </row>
    <row r="79" spans="1:7" s="657" customFormat="1" x14ac:dyDescent="0.2">
      <c r="A79" s="656"/>
      <c r="B79" s="658"/>
      <c r="C79" s="658"/>
      <c r="D79" s="658"/>
      <c r="E79" s="658"/>
      <c r="F79" s="658"/>
      <c r="G79" s="658"/>
    </row>
    <row r="80" spans="1:7" s="657" customFormat="1" x14ac:dyDescent="0.2">
      <c r="A80" s="656"/>
      <c r="B80" s="658"/>
      <c r="C80" s="658"/>
      <c r="D80" s="658"/>
      <c r="E80" s="658"/>
      <c r="F80" s="658"/>
      <c r="G80" s="658"/>
    </row>
    <row r="81" spans="1:7" s="657" customFormat="1" x14ac:dyDescent="0.2">
      <c r="A81" s="656"/>
      <c r="B81" s="658"/>
      <c r="C81" s="658"/>
      <c r="D81" s="658"/>
      <c r="E81" s="658"/>
      <c r="F81" s="658"/>
      <c r="G81" s="658"/>
    </row>
    <row r="82" spans="1:7" s="657" customFormat="1" x14ac:dyDescent="0.2">
      <c r="A82" s="656"/>
      <c r="B82" s="658"/>
      <c r="C82" s="658"/>
      <c r="D82" s="658"/>
      <c r="E82" s="658"/>
      <c r="F82" s="658"/>
      <c r="G82" s="658"/>
    </row>
    <row r="83" spans="1:7" s="657" customFormat="1" x14ac:dyDescent="0.2">
      <c r="A83" s="656"/>
      <c r="B83" s="658"/>
      <c r="C83" s="658"/>
      <c r="D83" s="658"/>
      <c r="E83" s="658"/>
      <c r="F83" s="658"/>
      <c r="G83" s="658"/>
    </row>
    <row r="84" spans="1:7" s="657" customFormat="1" x14ac:dyDescent="0.2">
      <c r="A84" s="656"/>
      <c r="B84" s="658"/>
      <c r="C84" s="658"/>
      <c r="D84" s="658"/>
      <c r="E84" s="658"/>
      <c r="F84" s="658"/>
      <c r="G84" s="658"/>
    </row>
    <row r="85" spans="1:7" s="657" customFormat="1" x14ac:dyDescent="0.2">
      <c r="A85" s="656"/>
      <c r="B85" s="658"/>
      <c r="C85" s="658"/>
      <c r="D85" s="658"/>
      <c r="E85" s="658"/>
      <c r="F85" s="658"/>
      <c r="G85" s="658"/>
    </row>
    <row r="86" spans="1:7" s="657" customFormat="1" x14ac:dyDescent="0.2">
      <c r="A86" s="656"/>
      <c r="B86" s="658"/>
      <c r="C86" s="658"/>
      <c r="D86" s="658"/>
      <c r="E86" s="658"/>
      <c r="F86" s="658"/>
      <c r="G86" s="658"/>
    </row>
    <row r="87" spans="1:7" s="657" customFormat="1" x14ac:dyDescent="0.2">
      <c r="A87" s="656"/>
      <c r="B87" s="658"/>
      <c r="C87" s="658"/>
      <c r="D87" s="658"/>
      <c r="E87" s="658"/>
      <c r="F87" s="658"/>
      <c r="G87" s="658"/>
    </row>
    <row r="88" spans="1:7" s="657" customFormat="1" x14ac:dyDescent="0.2">
      <c r="A88" s="656"/>
      <c r="B88" s="658"/>
      <c r="C88" s="658"/>
      <c r="D88" s="658"/>
      <c r="E88" s="658"/>
      <c r="F88" s="658"/>
      <c r="G88" s="658"/>
    </row>
    <row r="89" spans="1:7" s="657" customFormat="1" x14ac:dyDescent="0.2">
      <c r="A89" s="656"/>
      <c r="B89" s="658"/>
      <c r="C89" s="658"/>
      <c r="D89" s="658"/>
      <c r="E89" s="658"/>
      <c r="F89" s="658"/>
      <c r="G89" s="658"/>
    </row>
    <row r="90" spans="1:7" s="657" customFormat="1" x14ac:dyDescent="0.2">
      <c r="A90" s="656"/>
      <c r="B90" s="658"/>
      <c r="C90" s="658"/>
      <c r="D90" s="658"/>
      <c r="E90" s="658"/>
      <c r="F90" s="658"/>
      <c r="G90" s="658"/>
    </row>
    <row r="91" spans="1:7" s="657" customFormat="1" x14ac:dyDescent="0.2">
      <c r="A91" s="656"/>
      <c r="B91" s="658"/>
      <c r="C91" s="658"/>
      <c r="D91" s="658"/>
      <c r="E91" s="658"/>
      <c r="F91" s="658"/>
      <c r="G91" s="658"/>
    </row>
    <row r="92" spans="1:7" s="657" customFormat="1" x14ac:dyDescent="0.2">
      <c r="A92" s="656"/>
      <c r="B92" s="658"/>
      <c r="C92" s="658"/>
      <c r="D92" s="658"/>
      <c r="E92" s="658"/>
      <c r="F92" s="658"/>
      <c r="G92" s="658"/>
    </row>
    <row r="93" spans="1:7" s="657" customFormat="1" x14ac:dyDescent="0.2">
      <c r="A93" s="656"/>
      <c r="B93" s="658"/>
      <c r="C93" s="658"/>
      <c r="D93" s="658"/>
      <c r="E93" s="658"/>
      <c r="F93" s="658"/>
      <c r="G93" s="658"/>
    </row>
    <row r="94" spans="1:7" s="657" customFormat="1" x14ac:dyDescent="0.2">
      <c r="A94" s="656"/>
      <c r="B94" s="658"/>
      <c r="C94" s="658"/>
      <c r="D94" s="658"/>
      <c r="E94" s="658"/>
      <c r="F94" s="658"/>
      <c r="G94" s="658"/>
    </row>
    <row r="95" spans="1:7" s="657" customFormat="1" x14ac:dyDescent="0.2">
      <c r="A95" s="656"/>
      <c r="B95" s="658"/>
      <c r="C95" s="658"/>
      <c r="D95" s="658"/>
      <c r="E95" s="658"/>
      <c r="F95" s="658"/>
      <c r="G95" s="658"/>
    </row>
    <row r="96" spans="1:7" s="657" customFormat="1" x14ac:dyDescent="0.2">
      <c r="A96" s="656"/>
      <c r="B96" s="658"/>
      <c r="C96" s="658"/>
      <c r="D96" s="658"/>
      <c r="E96" s="658"/>
      <c r="F96" s="658"/>
      <c r="G96" s="658"/>
    </row>
    <row r="97" spans="1:7" s="657" customFormat="1" x14ac:dyDescent="0.2">
      <c r="A97" s="656"/>
      <c r="B97" s="658"/>
      <c r="C97" s="658"/>
      <c r="D97" s="658"/>
      <c r="E97" s="658"/>
      <c r="F97" s="658"/>
      <c r="G97" s="658"/>
    </row>
    <row r="98" spans="1:7" s="657" customFormat="1" x14ac:dyDescent="0.2">
      <c r="A98" s="656"/>
      <c r="B98" s="658"/>
      <c r="C98" s="658"/>
      <c r="D98" s="658"/>
      <c r="E98" s="658"/>
      <c r="F98" s="658"/>
      <c r="G98" s="658"/>
    </row>
    <row r="99" spans="1:7" s="657" customFormat="1" x14ac:dyDescent="0.2">
      <c r="A99" s="656"/>
      <c r="B99" s="658"/>
      <c r="C99" s="658"/>
      <c r="D99" s="658"/>
      <c r="E99" s="658"/>
      <c r="F99" s="658"/>
      <c r="G99" s="658"/>
    </row>
    <row r="100" spans="1:7" s="657" customFormat="1" x14ac:dyDescent="0.2">
      <c r="A100" s="656"/>
      <c r="B100" s="658"/>
      <c r="C100" s="658"/>
      <c r="D100" s="658"/>
      <c r="E100" s="658"/>
      <c r="F100" s="658"/>
      <c r="G100" s="658"/>
    </row>
    <row r="101" spans="1:7" s="657" customFormat="1" x14ac:dyDescent="0.2">
      <c r="A101" s="656"/>
      <c r="B101" s="658"/>
      <c r="C101" s="658"/>
      <c r="D101" s="658"/>
      <c r="E101" s="658"/>
      <c r="F101" s="658"/>
      <c r="G101" s="658"/>
    </row>
    <row r="102" spans="1:7" s="657" customFormat="1" x14ac:dyDescent="0.2">
      <c r="A102" s="656"/>
      <c r="B102" s="658"/>
      <c r="C102" s="658"/>
      <c r="D102" s="658"/>
      <c r="E102" s="658"/>
      <c r="F102" s="658"/>
      <c r="G102" s="658"/>
    </row>
    <row r="103" spans="1:7" s="657" customFormat="1" x14ac:dyDescent="0.2">
      <c r="A103" s="656"/>
      <c r="B103" s="658"/>
      <c r="C103" s="658"/>
      <c r="D103" s="658"/>
      <c r="E103" s="658"/>
      <c r="F103" s="658"/>
      <c r="G103" s="658"/>
    </row>
    <row r="104" spans="1:7" s="657" customFormat="1" x14ac:dyDescent="0.2">
      <c r="A104" s="656"/>
      <c r="B104" s="658"/>
      <c r="C104" s="658"/>
      <c r="D104" s="658"/>
      <c r="E104" s="658"/>
      <c r="F104" s="658"/>
      <c r="G104" s="658"/>
    </row>
    <row r="105" spans="1:7" s="657" customFormat="1" x14ac:dyDescent="0.2">
      <c r="A105" s="656"/>
      <c r="B105" s="658"/>
      <c r="C105" s="658"/>
      <c r="D105" s="658"/>
      <c r="E105" s="658"/>
      <c r="F105" s="658"/>
      <c r="G105" s="658"/>
    </row>
    <row r="106" spans="1:7" s="657" customFormat="1" x14ac:dyDescent="0.2">
      <c r="A106" s="656"/>
      <c r="B106" s="658"/>
      <c r="C106" s="658"/>
      <c r="D106" s="658"/>
      <c r="E106" s="658"/>
      <c r="F106" s="658"/>
      <c r="G106" s="658"/>
    </row>
    <row r="107" spans="1:7" s="657" customFormat="1" x14ac:dyDescent="0.2">
      <c r="A107" s="656"/>
      <c r="B107" s="658"/>
      <c r="C107" s="658"/>
      <c r="D107" s="658"/>
      <c r="E107" s="658"/>
      <c r="F107" s="658"/>
      <c r="G107" s="658"/>
    </row>
    <row r="108" spans="1:7" s="657" customFormat="1" x14ac:dyDescent="0.2">
      <c r="A108" s="656"/>
      <c r="B108" s="658"/>
      <c r="C108" s="658"/>
      <c r="D108" s="658"/>
      <c r="E108" s="658"/>
      <c r="F108" s="658"/>
      <c r="G108" s="658"/>
    </row>
    <row r="109" spans="1:7" s="657" customFormat="1" x14ac:dyDescent="0.2">
      <c r="A109" s="656"/>
      <c r="B109" s="658"/>
      <c r="C109" s="658"/>
      <c r="D109" s="658"/>
      <c r="E109" s="658"/>
      <c r="F109" s="658"/>
      <c r="G109" s="658"/>
    </row>
    <row r="110" spans="1:7" s="657" customFormat="1" x14ac:dyDescent="0.2">
      <c r="A110" s="656"/>
      <c r="B110" s="658"/>
      <c r="C110" s="658"/>
      <c r="D110" s="658"/>
      <c r="E110" s="658"/>
      <c r="F110" s="658"/>
      <c r="G110" s="658"/>
    </row>
    <row r="111" spans="1:7" s="657" customFormat="1" x14ac:dyDescent="0.2">
      <c r="A111" s="656"/>
      <c r="B111" s="658"/>
      <c r="C111" s="658"/>
      <c r="D111" s="658"/>
      <c r="E111" s="658"/>
      <c r="F111" s="658"/>
      <c r="G111" s="658"/>
    </row>
    <row r="112" spans="1:7" s="657" customFormat="1" x14ac:dyDescent="0.2">
      <c r="A112" s="656"/>
      <c r="B112" s="658"/>
      <c r="C112" s="658"/>
      <c r="D112" s="658"/>
      <c r="E112" s="658"/>
      <c r="F112" s="658"/>
      <c r="G112" s="658"/>
    </row>
    <row r="113" spans="1:7" s="657" customFormat="1" x14ac:dyDescent="0.2">
      <c r="A113" s="656"/>
      <c r="B113" s="658"/>
      <c r="C113" s="658"/>
      <c r="D113" s="658"/>
      <c r="E113" s="658"/>
      <c r="F113" s="658"/>
      <c r="G113" s="658"/>
    </row>
    <row r="114" spans="1:7" s="657" customFormat="1" x14ac:dyDescent="0.2">
      <c r="A114" s="656"/>
      <c r="B114" s="658"/>
      <c r="C114" s="658"/>
      <c r="D114" s="658"/>
      <c r="E114" s="658"/>
      <c r="F114" s="658"/>
      <c r="G114" s="658"/>
    </row>
    <row r="115" spans="1:7" s="657" customFormat="1" x14ac:dyDescent="0.2">
      <c r="A115" s="656"/>
      <c r="B115" s="658"/>
      <c r="C115" s="658"/>
      <c r="D115" s="658"/>
      <c r="E115" s="658"/>
      <c r="F115" s="658"/>
      <c r="G115" s="658"/>
    </row>
    <row r="116" spans="1:7" s="657" customFormat="1" x14ac:dyDescent="0.2">
      <c r="A116" s="656"/>
      <c r="B116" s="658"/>
      <c r="C116" s="658"/>
      <c r="D116" s="658"/>
      <c r="E116" s="658"/>
      <c r="F116" s="658"/>
      <c r="G116" s="658"/>
    </row>
    <row r="117" spans="1:7" s="657" customFormat="1" x14ac:dyDescent="0.2">
      <c r="A117" s="656"/>
      <c r="B117" s="658"/>
      <c r="C117" s="658"/>
      <c r="D117" s="658"/>
      <c r="E117" s="658"/>
      <c r="F117" s="658"/>
      <c r="G117" s="658"/>
    </row>
    <row r="118" spans="1:7" s="657" customFormat="1" x14ac:dyDescent="0.2">
      <c r="A118" s="656"/>
      <c r="B118" s="658"/>
      <c r="C118" s="658"/>
      <c r="D118" s="658"/>
      <c r="E118" s="658"/>
      <c r="F118" s="658"/>
      <c r="G118" s="658"/>
    </row>
    <row r="119" spans="1:7" s="657" customFormat="1" x14ac:dyDescent="0.2">
      <c r="A119" s="656"/>
      <c r="B119" s="658"/>
      <c r="C119" s="658"/>
      <c r="D119" s="658"/>
      <c r="E119" s="658"/>
      <c r="F119" s="658"/>
      <c r="G119" s="658"/>
    </row>
    <row r="120" spans="1:7" s="657" customFormat="1" x14ac:dyDescent="0.2">
      <c r="A120" s="656"/>
      <c r="B120" s="658"/>
      <c r="C120" s="658"/>
      <c r="D120" s="658"/>
      <c r="E120" s="658"/>
      <c r="F120" s="658"/>
      <c r="G120" s="658"/>
    </row>
    <row r="121" spans="1:7" s="657" customFormat="1" x14ac:dyDescent="0.2">
      <c r="A121" s="656"/>
      <c r="B121" s="658"/>
      <c r="C121" s="658"/>
      <c r="D121" s="658"/>
      <c r="E121" s="658"/>
      <c r="F121" s="658"/>
      <c r="G121" s="658"/>
    </row>
    <row r="122" spans="1:7" s="657" customFormat="1" x14ac:dyDescent="0.2">
      <c r="A122" s="656"/>
      <c r="B122" s="658"/>
      <c r="C122" s="658"/>
      <c r="D122" s="658"/>
      <c r="E122" s="658"/>
      <c r="F122" s="658"/>
      <c r="G122" s="658"/>
    </row>
    <row r="123" spans="1:7" s="657" customFormat="1" x14ac:dyDescent="0.2">
      <c r="A123" s="656"/>
      <c r="B123" s="658"/>
      <c r="C123" s="658"/>
      <c r="D123" s="658"/>
      <c r="E123" s="658"/>
      <c r="F123" s="658"/>
      <c r="G123" s="658"/>
    </row>
    <row r="124" spans="1:7" s="657" customFormat="1" x14ac:dyDescent="0.2">
      <c r="A124" s="656"/>
      <c r="B124" s="658"/>
      <c r="C124" s="658"/>
      <c r="D124" s="658"/>
      <c r="E124" s="658"/>
      <c r="F124" s="658"/>
      <c r="G124" s="658"/>
    </row>
    <row r="125" spans="1:7" s="657" customFormat="1" x14ac:dyDescent="0.2">
      <c r="A125" s="656"/>
      <c r="B125" s="658"/>
      <c r="C125" s="658"/>
      <c r="D125" s="658"/>
      <c r="E125" s="658"/>
      <c r="F125" s="658"/>
      <c r="G125" s="658"/>
    </row>
    <row r="126" spans="1:7" s="657" customFormat="1" x14ac:dyDescent="0.2">
      <c r="A126" s="656"/>
      <c r="B126" s="658"/>
      <c r="C126" s="658"/>
      <c r="D126" s="658"/>
      <c r="E126" s="658"/>
      <c r="F126" s="658"/>
      <c r="G126" s="658"/>
    </row>
    <row r="127" spans="1:7" s="657" customFormat="1" x14ac:dyDescent="0.2">
      <c r="A127" s="656"/>
      <c r="B127" s="658"/>
      <c r="C127" s="658"/>
      <c r="D127" s="658"/>
      <c r="E127" s="658"/>
      <c r="F127" s="658"/>
      <c r="G127" s="658"/>
    </row>
    <row r="128" spans="1:7" s="657" customFormat="1" x14ac:dyDescent="0.2">
      <c r="A128" s="656"/>
      <c r="B128" s="658"/>
      <c r="C128" s="658"/>
      <c r="D128" s="658"/>
      <c r="E128" s="658"/>
      <c r="F128" s="658"/>
      <c r="G128" s="658"/>
    </row>
    <row r="129" spans="1:7" s="657" customFormat="1" x14ac:dyDescent="0.2">
      <c r="A129" s="656"/>
      <c r="B129" s="658"/>
      <c r="C129" s="658"/>
      <c r="D129" s="658"/>
      <c r="E129" s="658"/>
      <c r="F129" s="658"/>
      <c r="G129" s="658"/>
    </row>
    <row r="130" spans="1:7" s="657" customFormat="1" x14ac:dyDescent="0.2">
      <c r="A130" s="656"/>
      <c r="B130" s="658"/>
      <c r="C130" s="658"/>
      <c r="D130" s="658"/>
      <c r="E130" s="658"/>
      <c r="F130" s="658"/>
      <c r="G130" s="658"/>
    </row>
    <row r="131" spans="1:7" s="657" customFormat="1" x14ac:dyDescent="0.2">
      <c r="A131" s="656"/>
      <c r="B131" s="658"/>
      <c r="C131" s="658"/>
      <c r="D131" s="658"/>
      <c r="E131" s="658"/>
      <c r="F131" s="658"/>
      <c r="G131" s="658"/>
    </row>
    <row r="132" spans="1:7" s="657" customFormat="1" x14ac:dyDescent="0.2">
      <c r="A132" s="656"/>
      <c r="B132" s="658"/>
      <c r="C132" s="658"/>
      <c r="D132" s="658"/>
      <c r="E132" s="658"/>
      <c r="F132" s="658"/>
      <c r="G132" s="658"/>
    </row>
    <row r="133" spans="1:7" s="657" customFormat="1" x14ac:dyDescent="0.2">
      <c r="A133" s="656"/>
      <c r="B133" s="658"/>
      <c r="C133" s="658"/>
      <c r="D133" s="658"/>
      <c r="E133" s="658"/>
      <c r="F133" s="658"/>
      <c r="G133" s="658"/>
    </row>
    <row r="134" spans="1:7" s="657" customFormat="1" x14ac:dyDescent="0.2">
      <c r="A134" s="656"/>
      <c r="B134" s="658"/>
      <c r="C134" s="658"/>
      <c r="D134" s="658"/>
      <c r="E134" s="658"/>
      <c r="F134" s="658"/>
      <c r="G134" s="658"/>
    </row>
  </sheetData>
  <mergeCells count="6">
    <mergeCell ref="C21:D21"/>
    <mergeCell ref="A1:H1"/>
    <mergeCell ref="A2:H2"/>
    <mergeCell ref="A3:H3"/>
    <mergeCell ref="A4:H4"/>
    <mergeCell ref="C20:D20"/>
  </mergeCells>
  <pageMargins left="0.70866141732283472" right="0.70866141732283472" top="0.94488188976377963" bottom="0.74803149606299213" header="0.31496062992125984" footer="0.31496062992125984"/>
  <pageSetup scale="77" orientation="landscape" r:id="rId1"/>
  <headerFooter>
    <oddFooter>&amp;R85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E44"/>
  <sheetViews>
    <sheetView topLeftCell="A4" zoomScale="90" zoomScaleNormal="90" workbookViewId="0">
      <selection activeCell="F109" sqref="F109"/>
    </sheetView>
  </sheetViews>
  <sheetFormatPr baseColWidth="10" defaultRowHeight="15" x14ac:dyDescent="0.25"/>
  <cols>
    <col min="1" max="1" width="40.85546875" customWidth="1"/>
    <col min="2" max="2" width="18" customWidth="1"/>
    <col min="3" max="3" width="16.7109375" customWidth="1"/>
    <col min="4" max="4" width="18.85546875" customWidth="1"/>
    <col min="5" max="5" width="16.42578125" customWidth="1"/>
    <col min="6" max="6" width="19" customWidth="1"/>
    <col min="7" max="7" width="15.85546875" customWidth="1"/>
    <col min="8" max="8" width="15.5703125" customWidth="1"/>
    <col min="9" max="9" width="12.7109375" customWidth="1"/>
  </cols>
  <sheetData>
    <row r="1" spans="1:31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</row>
    <row r="2" spans="1:31" s="524" customFormat="1" ht="12.75" customHeight="1" x14ac:dyDescent="0.2">
      <c r="A2" s="1461" t="s">
        <v>20151</v>
      </c>
      <c r="B2" s="1461"/>
      <c r="C2" s="1461"/>
      <c r="D2" s="1461"/>
      <c r="E2" s="1461"/>
      <c r="F2" s="1461"/>
      <c r="G2" s="1461"/>
      <c r="H2" s="1461"/>
      <c r="I2" s="484"/>
      <c r="J2" s="484"/>
      <c r="K2" s="485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</row>
    <row r="3" spans="1:31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484"/>
      <c r="J3" s="484"/>
      <c r="K3" s="485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</row>
    <row r="4" spans="1:31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7"/>
      <c r="L4" s="657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</row>
    <row r="5" spans="1:31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</row>
    <row r="6" spans="1:31" s="524" customFormat="1" ht="18.75" customHeight="1" x14ac:dyDescent="0.2">
      <c r="A6" s="659" t="s">
        <v>19785</v>
      </c>
      <c r="B6" s="1470" t="s">
        <v>20152</v>
      </c>
      <c r="C6" s="1471"/>
      <c r="D6" s="658" t="s">
        <v>20153</v>
      </c>
      <c r="E6" s="658"/>
      <c r="F6" s="658"/>
      <c r="G6" s="658"/>
      <c r="H6" s="658"/>
      <c r="I6" s="658"/>
      <c r="J6" s="657"/>
      <c r="K6" s="657"/>
      <c r="L6" s="657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</row>
    <row r="7" spans="1:31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7"/>
      <c r="K7" s="657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</row>
    <row r="8" spans="1:31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1" s="599" customFormat="1" ht="12.75" x14ac:dyDescent="0.2">
      <c r="A9" s="724" t="s">
        <v>19978</v>
      </c>
      <c r="B9" s="765">
        <f>SUM(B10:B12)</f>
        <v>0</v>
      </c>
      <c r="C9" s="765">
        <f>SUM(C10)</f>
        <v>13000</v>
      </c>
      <c r="D9" s="765">
        <f t="shared" ref="D9:H9" si="0">SUM(D10)</f>
        <v>29924.09</v>
      </c>
      <c r="E9" s="765">
        <f t="shared" si="0"/>
        <v>42924.09</v>
      </c>
      <c r="F9" s="765">
        <f t="shared" si="0"/>
        <v>42924.09</v>
      </c>
      <c r="G9" s="765">
        <f t="shared" si="0"/>
        <v>42924.09</v>
      </c>
      <c r="H9" s="765">
        <f t="shared" si="0"/>
        <v>0</v>
      </c>
    </row>
    <row r="10" spans="1:31" s="520" customFormat="1" ht="12.75" x14ac:dyDescent="0.2">
      <c r="A10" s="676" t="s">
        <v>20124</v>
      </c>
      <c r="B10" s="672">
        <v>0</v>
      </c>
      <c r="C10" s="672">
        <v>13000</v>
      </c>
      <c r="D10" s="672">
        <v>29924.09</v>
      </c>
      <c r="E10" s="672">
        <f t="shared" ref="E10" si="1">SUM(B10:D10)</f>
        <v>42924.09</v>
      </c>
      <c r="F10" s="673">
        <v>42924.09</v>
      </c>
      <c r="G10" s="673">
        <f t="shared" ref="G10" si="2">SUM(F10)</f>
        <v>42924.09</v>
      </c>
      <c r="H10" s="766">
        <f t="shared" ref="H10" si="3">SUM(E10-F10)</f>
        <v>0</v>
      </c>
      <c r="I10" s="685"/>
      <c r="J10" s="685"/>
    </row>
    <row r="11" spans="1:31" s="718" customFormat="1" hidden="1" x14ac:dyDescent="0.25">
      <c r="A11" s="723" t="s">
        <v>20011</v>
      </c>
      <c r="B11" s="776">
        <f t="shared" ref="B11:H11" si="4">SUM(B12:B12)</f>
        <v>0</v>
      </c>
      <c r="C11" s="776">
        <f t="shared" si="4"/>
        <v>0</v>
      </c>
      <c r="D11" s="776">
        <f t="shared" si="4"/>
        <v>0</v>
      </c>
      <c r="E11" s="776">
        <f t="shared" si="4"/>
        <v>0</v>
      </c>
      <c r="F11" s="776">
        <f t="shared" si="4"/>
        <v>0</v>
      </c>
      <c r="G11" s="776">
        <f t="shared" si="4"/>
        <v>0</v>
      </c>
      <c r="H11" s="776">
        <f t="shared" si="4"/>
        <v>0</v>
      </c>
      <c r="I11" s="723"/>
    </row>
    <row r="12" spans="1:31" s="483" customFormat="1" hidden="1" x14ac:dyDescent="0.25">
      <c r="A12" s="483" t="s">
        <v>20032</v>
      </c>
      <c r="B12" s="522"/>
      <c r="C12" s="522">
        <v>0</v>
      </c>
      <c r="D12" s="522">
        <v>0</v>
      </c>
      <c r="E12" s="522">
        <f>SUM(C12:D12)</f>
        <v>0</v>
      </c>
      <c r="F12" s="522">
        <v>0</v>
      </c>
      <c r="G12" s="673">
        <f t="shared" ref="G12:G15" si="5">SUM(F12)</f>
        <v>0</v>
      </c>
      <c r="H12" s="766">
        <f t="shared" ref="H12" si="6">SUM(E12-F12)</f>
        <v>0</v>
      </c>
    </row>
    <row r="13" spans="1:31" s="731" customFormat="1" x14ac:dyDescent="0.25">
      <c r="A13" s="731" t="s">
        <v>20056</v>
      </c>
      <c r="B13" s="732">
        <f>SUM(B14:B15)</f>
        <v>0</v>
      </c>
      <c r="C13" s="732">
        <f t="shared" ref="C13:H13" si="7">SUM(C14:C15)</f>
        <v>137000</v>
      </c>
      <c r="D13" s="732">
        <f t="shared" si="7"/>
        <v>-40723.089999999997</v>
      </c>
      <c r="E13" s="732">
        <f t="shared" si="7"/>
        <v>96276.91</v>
      </c>
      <c r="F13" s="732">
        <f t="shared" si="7"/>
        <v>10700</v>
      </c>
      <c r="G13" s="732">
        <f t="shared" si="7"/>
        <v>10700</v>
      </c>
      <c r="H13" s="732">
        <f t="shared" si="7"/>
        <v>85576.91</v>
      </c>
    </row>
    <row r="14" spans="1:31" s="483" customFormat="1" hidden="1" x14ac:dyDescent="0.25">
      <c r="A14" s="483" t="s">
        <v>20058</v>
      </c>
      <c r="B14" s="522">
        <v>0</v>
      </c>
      <c r="C14" s="522">
        <v>0</v>
      </c>
      <c r="D14" s="522"/>
      <c r="E14" s="522">
        <f t="shared" ref="E14:E15" si="8">SUM(C14:D14)</f>
        <v>0</v>
      </c>
      <c r="F14" s="522">
        <v>0</v>
      </c>
      <c r="G14" s="673">
        <f t="shared" si="5"/>
        <v>0</v>
      </c>
      <c r="H14" s="766">
        <f t="shared" ref="H14:H15" si="9">SUM(E14-F14)</f>
        <v>0</v>
      </c>
    </row>
    <row r="15" spans="1:31" x14ac:dyDescent="0.25">
      <c r="A15" s="704" t="s">
        <v>20059</v>
      </c>
      <c r="B15" s="714">
        <v>0</v>
      </c>
      <c r="C15" s="714">
        <v>137000</v>
      </c>
      <c r="D15" s="714">
        <v>-40723.089999999997</v>
      </c>
      <c r="E15" s="714">
        <f t="shared" si="8"/>
        <v>96276.91</v>
      </c>
      <c r="F15" s="714">
        <v>10700</v>
      </c>
      <c r="G15" s="673">
        <f t="shared" si="5"/>
        <v>10700</v>
      </c>
      <c r="H15" s="766">
        <f t="shared" si="9"/>
        <v>85576.91</v>
      </c>
      <c r="I15" s="704"/>
    </row>
    <row r="16" spans="1:31" s="688" customFormat="1" ht="12.75" x14ac:dyDescent="0.2">
      <c r="A16" s="690" t="s">
        <v>20085</v>
      </c>
      <c r="B16" s="682">
        <f>SUM(B17:B18)</f>
        <v>0</v>
      </c>
      <c r="C16" s="682">
        <f>SUM(C17)</f>
        <v>0</v>
      </c>
      <c r="D16" s="682">
        <f t="shared" ref="D16:H16" si="10">SUM(D17)</f>
        <v>10799</v>
      </c>
      <c r="E16" s="682">
        <f t="shared" si="10"/>
        <v>10799</v>
      </c>
      <c r="F16" s="682">
        <f t="shared" si="10"/>
        <v>10799</v>
      </c>
      <c r="G16" s="682">
        <f t="shared" si="10"/>
        <v>10799</v>
      </c>
      <c r="H16" s="682">
        <f t="shared" si="10"/>
        <v>0</v>
      </c>
      <c r="J16" s="687"/>
      <c r="K16" s="687"/>
      <c r="L16" s="687"/>
      <c r="M16" s="687"/>
      <c r="N16" s="687"/>
      <c r="O16" s="687"/>
      <c r="P16" s="687"/>
      <c r="Q16" s="687"/>
      <c r="R16" s="687"/>
      <c r="S16" s="687"/>
      <c r="T16" s="687"/>
      <c r="U16" s="687"/>
      <c r="V16" s="687"/>
      <c r="W16" s="687"/>
      <c r="X16" s="687"/>
      <c r="Y16" s="687"/>
      <c r="Z16" s="687"/>
      <c r="AA16" s="687"/>
      <c r="AB16" s="687"/>
      <c r="AC16" s="687"/>
      <c r="AD16" s="687"/>
      <c r="AE16" s="687"/>
    </row>
    <row r="17" spans="1:31" s="688" customFormat="1" ht="12.75" x14ac:dyDescent="0.2">
      <c r="A17" s="676" t="s">
        <v>20120</v>
      </c>
      <c r="B17" s="672">
        <v>0</v>
      </c>
      <c r="C17" s="672">
        <v>0</v>
      </c>
      <c r="D17" s="672">
        <v>10799</v>
      </c>
      <c r="E17" s="672">
        <f t="shared" ref="E17" si="11">SUM(B17:D17)</f>
        <v>10799</v>
      </c>
      <c r="F17" s="485">
        <v>10799</v>
      </c>
      <c r="G17" s="673">
        <f t="shared" ref="G17" si="12">SUM(F17)</f>
        <v>10799</v>
      </c>
      <c r="H17" s="766">
        <f t="shared" ref="H17" si="13">SUM(E17-F17)</f>
        <v>0</v>
      </c>
      <c r="I17" s="687"/>
      <c r="J17" s="687"/>
    </row>
    <row r="18" spans="1:31" s="718" customFormat="1" x14ac:dyDescent="0.25">
      <c r="A18" s="720" t="s">
        <v>19778</v>
      </c>
      <c r="B18" s="721">
        <f>SUM(B11+B13)</f>
        <v>0</v>
      </c>
      <c r="C18" s="721">
        <f t="shared" ref="C18:H18" si="14">SUM(C9+C11+C13+C16)</f>
        <v>150000</v>
      </c>
      <c r="D18" s="721">
        <f t="shared" si="14"/>
        <v>3.637978807091713E-12</v>
      </c>
      <c r="E18" s="721">
        <f t="shared" si="14"/>
        <v>150000</v>
      </c>
      <c r="F18" s="721">
        <f t="shared" si="14"/>
        <v>64423.09</v>
      </c>
      <c r="G18" s="721">
        <f t="shared" si="14"/>
        <v>64423.09</v>
      </c>
      <c r="H18" s="721">
        <f t="shared" si="14"/>
        <v>85576.91</v>
      </c>
      <c r="I18" s="723"/>
    </row>
    <row r="19" spans="1:31" x14ac:dyDescent="0.25">
      <c r="A19" s="704"/>
      <c r="B19" s="704"/>
      <c r="C19" s="704"/>
      <c r="D19" s="704"/>
      <c r="E19" s="704"/>
      <c r="F19" s="704"/>
      <c r="G19" s="704"/>
      <c r="H19" s="704"/>
      <c r="I19" s="704"/>
    </row>
    <row r="20" spans="1:31" x14ac:dyDescent="0.25">
      <c r="A20" s="704"/>
      <c r="B20" s="704"/>
      <c r="C20" s="704"/>
      <c r="D20" s="704"/>
      <c r="E20" s="704"/>
      <c r="F20" s="704"/>
      <c r="G20" s="704"/>
      <c r="H20" s="704"/>
      <c r="I20" s="795"/>
      <c r="J20" s="484"/>
      <c r="K20" s="485"/>
    </row>
    <row r="21" spans="1:31" x14ac:dyDescent="0.25">
      <c r="A21" s="704" t="s">
        <v>20154</v>
      </c>
      <c r="B21" s="704"/>
      <c r="C21" s="704"/>
      <c r="D21" s="704"/>
      <c r="E21" s="704"/>
      <c r="F21" s="704"/>
      <c r="G21" s="704"/>
      <c r="H21" s="704"/>
      <c r="I21" s="704"/>
    </row>
    <row r="22" spans="1:31" s="666" customFormat="1" ht="39" x14ac:dyDescent="0.25">
      <c r="A22" s="662" t="s">
        <v>206</v>
      </c>
      <c r="B22" s="663" t="s">
        <v>19953</v>
      </c>
      <c r="C22" s="664" t="s">
        <v>19954</v>
      </c>
      <c r="D22" s="664" t="s">
        <v>19955</v>
      </c>
      <c r="E22" s="664" t="s">
        <v>19956</v>
      </c>
      <c r="F22" s="664" t="s">
        <v>19957</v>
      </c>
      <c r="G22" s="664" t="s">
        <v>19958</v>
      </c>
      <c r="H22" s="664" t="s">
        <v>19959</v>
      </c>
      <c r="I22"/>
    </row>
    <row r="23" spans="1:31" s="599" customFormat="1" ht="12.75" hidden="1" x14ac:dyDescent="0.2">
      <c r="A23" s="724" t="s">
        <v>19978</v>
      </c>
      <c r="B23" s="765">
        <f>SUM(B24:B26)</f>
        <v>0</v>
      </c>
      <c r="C23" s="765">
        <f>SUM(C24)</f>
        <v>0</v>
      </c>
      <c r="D23" s="765">
        <f t="shared" ref="D23:H23" si="15">SUM(D24)</f>
        <v>0</v>
      </c>
      <c r="E23" s="765">
        <f t="shared" si="15"/>
        <v>0</v>
      </c>
      <c r="F23" s="765">
        <f t="shared" si="15"/>
        <v>0</v>
      </c>
      <c r="G23" s="765">
        <f t="shared" si="15"/>
        <v>0</v>
      </c>
      <c r="H23" s="765">
        <f t="shared" si="15"/>
        <v>0</v>
      </c>
    </row>
    <row r="24" spans="1:31" s="520" customFormat="1" ht="12.75" hidden="1" x14ac:dyDescent="0.2">
      <c r="A24" s="676" t="s">
        <v>20124</v>
      </c>
      <c r="B24" s="672">
        <v>0</v>
      </c>
      <c r="C24" s="672">
        <v>0</v>
      </c>
      <c r="D24" s="672">
        <v>0</v>
      </c>
      <c r="E24" s="672">
        <f t="shared" ref="E24" si="16">SUM(B24:D24)</f>
        <v>0</v>
      </c>
      <c r="F24" s="673">
        <v>0</v>
      </c>
      <c r="G24" s="673">
        <f t="shared" ref="G24" si="17">SUM(F24)</f>
        <v>0</v>
      </c>
      <c r="H24" s="766">
        <f t="shared" ref="H24" si="18">SUM(E24-F24)</f>
        <v>0</v>
      </c>
      <c r="I24" s="685"/>
      <c r="J24" s="685"/>
    </row>
    <row r="25" spans="1:31" s="718" customFormat="1" hidden="1" x14ac:dyDescent="0.25">
      <c r="A25" s="723" t="s">
        <v>20011</v>
      </c>
      <c r="B25" s="776">
        <f t="shared" ref="B25:H25" si="19">SUM(B26:B26)</f>
        <v>0</v>
      </c>
      <c r="C25" s="776">
        <f t="shared" si="19"/>
        <v>0</v>
      </c>
      <c r="D25" s="776">
        <f t="shared" si="19"/>
        <v>0</v>
      </c>
      <c r="E25" s="776">
        <f t="shared" si="19"/>
        <v>0</v>
      </c>
      <c r="F25" s="776">
        <f t="shared" si="19"/>
        <v>0</v>
      </c>
      <c r="G25" s="776">
        <f t="shared" si="19"/>
        <v>0</v>
      </c>
      <c r="H25" s="776">
        <f t="shared" si="19"/>
        <v>0</v>
      </c>
      <c r="I25" s="723"/>
    </row>
    <row r="26" spans="1:31" s="483" customFormat="1" hidden="1" x14ac:dyDescent="0.25">
      <c r="A26" s="483" t="s">
        <v>20032</v>
      </c>
      <c r="B26" s="522"/>
      <c r="C26" s="522">
        <v>0</v>
      </c>
      <c r="D26" s="522">
        <v>0</v>
      </c>
      <c r="E26" s="522">
        <f>SUM(C26:D26)</f>
        <v>0</v>
      </c>
      <c r="F26" s="522">
        <v>0</v>
      </c>
      <c r="G26" s="673">
        <f t="shared" ref="G26" si="20">SUM(F26)</f>
        <v>0</v>
      </c>
      <c r="H26" s="766">
        <f t="shared" ref="H26" si="21">SUM(E26-F26)</f>
        <v>0</v>
      </c>
    </row>
    <row r="27" spans="1:31" s="731" customFormat="1" x14ac:dyDescent="0.25">
      <c r="A27" s="731" t="s">
        <v>20056</v>
      </c>
      <c r="B27" s="732">
        <f>SUM(B28:B29)</f>
        <v>0</v>
      </c>
      <c r="C27" s="732">
        <f t="shared" ref="C27:H27" si="22">SUM(C28:C29)</f>
        <v>150000</v>
      </c>
      <c r="D27" s="732">
        <f t="shared" si="22"/>
        <v>0</v>
      </c>
      <c r="E27" s="732">
        <f t="shared" si="22"/>
        <v>150000</v>
      </c>
      <c r="F27" s="732">
        <f t="shared" si="22"/>
        <v>0</v>
      </c>
      <c r="G27" s="732">
        <f t="shared" si="22"/>
        <v>0</v>
      </c>
      <c r="H27" s="732">
        <f t="shared" si="22"/>
        <v>150000</v>
      </c>
    </row>
    <row r="28" spans="1:31" s="483" customFormat="1" hidden="1" x14ac:dyDescent="0.25">
      <c r="A28" s="483" t="s">
        <v>20058</v>
      </c>
      <c r="B28" s="522">
        <v>0</v>
      </c>
      <c r="C28" s="522">
        <v>0</v>
      </c>
      <c r="D28" s="522"/>
      <c r="E28" s="522">
        <f t="shared" ref="E28:E29" si="23">SUM(C28:D28)</f>
        <v>0</v>
      </c>
      <c r="F28" s="522">
        <v>0</v>
      </c>
      <c r="G28" s="673">
        <f t="shared" ref="G28:G29" si="24">SUM(F28)</f>
        <v>0</v>
      </c>
      <c r="H28" s="766">
        <f t="shared" ref="H28:H29" si="25">SUM(E28-F28)</f>
        <v>0</v>
      </c>
    </row>
    <row r="29" spans="1:31" x14ac:dyDescent="0.25">
      <c r="A29" s="704" t="s">
        <v>20059</v>
      </c>
      <c r="B29" s="714">
        <v>0</v>
      </c>
      <c r="C29" s="714">
        <v>150000</v>
      </c>
      <c r="D29" s="714">
        <v>0</v>
      </c>
      <c r="E29" s="714">
        <f t="shared" si="23"/>
        <v>150000</v>
      </c>
      <c r="F29" s="714">
        <v>0</v>
      </c>
      <c r="G29" s="673">
        <f t="shared" si="24"/>
        <v>0</v>
      </c>
      <c r="H29" s="766">
        <f t="shared" si="25"/>
        <v>150000</v>
      </c>
      <c r="I29" s="704"/>
    </row>
    <row r="30" spans="1:31" s="688" customFormat="1" ht="12.75" hidden="1" x14ac:dyDescent="0.2">
      <c r="A30" s="690" t="s">
        <v>20085</v>
      </c>
      <c r="B30" s="682">
        <f>SUM(B31:B32)</f>
        <v>0</v>
      </c>
      <c r="C30" s="682">
        <f>SUM(C31)</f>
        <v>0</v>
      </c>
      <c r="D30" s="682">
        <f t="shared" ref="D30:H30" si="26">SUM(D31)</f>
        <v>0</v>
      </c>
      <c r="E30" s="682">
        <f t="shared" si="26"/>
        <v>0</v>
      </c>
      <c r="F30" s="682">
        <f t="shared" si="26"/>
        <v>0</v>
      </c>
      <c r="G30" s="682">
        <f t="shared" si="26"/>
        <v>0</v>
      </c>
      <c r="H30" s="682">
        <f t="shared" si="26"/>
        <v>0</v>
      </c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  <c r="AB30" s="687"/>
      <c r="AC30" s="687"/>
      <c r="AD30" s="687"/>
      <c r="AE30" s="687"/>
    </row>
    <row r="31" spans="1:31" s="688" customFormat="1" ht="12.75" hidden="1" x14ac:dyDescent="0.2">
      <c r="A31" s="676" t="s">
        <v>20092</v>
      </c>
      <c r="B31" s="672">
        <v>0</v>
      </c>
      <c r="C31" s="672">
        <v>0</v>
      </c>
      <c r="D31" s="672">
        <v>0</v>
      </c>
      <c r="E31" s="672">
        <f t="shared" ref="E31" si="27">SUM(B31:D31)</f>
        <v>0</v>
      </c>
      <c r="F31" s="672">
        <v>0</v>
      </c>
      <c r="G31" s="673">
        <f t="shared" ref="G31" si="28">SUM(F31)</f>
        <v>0</v>
      </c>
      <c r="H31" s="766">
        <f t="shared" ref="H31" si="29">SUM(E31-F31)</f>
        <v>0</v>
      </c>
      <c r="I31" s="687"/>
      <c r="J31" s="687"/>
    </row>
    <row r="32" spans="1:31" s="718" customFormat="1" x14ac:dyDescent="0.25">
      <c r="A32" s="720" t="s">
        <v>19778</v>
      </c>
      <c r="B32" s="721">
        <f>SUM(B25+B27)</f>
        <v>0</v>
      </c>
      <c r="C32" s="721">
        <f t="shared" ref="C32:H32" si="30">SUM(C23+C25+C27+C30)</f>
        <v>150000</v>
      </c>
      <c r="D32" s="721">
        <f t="shared" si="30"/>
        <v>0</v>
      </c>
      <c r="E32" s="721">
        <f t="shared" si="30"/>
        <v>150000</v>
      </c>
      <c r="F32" s="721">
        <f t="shared" si="30"/>
        <v>0</v>
      </c>
      <c r="G32" s="721">
        <f t="shared" si="30"/>
        <v>0</v>
      </c>
      <c r="H32" s="721">
        <f t="shared" si="30"/>
        <v>150000</v>
      </c>
      <c r="I32" s="723"/>
    </row>
    <row r="34" spans="1:4" ht="15.75" x14ac:dyDescent="0.25">
      <c r="A34" s="796" t="s">
        <v>20137</v>
      </c>
    </row>
    <row r="35" spans="1:4" x14ac:dyDescent="0.25">
      <c r="A35" t="s">
        <v>20155</v>
      </c>
    </row>
    <row r="43" spans="1:4" x14ac:dyDescent="0.25">
      <c r="C43" s="1350" t="s">
        <v>19726</v>
      </c>
      <c r="D43" s="1350"/>
    </row>
    <row r="44" spans="1:4" x14ac:dyDescent="0.25">
      <c r="C44" s="1351" t="s">
        <v>789</v>
      </c>
      <c r="D44" s="1351"/>
    </row>
  </sheetData>
  <mergeCells count="7">
    <mergeCell ref="C44:D44"/>
    <mergeCell ref="A1:H1"/>
    <mergeCell ref="A2:H2"/>
    <mergeCell ref="A3:H3"/>
    <mergeCell ref="A4:H4"/>
    <mergeCell ref="B6:C6"/>
    <mergeCell ref="C43:D43"/>
  </mergeCells>
  <pageMargins left="0.51181102362204722" right="0.51181102362204722" top="0.74803149606299213" bottom="0.74803149606299213" header="0.31496062992125984" footer="0.31496062992125984"/>
  <pageSetup scale="78" orientation="landscape" r:id="rId1"/>
  <headerFooter>
    <oddFooter>&amp;R86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AI22"/>
  <sheetViews>
    <sheetView zoomScale="80" zoomScaleNormal="80" workbookViewId="0">
      <selection activeCell="F109" sqref="F109"/>
    </sheetView>
  </sheetViews>
  <sheetFormatPr baseColWidth="10" defaultRowHeight="15" x14ac:dyDescent="0.25"/>
  <cols>
    <col min="1" max="1" width="42.7109375" customWidth="1"/>
    <col min="2" max="2" width="18" customWidth="1"/>
    <col min="3" max="3" width="19.42578125" customWidth="1"/>
    <col min="4" max="4" width="19.140625" customWidth="1"/>
    <col min="5" max="5" width="15.28515625" customWidth="1"/>
    <col min="6" max="6" width="19" customWidth="1"/>
    <col min="7" max="7" width="15.28515625" customWidth="1"/>
    <col min="8" max="8" width="15.85546875" customWidth="1"/>
  </cols>
  <sheetData>
    <row r="1" spans="1:35" s="524" customFormat="1" ht="12.75" customHeight="1" x14ac:dyDescent="0.2">
      <c r="A1" s="1461" t="s">
        <v>19950</v>
      </c>
      <c r="B1" s="1461"/>
      <c r="C1" s="1461"/>
      <c r="D1" s="1461"/>
      <c r="E1" s="1461"/>
      <c r="F1" s="1461"/>
      <c r="G1" s="1461"/>
      <c r="H1" s="1461"/>
      <c r="I1" s="653"/>
      <c r="J1" s="653"/>
      <c r="K1" s="653"/>
      <c r="L1" s="653"/>
      <c r="M1" s="653"/>
      <c r="N1" s="653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</row>
    <row r="2" spans="1:35" s="524" customFormat="1" ht="12.75" customHeight="1" x14ac:dyDescent="0.2">
      <c r="A2" s="1461" t="s">
        <v>20156</v>
      </c>
      <c r="B2" s="1461"/>
      <c r="C2" s="1461"/>
      <c r="D2" s="1461"/>
      <c r="E2" s="1461"/>
      <c r="F2" s="1461"/>
      <c r="G2" s="1461"/>
      <c r="H2" s="1461"/>
      <c r="I2" s="653"/>
      <c r="J2" s="653"/>
      <c r="K2" s="653"/>
      <c r="L2" s="653"/>
      <c r="M2" s="653"/>
      <c r="N2" s="653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</row>
    <row r="3" spans="1:35" s="524" customFormat="1" ht="12.75" customHeight="1" x14ac:dyDescent="0.2">
      <c r="A3" s="1462" t="s">
        <v>19706</v>
      </c>
      <c r="B3" s="1462"/>
      <c r="C3" s="1462"/>
      <c r="D3" s="1462"/>
      <c r="E3" s="1462"/>
      <c r="F3" s="1462"/>
      <c r="G3" s="1462"/>
      <c r="H3" s="1462"/>
      <c r="I3" s="655"/>
      <c r="J3" s="655"/>
      <c r="K3" s="655"/>
      <c r="L3" s="655"/>
      <c r="M3" s="655"/>
      <c r="N3" s="655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</row>
    <row r="4" spans="1:35" s="524" customFormat="1" ht="12.75" customHeight="1" x14ac:dyDescent="0.2">
      <c r="A4" s="1461" t="s">
        <v>19704</v>
      </c>
      <c r="B4" s="1461"/>
      <c r="C4" s="1461"/>
      <c r="D4" s="1461"/>
      <c r="E4" s="1461"/>
      <c r="F4" s="1461"/>
      <c r="G4" s="1461"/>
      <c r="H4" s="1461"/>
      <c r="I4" s="653"/>
      <c r="J4" s="653"/>
      <c r="K4" s="653"/>
      <c r="L4" s="653"/>
      <c r="M4" s="653"/>
      <c r="N4" s="653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</row>
    <row r="5" spans="1:35" s="524" customFormat="1" ht="12.75" customHeight="1" x14ac:dyDescent="0.2">
      <c r="A5" s="656"/>
      <c r="B5" s="657"/>
      <c r="C5" s="658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</row>
    <row r="6" spans="1:35" s="524" customFormat="1" ht="18.75" customHeight="1" x14ac:dyDescent="0.2">
      <c r="A6" s="659" t="s">
        <v>19785</v>
      </c>
      <c r="B6" s="1465" t="s">
        <v>20157</v>
      </c>
      <c r="C6" s="1466"/>
      <c r="D6" s="658" t="s">
        <v>20158</v>
      </c>
      <c r="E6" s="658"/>
      <c r="F6" s="658"/>
      <c r="G6" s="658"/>
      <c r="H6" s="658"/>
      <c r="I6" s="658"/>
      <c r="J6" s="658"/>
      <c r="K6" s="658"/>
      <c r="L6" s="658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</row>
    <row r="7" spans="1:35" s="524" customFormat="1" ht="12.75" x14ac:dyDescent="0.2">
      <c r="A7" s="656"/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</row>
    <row r="8" spans="1:35" s="666" customFormat="1" ht="39" x14ac:dyDescent="0.25">
      <c r="A8" s="662" t="s">
        <v>206</v>
      </c>
      <c r="B8" s="663" t="s">
        <v>19953</v>
      </c>
      <c r="C8" s="664" t="s">
        <v>19954</v>
      </c>
      <c r="D8" s="664" t="s">
        <v>19955</v>
      </c>
      <c r="E8" s="664" t="s">
        <v>19956</v>
      </c>
      <c r="F8" s="664" t="s">
        <v>19957</v>
      </c>
      <c r="G8" s="664" t="s">
        <v>19958</v>
      </c>
      <c r="H8" s="664" t="s">
        <v>19959</v>
      </c>
      <c r="I8"/>
    </row>
    <row r="9" spans="1:35" x14ac:dyDescent="0.25">
      <c r="A9" s="718" t="s">
        <v>20011</v>
      </c>
      <c r="B9" s="736">
        <f>SUM(B10)</f>
        <v>0</v>
      </c>
      <c r="C9" s="736">
        <f>SUM(C10)</f>
        <v>0</v>
      </c>
      <c r="D9" s="736">
        <f t="shared" ref="D9:H9" si="0">SUM(D10)</f>
        <v>0</v>
      </c>
      <c r="E9" s="736">
        <f t="shared" si="0"/>
        <v>0</v>
      </c>
      <c r="F9" s="736">
        <f t="shared" si="0"/>
        <v>0</v>
      </c>
      <c r="G9" s="736">
        <f t="shared" si="0"/>
        <v>0</v>
      </c>
      <c r="H9" s="736">
        <f t="shared" si="0"/>
        <v>0</v>
      </c>
    </row>
    <row r="10" spans="1:35" s="483" customFormat="1" x14ac:dyDescent="0.25">
      <c r="A10" s="483" t="s">
        <v>20032</v>
      </c>
      <c r="B10" s="522"/>
      <c r="C10" s="522">
        <v>0</v>
      </c>
      <c r="D10" s="522">
        <v>0</v>
      </c>
      <c r="E10" s="522">
        <f>SUM(C10:D10)</f>
        <v>0</v>
      </c>
      <c r="F10" s="619">
        <v>0</v>
      </c>
      <c r="G10" s="673">
        <f t="shared" ref="G10" si="1">SUM(F10)</f>
        <v>0</v>
      </c>
      <c r="H10" s="737">
        <f t="shared" ref="H10" si="2">SUM(E10-F10)</f>
        <v>0</v>
      </c>
    </row>
    <row r="11" spans="1:35" s="731" customFormat="1" x14ac:dyDescent="0.25">
      <c r="A11" s="731" t="s">
        <v>20056</v>
      </c>
      <c r="B11" s="732">
        <f t="shared" ref="B11:H11" si="3">SUM(B12:B12)</f>
        <v>0</v>
      </c>
      <c r="C11" s="732">
        <f t="shared" si="3"/>
        <v>15000</v>
      </c>
      <c r="D11" s="732">
        <f t="shared" si="3"/>
        <v>0</v>
      </c>
      <c r="E11" s="732">
        <f t="shared" si="3"/>
        <v>15000</v>
      </c>
      <c r="F11" s="732">
        <f t="shared" si="3"/>
        <v>15000</v>
      </c>
      <c r="G11" s="732">
        <f t="shared" si="3"/>
        <v>15000</v>
      </c>
      <c r="H11" s="732">
        <f t="shared" si="3"/>
        <v>0</v>
      </c>
    </row>
    <row r="12" spans="1:35" x14ac:dyDescent="0.25">
      <c r="A12" s="704" t="s">
        <v>20109</v>
      </c>
      <c r="B12" s="714">
        <v>0</v>
      </c>
      <c r="C12" s="714">
        <v>15000</v>
      </c>
      <c r="D12" s="714">
        <v>0</v>
      </c>
      <c r="E12" s="714">
        <f t="shared" ref="E12" si="4">SUM(C12:D12)</f>
        <v>15000</v>
      </c>
      <c r="F12" s="619">
        <v>15000</v>
      </c>
      <c r="G12" s="673">
        <f t="shared" ref="G12" si="5">SUM(F12)</f>
        <v>15000</v>
      </c>
      <c r="H12" s="714">
        <f>SUM(E12-F12)</f>
        <v>0</v>
      </c>
    </row>
    <row r="13" spans="1:35" s="718" customFormat="1" x14ac:dyDescent="0.25">
      <c r="A13" s="720" t="s">
        <v>19778</v>
      </c>
      <c r="B13" s="721">
        <f t="shared" ref="B13:H13" si="6">SUM(B9+B11)</f>
        <v>0</v>
      </c>
      <c r="C13" s="721">
        <f t="shared" si="6"/>
        <v>15000</v>
      </c>
      <c r="D13" s="721">
        <f t="shared" si="6"/>
        <v>0</v>
      </c>
      <c r="E13" s="721">
        <f t="shared" si="6"/>
        <v>15000</v>
      </c>
      <c r="F13" s="721">
        <f t="shared" si="6"/>
        <v>15000</v>
      </c>
      <c r="G13" s="721">
        <f t="shared" si="6"/>
        <v>15000</v>
      </c>
      <c r="H13" s="721">
        <f t="shared" si="6"/>
        <v>0</v>
      </c>
    </row>
    <row r="14" spans="1:35" x14ac:dyDescent="0.25">
      <c r="A14" s="704"/>
      <c r="B14" s="704"/>
      <c r="C14" s="704"/>
      <c r="D14" s="704"/>
      <c r="E14" s="704"/>
      <c r="F14" s="704"/>
      <c r="G14" s="704"/>
      <c r="H14" s="704"/>
    </row>
    <row r="15" spans="1:35" x14ac:dyDescent="0.25">
      <c r="A15" s="704"/>
      <c r="B15" s="704"/>
      <c r="C15" s="704"/>
      <c r="D15" s="704"/>
      <c r="E15" s="704"/>
      <c r="F15" s="704"/>
      <c r="G15" s="704"/>
      <c r="H15" s="704"/>
    </row>
    <row r="16" spans="1:35" x14ac:dyDescent="0.25">
      <c r="B16" s="1467"/>
      <c r="C16" s="1467"/>
    </row>
    <row r="18" spans="2:4" x14ac:dyDescent="0.25">
      <c r="B18" s="1467"/>
      <c r="C18" s="1467"/>
    </row>
    <row r="21" spans="2:4" x14ac:dyDescent="0.25">
      <c r="C21" s="1350" t="s">
        <v>19726</v>
      </c>
      <c r="D21" s="1350"/>
    </row>
    <row r="22" spans="2:4" x14ac:dyDescent="0.25">
      <c r="C22" s="1351" t="s">
        <v>789</v>
      </c>
      <c r="D22" s="1351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51181102362204722" right="0.51181102362204722" top="0.74803149606299213" bottom="0.74803149606299213" header="0.31496062992125984" footer="0.31496062992125984"/>
  <pageSetup scale="77" orientation="landscape" r:id="rId1"/>
  <headerFooter>
    <oddFooter>&amp;R87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V59"/>
  <sheetViews>
    <sheetView showGridLines="0" view="pageBreakPreview" topLeftCell="D1" zoomScale="75" zoomScaleNormal="60" zoomScaleSheetLayoutView="75" workbookViewId="0">
      <selection activeCell="F18" sqref="F18:H18"/>
    </sheetView>
  </sheetViews>
  <sheetFormatPr baseColWidth="10" defaultRowHeight="12.75" x14ac:dyDescent="0.2"/>
  <cols>
    <col min="1" max="1" width="7.5703125" style="1" hidden="1" customWidth="1"/>
    <col min="2" max="2" width="1.28515625" style="1" customWidth="1"/>
    <col min="3" max="3" width="1.28515625" style="114" customWidth="1"/>
    <col min="4" max="5" width="3.7109375" style="114" customWidth="1"/>
    <col min="6" max="6" width="23.85546875" style="114" customWidth="1"/>
    <col min="7" max="7" width="21.42578125" style="114" customWidth="1"/>
    <col min="8" max="8" width="18.28515625" style="114" customWidth="1"/>
    <col min="9" max="9" width="19.85546875" style="11" customWidth="1"/>
    <col min="10" max="10" width="19.7109375" style="11" customWidth="1"/>
    <col min="11" max="11" width="7.7109375" style="114" customWidth="1"/>
    <col min="12" max="13" width="3.7109375" style="1" customWidth="1"/>
    <col min="14" max="16" width="18.7109375" style="1" customWidth="1"/>
    <col min="17" max="17" width="19.42578125" style="1" customWidth="1"/>
    <col min="18" max="18" width="19.140625" style="1" customWidth="1"/>
    <col min="19" max="20" width="1.85546875" style="1" customWidth="1"/>
    <col min="21" max="16384" width="11.42578125" style="1"/>
  </cols>
  <sheetData>
    <row r="2" spans="3:20" x14ac:dyDescent="0.2">
      <c r="D2" s="1205"/>
      <c r="E2" s="1205"/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71"/>
      <c r="T2" s="71"/>
    </row>
    <row r="3" spans="3:20" ht="12" customHeight="1" x14ac:dyDescent="0.2">
      <c r="D3" s="1202" t="s">
        <v>136</v>
      </c>
      <c r="E3" s="1202"/>
      <c r="F3" s="1202"/>
      <c r="G3" s="1202"/>
      <c r="H3" s="1202"/>
      <c r="I3" s="1202"/>
      <c r="J3" s="1202"/>
      <c r="K3" s="1202"/>
      <c r="L3" s="1202"/>
      <c r="M3" s="1202"/>
      <c r="N3" s="1202"/>
      <c r="O3" s="1202"/>
      <c r="P3" s="1202"/>
      <c r="Q3" s="1202"/>
      <c r="R3" s="1202"/>
      <c r="S3" s="1202"/>
      <c r="T3" s="100"/>
    </row>
    <row r="4" spans="3:20" ht="12" customHeight="1" x14ac:dyDescent="0.2">
      <c r="D4" s="1202" t="str">
        <f>+'EA-A'!C4</f>
        <v>Del 1 de Septiembre al 30 de Septiembre 2018 y 2017</v>
      </c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00"/>
    </row>
    <row r="5" spans="3:20" ht="12" customHeight="1" x14ac:dyDescent="0.2">
      <c r="D5" s="1202" t="s">
        <v>1</v>
      </c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00"/>
    </row>
    <row r="6" spans="3:20" ht="12" customHeight="1" x14ac:dyDescent="0.2"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3:20" ht="12" customHeight="1" x14ac:dyDescent="0.2">
      <c r="C7" s="6"/>
      <c r="D7" s="1217" t="s">
        <v>2</v>
      </c>
      <c r="E7" s="1217"/>
      <c r="F7" s="1217"/>
      <c r="G7" s="1203" t="str">
        <f>[23]ENTE!D8</f>
        <v>Universidad Tecnológica de San Juan del Río</v>
      </c>
      <c r="H7" s="1203"/>
      <c r="I7" s="1203"/>
      <c r="J7" s="1203"/>
      <c r="K7" s="1203"/>
      <c r="L7" s="1203"/>
      <c r="M7" s="1203"/>
      <c r="N7" s="1203"/>
      <c r="O7" s="1203"/>
      <c r="P7" s="1203"/>
      <c r="Q7" s="1203"/>
      <c r="R7" s="8"/>
      <c r="S7" s="8"/>
      <c r="T7" s="74"/>
    </row>
    <row r="8" spans="3:20" s="3" customFormat="1" ht="12" customHeight="1" x14ac:dyDescent="0.2">
      <c r="C8" s="114"/>
      <c r="D8" s="102"/>
      <c r="E8" s="102"/>
      <c r="F8" s="126"/>
      <c r="G8" s="102"/>
      <c r="H8" s="102"/>
      <c r="I8" s="127"/>
      <c r="J8" s="127"/>
      <c r="K8" s="126"/>
    </row>
    <row r="9" spans="3:20" s="3" customFormat="1" ht="3" customHeight="1" x14ac:dyDescent="0.2">
      <c r="C9" s="114"/>
      <c r="D9" s="114"/>
      <c r="E9" s="128"/>
      <c r="F9" s="126"/>
      <c r="G9" s="128"/>
      <c r="H9" s="128"/>
      <c r="I9" s="129"/>
      <c r="J9" s="129"/>
      <c r="K9" s="126"/>
    </row>
    <row r="10" spans="3:20" s="3" customFormat="1" ht="31.5" customHeight="1" x14ac:dyDescent="0.2">
      <c r="C10" s="130"/>
      <c r="D10" s="1216" t="s">
        <v>3</v>
      </c>
      <c r="E10" s="1216"/>
      <c r="F10" s="1216"/>
      <c r="G10" s="1216"/>
      <c r="H10" s="109"/>
      <c r="I10" s="13">
        <v>2018</v>
      </c>
      <c r="J10" s="13">
        <v>2017</v>
      </c>
      <c r="K10" s="131"/>
      <c r="L10" s="1216" t="s">
        <v>3</v>
      </c>
      <c r="M10" s="1216"/>
      <c r="N10" s="1216"/>
      <c r="O10" s="1216"/>
      <c r="P10" s="109"/>
      <c r="Q10" s="13">
        <v>2018</v>
      </c>
      <c r="R10" s="13">
        <v>2017</v>
      </c>
      <c r="S10" s="132"/>
    </row>
    <row r="11" spans="3:20" s="3" customFormat="1" ht="3" customHeight="1" x14ac:dyDescent="0.2">
      <c r="C11" s="111"/>
      <c r="D11" s="114"/>
      <c r="E11" s="114"/>
      <c r="F11" s="112"/>
      <c r="G11" s="112"/>
      <c r="H11" s="112"/>
      <c r="I11" s="133"/>
      <c r="J11" s="133"/>
      <c r="K11" s="114"/>
      <c r="S11" s="19"/>
    </row>
    <row r="12" spans="3:20" s="3" customFormat="1" x14ac:dyDescent="0.2">
      <c r="C12" s="20"/>
      <c r="D12" s="11"/>
      <c r="E12" s="115"/>
      <c r="F12" s="115"/>
      <c r="G12" s="115"/>
      <c r="H12" s="115"/>
      <c r="I12" s="133"/>
      <c r="J12" s="133"/>
      <c r="K12" s="11"/>
      <c r="S12" s="19"/>
    </row>
    <row r="13" spans="3:20" ht="17.25" customHeight="1" x14ac:dyDescent="0.2">
      <c r="C13" s="20"/>
      <c r="D13" s="1214" t="s">
        <v>137</v>
      </c>
      <c r="E13" s="1214"/>
      <c r="F13" s="1214"/>
      <c r="G13" s="1214"/>
      <c r="H13" s="1214"/>
      <c r="I13" s="133"/>
      <c r="J13" s="133"/>
      <c r="K13" s="11"/>
      <c r="L13" s="1214" t="s">
        <v>138</v>
      </c>
      <c r="M13" s="1214"/>
      <c r="N13" s="1214"/>
      <c r="O13" s="1214"/>
      <c r="P13" s="1214"/>
      <c r="Q13" s="134"/>
      <c r="R13" s="134"/>
      <c r="S13" s="19"/>
      <c r="T13" s="3"/>
    </row>
    <row r="14" spans="3:20" ht="17.25" customHeight="1" x14ac:dyDescent="0.2">
      <c r="C14" s="20"/>
      <c r="D14" s="11"/>
      <c r="E14" s="115"/>
      <c r="F14" s="11"/>
      <c r="G14" s="115"/>
      <c r="H14" s="115"/>
      <c r="I14" s="133"/>
      <c r="J14" s="133"/>
      <c r="K14" s="11"/>
      <c r="L14" s="11"/>
      <c r="M14" s="115"/>
      <c r="N14" s="115"/>
      <c r="O14" s="115"/>
      <c r="P14" s="115"/>
      <c r="Q14" s="134"/>
      <c r="R14" s="134"/>
      <c r="S14" s="19"/>
      <c r="T14" s="3"/>
    </row>
    <row r="15" spans="3:20" ht="17.25" customHeight="1" x14ac:dyDescent="0.2">
      <c r="C15" s="20"/>
      <c r="D15" s="11"/>
      <c r="E15" s="1214" t="s">
        <v>133</v>
      </c>
      <c r="F15" s="1214"/>
      <c r="G15" s="1214"/>
      <c r="H15" s="1214"/>
      <c r="I15" s="135">
        <f>ROUND(SUM(I16:I26),2)</f>
        <v>94891037.269999996</v>
      </c>
      <c r="J15" s="135">
        <f>SUM(J16:J26)</f>
        <v>101453874.47</v>
      </c>
      <c r="K15" s="11"/>
      <c r="L15" s="11"/>
      <c r="M15" s="1214" t="s">
        <v>133</v>
      </c>
      <c r="N15" s="1214"/>
      <c r="O15" s="1214"/>
      <c r="P15" s="1214"/>
      <c r="Q15" s="135">
        <f>ROUND(SUM(Q16:Q18),2)</f>
        <v>7145820.5199999996</v>
      </c>
      <c r="R15" s="135">
        <f>ROUND(SUM(R16:R18),2)</f>
        <v>0</v>
      </c>
      <c r="S15" s="19"/>
      <c r="T15" s="3"/>
    </row>
    <row r="16" spans="3:20" ht="15" customHeight="1" x14ac:dyDescent="0.2">
      <c r="C16" s="20"/>
      <c r="D16" s="11"/>
      <c r="E16" s="115"/>
      <c r="F16" s="1212" t="s">
        <v>68</v>
      </c>
      <c r="G16" s="1212"/>
      <c r="H16" s="1212"/>
      <c r="I16" s="136">
        <f>'EA-A'!E14</f>
        <v>0</v>
      </c>
      <c r="J16" s="136">
        <f>'EA-A'!F14</f>
        <v>0</v>
      </c>
      <c r="K16" s="11"/>
      <c r="L16" s="11"/>
      <c r="M16" s="3"/>
      <c r="N16" s="1215" t="s">
        <v>31</v>
      </c>
      <c r="O16" s="1215"/>
      <c r="P16" s="1215"/>
      <c r="Q16" s="137">
        <v>0</v>
      </c>
      <c r="R16" s="137">
        <v>0</v>
      </c>
      <c r="S16" s="19"/>
      <c r="T16" s="3"/>
    </row>
    <row r="17" spans="3:22" ht="15" customHeight="1" x14ac:dyDescent="0.2">
      <c r="C17" s="20"/>
      <c r="D17" s="11"/>
      <c r="E17" s="115"/>
      <c r="F17" s="1212" t="s">
        <v>139</v>
      </c>
      <c r="G17" s="1212"/>
      <c r="H17" s="1212"/>
      <c r="I17" s="136">
        <f>'EA-A'!E15</f>
        <v>0</v>
      </c>
      <c r="J17" s="136">
        <f>'EA-A'!F15</f>
        <v>0</v>
      </c>
      <c r="K17" s="11"/>
      <c r="L17" s="11"/>
      <c r="M17" s="3"/>
      <c r="N17" s="1215" t="s">
        <v>33</v>
      </c>
      <c r="O17" s="1215"/>
      <c r="P17" s="1215"/>
      <c r="Q17" s="137">
        <v>0</v>
      </c>
      <c r="R17" s="137">
        <v>0</v>
      </c>
      <c r="S17" s="19"/>
      <c r="T17" s="3"/>
    </row>
    <row r="18" spans="3:22" ht="15" customHeight="1" x14ac:dyDescent="0.2">
      <c r="C18" s="20"/>
      <c r="D18" s="11"/>
      <c r="E18" s="138"/>
      <c r="F18" s="1212" t="s">
        <v>140</v>
      </c>
      <c r="G18" s="1212"/>
      <c r="H18" s="1212"/>
      <c r="I18" s="136">
        <f>'EA-A'!E16</f>
        <v>0</v>
      </c>
      <c r="J18" s="136">
        <f>'EA-A'!F16</f>
        <v>0</v>
      </c>
      <c r="K18" s="11"/>
      <c r="L18" s="11"/>
      <c r="M18" s="133"/>
      <c r="N18" s="1215" t="s">
        <v>141</v>
      </c>
      <c r="O18" s="1215"/>
      <c r="P18" s="1215"/>
      <c r="Q18" s="137">
        <f>-4661304-138884+9369577+2576431.52</f>
        <v>7145820.5199999996</v>
      </c>
      <c r="R18" s="137">
        <v>0</v>
      </c>
      <c r="S18" s="19"/>
      <c r="T18" s="3"/>
      <c r="V18" s="137"/>
    </row>
    <row r="19" spans="3:22" ht="15" customHeight="1" x14ac:dyDescent="0.2">
      <c r="C19" s="20"/>
      <c r="D19" s="11"/>
      <c r="E19" s="138"/>
      <c r="F19" s="1212" t="s">
        <v>74</v>
      </c>
      <c r="G19" s="1212"/>
      <c r="H19" s="1212"/>
      <c r="I19" s="136">
        <f>'EA-A'!E17</f>
        <v>0</v>
      </c>
      <c r="J19" s="136">
        <f>'EA-A'!F17</f>
        <v>0</v>
      </c>
      <c r="K19" s="11"/>
      <c r="L19" s="11"/>
      <c r="M19" s="133"/>
      <c r="Q19" s="139"/>
      <c r="R19" s="139"/>
      <c r="S19" s="19"/>
      <c r="T19" s="3"/>
    </row>
    <row r="20" spans="3:22" ht="15" customHeight="1" x14ac:dyDescent="0.2">
      <c r="C20" s="20"/>
      <c r="D20" s="11"/>
      <c r="E20" s="138"/>
      <c r="F20" s="1212" t="s">
        <v>75</v>
      </c>
      <c r="G20" s="1212"/>
      <c r="H20" s="1212"/>
      <c r="I20" s="136">
        <f>'EA-A'!E18</f>
        <v>0</v>
      </c>
      <c r="J20" s="136">
        <f>'EA-A'!F18</f>
        <v>0</v>
      </c>
      <c r="K20" s="11"/>
      <c r="L20" s="11"/>
      <c r="M20" s="140" t="s">
        <v>134</v>
      </c>
      <c r="N20" s="140"/>
      <c r="O20" s="140"/>
      <c r="P20" s="140"/>
      <c r="Q20" s="135">
        <f>ROUND(SUM(Q21:Q23),2)</f>
        <v>8863410</v>
      </c>
      <c r="R20" s="135">
        <f>ROUND(SUM(R21:R23),2)</f>
        <v>7628039.2999999998</v>
      </c>
      <c r="S20" s="19"/>
      <c r="T20" s="3"/>
    </row>
    <row r="21" spans="3:22" ht="15" customHeight="1" x14ac:dyDescent="0.2">
      <c r="C21" s="20"/>
      <c r="D21" s="11"/>
      <c r="E21" s="138"/>
      <c r="F21" s="1212" t="s">
        <v>77</v>
      </c>
      <c r="G21" s="1212"/>
      <c r="H21" s="1212"/>
      <c r="I21" s="136">
        <f>'EA-A'!E19</f>
        <v>0</v>
      </c>
      <c r="J21" s="136">
        <f>'EA-A'!F19</f>
        <v>0</v>
      </c>
      <c r="K21" s="11"/>
      <c r="L21" s="11"/>
      <c r="M21" s="133"/>
      <c r="N21" s="138" t="s">
        <v>31</v>
      </c>
      <c r="O21" s="138"/>
      <c r="P21" s="138"/>
      <c r="Q21" s="137">
        <v>0</v>
      </c>
      <c r="R21" s="137">
        <v>0</v>
      </c>
      <c r="S21" s="19"/>
      <c r="T21" s="3"/>
    </row>
    <row r="22" spans="3:22" ht="15" customHeight="1" x14ac:dyDescent="0.2">
      <c r="C22" s="20"/>
      <c r="D22" s="11"/>
      <c r="E22" s="138"/>
      <c r="F22" s="1212" t="s">
        <v>79</v>
      </c>
      <c r="G22" s="1212"/>
      <c r="H22" s="1212"/>
      <c r="I22" s="136">
        <f>'EA-A'!E20</f>
        <v>21823530.469999999</v>
      </c>
      <c r="J22" s="136">
        <f>'EA-A'!F20</f>
        <v>20764649.07</v>
      </c>
      <c r="K22" s="11"/>
      <c r="L22" s="11"/>
      <c r="M22" s="133"/>
      <c r="N22" s="1215" t="s">
        <v>33</v>
      </c>
      <c r="O22" s="1215"/>
      <c r="P22" s="1215"/>
      <c r="Q22" s="137">
        <v>8608362</v>
      </c>
      <c r="R22" s="137">
        <v>0</v>
      </c>
      <c r="S22" s="19"/>
      <c r="T22" s="3"/>
    </row>
    <row r="23" spans="3:22" ht="49.5" customHeight="1" x14ac:dyDescent="0.2">
      <c r="C23" s="20"/>
      <c r="D23" s="11"/>
      <c r="E23" s="138"/>
      <c r="F23" s="1212" t="s">
        <v>81</v>
      </c>
      <c r="G23" s="1212"/>
      <c r="H23" s="1212"/>
      <c r="I23" s="136">
        <f>'EA-A'!E21</f>
        <v>0</v>
      </c>
      <c r="J23" s="136">
        <f>'EA-A'!F21</f>
        <v>0</v>
      </c>
      <c r="K23" s="11"/>
      <c r="L23" s="11"/>
      <c r="M23" s="3"/>
      <c r="N23" s="1215" t="s">
        <v>142</v>
      </c>
      <c r="O23" s="1215"/>
      <c r="P23" s="1215"/>
      <c r="Q23" s="137">
        <v>255048</v>
      </c>
      <c r="R23" s="137">
        <v>7628039.2999999998</v>
      </c>
      <c r="S23" s="19"/>
      <c r="T23" s="3"/>
      <c r="V23" s="1" t="s">
        <v>19385</v>
      </c>
    </row>
    <row r="24" spans="3:22" ht="15" customHeight="1" x14ac:dyDescent="0.2">
      <c r="C24" s="20"/>
      <c r="D24" s="11"/>
      <c r="E24" s="138"/>
      <c r="F24" s="1212" t="s">
        <v>86</v>
      </c>
      <c r="G24" s="1212"/>
      <c r="H24" s="1212"/>
      <c r="I24" s="136">
        <f>'EA-A'!E24</f>
        <v>0</v>
      </c>
      <c r="J24" s="136">
        <f>'EA-A'!F24</f>
        <v>0</v>
      </c>
      <c r="K24" s="11"/>
      <c r="L24" s="11"/>
      <c r="M24" s="1214" t="s">
        <v>143</v>
      </c>
      <c r="N24" s="1214"/>
      <c r="O24" s="1214"/>
      <c r="P24" s="1214"/>
      <c r="Q24" s="135">
        <f>ROUND(Q15-Q20,2)</f>
        <v>-1717589.48</v>
      </c>
      <c r="R24" s="135">
        <f>ROUND(R15-R20,2)</f>
        <v>-7628039.2999999998</v>
      </c>
      <c r="S24" s="19"/>
      <c r="T24" s="3"/>
    </row>
    <row r="25" spans="3:22" ht="15" customHeight="1" x14ac:dyDescent="0.2">
      <c r="C25" s="20"/>
      <c r="D25" s="11"/>
      <c r="E25" s="138"/>
      <c r="F25" s="1212" t="s">
        <v>144</v>
      </c>
      <c r="G25" s="1212"/>
      <c r="H25" s="1212"/>
      <c r="I25" s="136">
        <f>'EA-A'!E25</f>
        <v>73043246.799999997</v>
      </c>
      <c r="J25" s="136">
        <f>'EA-A'!F25</f>
        <v>80680583.400000006</v>
      </c>
      <c r="K25" s="11"/>
      <c r="L25" s="11"/>
      <c r="Q25" s="139"/>
      <c r="R25" s="139"/>
      <c r="S25" s="19"/>
      <c r="T25" s="3"/>
    </row>
    <row r="26" spans="3:22" ht="15" customHeight="1" x14ac:dyDescent="0.2">
      <c r="C26" s="20"/>
      <c r="D26" s="11"/>
      <c r="E26" s="138"/>
      <c r="F26" s="1212" t="s">
        <v>145</v>
      </c>
      <c r="G26" s="1212"/>
      <c r="H26" s="141"/>
      <c r="I26" s="137">
        <f>24243+17</f>
        <v>24260</v>
      </c>
      <c r="J26" s="137">
        <f>8665-23</f>
        <v>8642</v>
      </c>
      <c r="K26" s="11"/>
      <c r="L26" s="3"/>
      <c r="Q26" s="139"/>
      <c r="R26" s="139"/>
      <c r="S26" s="19"/>
      <c r="T26" s="3"/>
    </row>
    <row r="27" spans="3:22" ht="15" customHeight="1" x14ac:dyDescent="0.2">
      <c r="C27" s="20"/>
      <c r="D27" s="11"/>
      <c r="E27" s="115"/>
      <c r="F27" s="11"/>
      <c r="G27" s="115"/>
      <c r="H27" s="115"/>
      <c r="I27" s="142"/>
      <c r="J27" s="142"/>
      <c r="K27" s="11"/>
      <c r="L27" s="1214" t="s">
        <v>146</v>
      </c>
      <c r="M27" s="1214"/>
      <c r="N27" s="1214"/>
      <c r="O27" s="1214"/>
      <c r="P27" s="1214"/>
      <c r="Q27" s="143"/>
      <c r="R27" s="143"/>
      <c r="S27" s="19"/>
      <c r="T27" s="3"/>
    </row>
    <row r="28" spans="3:22" ht="15" customHeight="1" x14ac:dyDescent="0.2">
      <c r="C28" s="20"/>
      <c r="D28" s="11"/>
      <c r="E28" s="1214" t="s">
        <v>134</v>
      </c>
      <c r="F28" s="1214"/>
      <c r="G28" s="1214"/>
      <c r="H28" s="1214"/>
      <c r="I28" s="135">
        <f>ROUND(SUM(I29:I47),2)</f>
        <v>99476769.109999999</v>
      </c>
      <c r="J28" s="135">
        <f>SUM(J29:J47)</f>
        <v>85577243.25999999</v>
      </c>
      <c r="K28" s="11"/>
      <c r="L28" s="11"/>
      <c r="M28" s="115"/>
      <c r="N28" s="11"/>
      <c r="O28" s="141"/>
      <c r="P28" s="141"/>
      <c r="Q28" s="136"/>
      <c r="R28" s="136"/>
      <c r="S28" s="19"/>
      <c r="T28" s="3"/>
    </row>
    <row r="29" spans="3:22" ht="15" customHeight="1" x14ac:dyDescent="0.2">
      <c r="C29" s="20"/>
      <c r="D29" s="11"/>
      <c r="E29" s="140"/>
      <c r="F29" s="1212" t="s">
        <v>147</v>
      </c>
      <c r="G29" s="1212"/>
      <c r="H29" s="1212"/>
      <c r="I29" s="136">
        <f>'EA-A'!J14</f>
        <v>63165868.140000001</v>
      </c>
      <c r="J29" s="136">
        <f>'EA-A'!K14</f>
        <v>59404291.009999998</v>
      </c>
      <c r="K29" s="11"/>
      <c r="L29" s="11"/>
      <c r="M29" s="140" t="s">
        <v>133</v>
      </c>
      <c r="N29" s="140"/>
      <c r="O29" s="140"/>
      <c r="P29" s="140"/>
      <c r="Q29" s="135">
        <f>ROUND(Q30+Q33,2)</f>
        <v>0</v>
      </c>
      <c r="R29" s="135">
        <f>ROUND(R30+R33,2)</f>
        <v>0</v>
      </c>
      <c r="S29" s="19"/>
      <c r="T29" s="3"/>
    </row>
    <row r="30" spans="3:22" ht="15" customHeight="1" x14ac:dyDescent="0.2">
      <c r="C30" s="20"/>
      <c r="D30" s="11"/>
      <c r="E30" s="140"/>
      <c r="F30" s="1212" t="s">
        <v>71</v>
      </c>
      <c r="G30" s="1212"/>
      <c r="H30" s="1212"/>
      <c r="I30" s="136">
        <f>'EA-A'!J15</f>
        <v>7012164.5999999996</v>
      </c>
      <c r="J30" s="136">
        <f>'EA-A'!K15</f>
        <v>4089832.68</v>
      </c>
      <c r="K30" s="11"/>
      <c r="L30" s="3"/>
      <c r="M30" s="3"/>
      <c r="N30" s="138" t="s">
        <v>148</v>
      </c>
      <c r="O30" s="138"/>
      <c r="P30" s="138"/>
      <c r="Q30" s="144">
        <v>0</v>
      </c>
      <c r="R30" s="144">
        <f>SUM(R31:R32)</f>
        <v>0</v>
      </c>
      <c r="S30" s="19"/>
      <c r="T30" s="3"/>
    </row>
    <row r="31" spans="3:22" ht="15" customHeight="1" x14ac:dyDescent="0.2">
      <c r="C31" s="20"/>
      <c r="D31" s="11"/>
      <c r="E31" s="140"/>
      <c r="F31" s="1212" t="s">
        <v>73</v>
      </c>
      <c r="G31" s="1212"/>
      <c r="H31" s="1212"/>
      <c r="I31" s="136">
        <f>'EA-A'!J16</f>
        <v>25745029.620000001</v>
      </c>
      <c r="J31" s="136">
        <f>'EA-A'!K16</f>
        <v>19372427.489999998</v>
      </c>
      <c r="K31" s="11"/>
      <c r="L31" s="11"/>
      <c r="M31" s="140"/>
      <c r="N31" s="138" t="s">
        <v>149</v>
      </c>
      <c r="O31" s="138"/>
      <c r="P31" s="138"/>
      <c r="Q31" s="137">
        <v>0</v>
      </c>
      <c r="R31" s="137">
        <v>0</v>
      </c>
      <c r="S31" s="19"/>
      <c r="T31" s="3"/>
    </row>
    <row r="32" spans="3:22" ht="15" customHeight="1" x14ac:dyDescent="0.2">
      <c r="C32" s="20"/>
      <c r="D32" s="11"/>
      <c r="E32" s="115"/>
      <c r="F32" s="11"/>
      <c r="G32" s="115"/>
      <c r="H32" s="115"/>
      <c r="I32" s="142"/>
      <c r="J32" s="142"/>
      <c r="K32" s="11"/>
      <c r="L32" s="11"/>
      <c r="M32" s="140"/>
      <c r="N32" s="138" t="s">
        <v>150</v>
      </c>
      <c r="O32" s="138"/>
      <c r="P32" s="138"/>
      <c r="Q32" s="137">
        <v>0</v>
      </c>
      <c r="R32" s="137">
        <v>0</v>
      </c>
      <c r="S32" s="19"/>
      <c r="T32" s="3"/>
    </row>
    <row r="33" spans="3:22" ht="15" customHeight="1" x14ac:dyDescent="0.2">
      <c r="C33" s="20"/>
      <c r="D33" s="11"/>
      <c r="E33" s="140"/>
      <c r="F33" s="1212" t="s">
        <v>78</v>
      </c>
      <c r="G33" s="1212"/>
      <c r="H33" s="1212"/>
      <c r="I33" s="136">
        <f>'EA-A'!J19</f>
        <v>0</v>
      </c>
      <c r="J33" s="136">
        <f>'EA-A'!K19</f>
        <v>0</v>
      </c>
      <c r="K33" s="11"/>
      <c r="L33" s="11"/>
      <c r="M33" s="140"/>
      <c r="N33" s="1215" t="s">
        <v>151</v>
      </c>
      <c r="O33" s="1215"/>
      <c r="P33" s="1215"/>
      <c r="Q33" s="137">
        <v>0</v>
      </c>
      <c r="R33" s="137">
        <v>0</v>
      </c>
      <c r="S33" s="19"/>
      <c r="T33" s="3"/>
    </row>
    <row r="34" spans="3:22" ht="15" customHeight="1" x14ac:dyDescent="0.2">
      <c r="C34" s="20"/>
      <c r="D34" s="11"/>
      <c r="E34" s="140"/>
      <c r="F34" s="1212" t="s">
        <v>152</v>
      </c>
      <c r="G34" s="1212"/>
      <c r="H34" s="1212"/>
      <c r="I34" s="136">
        <f>'EA-A'!J20</f>
        <v>0</v>
      </c>
      <c r="J34" s="136">
        <f>'EA-A'!K20</f>
        <v>0</v>
      </c>
      <c r="K34" s="11"/>
      <c r="L34" s="11"/>
      <c r="M34" s="133"/>
      <c r="Q34" s="139"/>
      <c r="R34" s="139"/>
      <c r="S34" s="19"/>
      <c r="T34" s="3"/>
    </row>
    <row r="35" spans="3:22" ht="15" customHeight="1" x14ac:dyDescent="0.2">
      <c r="C35" s="20"/>
      <c r="D35" s="11"/>
      <c r="E35" s="140"/>
      <c r="F35" s="1212" t="s">
        <v>153</v>
      </c>
      <c r="G35" s="1212"/>
      <c r="H35" s="1212"/>
      <c r="I35" s="136">
        <f>'EA-A'!J21</f>
        <v>0</v>
      </c>
      <c r="J35" s="136">
        <f>'EA-A'!K21</f>
        <v>0</v>
      </c>
      <c r="K35" s="11"/>
      <c r="L35" s="11"/>
      <c r="M35" s="140" t="s">
        <v>134</v>
      </c>
      <c r="N35" s="140"/>
      <c r="O35" s="140"/>
      <c r="P35" s="140"/>
      <c r="Q35" s="135">
        <f>ROUND(Q36+Q39,2)</f>
        <v>0</v>
      </c>
      <c r="R35" s="135">
        <f>ROUND(R36+R39,2)</f>
        <v>0</v>
      </c>
      <c r="S35" s="19"/>
      <c r="T35" s="3"/>
    </row>
    <row r="36" spans="3:22" ht="15" customHeight="1" x14ac:dyDescent="0.2">
      <c r="C36" s="20"/>
      <c r="D36" s="11"/>
      <c r="E36" s="140"/>
      <c r="F36" s="1212" t="s">
        <v>83</v>
      </c>
      <c r="G36" s="1212"/>
      <c r="H36" s="1212"/>
      <c r="I36" s="136">
        <f>'EA-A'!J22</f>
        <v>3133964.75</v>
      </c>
      <c r="J36" s="136">
        <f>'EA-A'!K22</f>
        <v>2442456.08</v>
      </c>
      <c r="K36" s="11"/>
      <c r="L36" s="11"/>
      <c r="M36" s="3"/>
      <c r="N36" s="138" t="s">
        <v>154</v>
      </c>
      <c r="O36" s="138"/>
      <c r="P36" s="138"/>
      <c r="Q36" s="144">
        <f>ROUND(SUM(Q37:Q38),2)</f>
        <v>0</v>
      </c>
      <c r="R36" s="144">
        <f>ROUND(SUM(R37:R38),2)</f>
        <v>0</v>
      </c>
      <c r="S36" s="19"/>
      <c r="T36" s="3"/>
    </row>
    <row r="37" spans="3:22" ht="15" customHeight="1" x14ac:dyDescent="0.2">
      <c r="C37" s="20"/>
      <c r="D37" s="11"/>
      <c r="E37" s="140"/>
      <c r="F37" s="1212" t="s">
        <v>85</v>
      </c>
      <c r="G37" s="1212"/>
      <c r="H37" s="1212"/>
      <c r="I37" s="136">
        <f>'EA-A'!J23</f>
        <v>419742</v>
      </c>
      <c r="J37" s="136">
        <f>'EA-A'!K23</f>
        <v>268236</v>
      </c>
      <c r="K37" s="11"/>
      <c r="L37" s="11"/>
      <c r="M37" s="140"/>
      <c r="N37" s="138" t="s">
        <v>149</v>
      </c>
      <c r="O37" s="138"/>
      <c r="P37" s="138"/>
      <c r="Q37" s="137">
        <v>0</v>
      </c>
      <c r="R37" s="137">
        <v>0</v>
      </c>
      <c r="S37" s="19"/>
      <c r="T37" s="3"/>
    </row>
    <row r="38" spans="3:22" ht="15" customHeight="1" x14ac:dyDescent="0.2">
      <c r="C38" s="20"/>
      <c r="D38" s="11"/>
      <c r="E38" s="140"/>
      <c r="F38" s="1212" t="s">
        <v>87</v>
      </c>
      <c r="G38" s="1212"/>
      <c r="H38" s="1212"/>
      <c r="I38" s="136">
        <f>'EA-A'!J24</f>
        <v>0</v>
      </c>
      <c r="J38" s="136">
        <f>'EA-A'!K24</f>
        <v>0</v>
      </c>
      <c r="K38" s="11"/>
      <c r="L38" s="3"/>
      <c r="M38" s="140"/>
      <c r="N38" s="138" t="s">
        <v>150</v>
      </c>
      <c r="O38" s="138"/>
      <c r="P38" s="138"/>
      <c r="Q38" s="137"/>
      <c r="R38" s="137">
        <v>0</v>
      </c>
      <c r="S38" s="19"/>
      <c r="T38" s="3"/>
    </row>
    <row r="39" spans="3:22" ht="15" customHeight="1" x14ac:dyDescent="0.2">
      <c r="C39" s="20"/>
      <c r="D39" s="11"/>
      <c r="E39" s="140"/>
      <c r="F39" s="1212" t="s">
        <v>89</v>
      </c>
      <c r="G39" s="1212"/>
      <c r="H39" s="1212"/>
      <c r="I39" s="136">
        <f>'EA-A'!J25</f>
        <v>0</v>
      </c>
      <c r="J39" s="136">
        <f>'EA-A'!K25</f>
        <v>0</v>
      </c>
      <c r="K39" s="11"/>
      <c r="L39" s="11"/>
      <c r="M39" s="140"/>
      <c r="N39" s="1215" t="s">
        <v>155</v>
      </c>
      <c r="O39" s="1215"/>
      <c r="P39" s="1215"/>
      <c r="Q39" s="137"/>
      <c r="R39" s="137">
        <v>0</v>
      </c>
      <c r="S39" s="19"/>
      <c r="T39" s="3"/>
    </row>
    <row r="40" spans="3:22" ht="15" customHeight="1" x14ac:dyDescent="0.2">
      <c r="C40" s="20"/>
      <c r="D40" s="11"/>
      <c r="E40" s="140"/>
      <c r="F40" s="1212" t="s">
        <v>90</v>
      </c>
      <c r="G40" s="1212"/>
      <c r="H40" s="1212"/>
      <c r="I40" s="136">
        <f>'EA-A'!J26</f>
        <v>0</v>
      </c>
      <c r="J40" s="136">
        <f>'EA-A'!K26</f>
        <v>0</v>
      </c>
      <c r="K40" s="11"/>
      <c r="L40" s="11"/>
      <c r="M40" s="133"/>
      <c r="Q40" s="139"/>
      <c r="R40" s="139"/>
      <c r="S40" s="19"/>
      <c r="T40" s="3"/>
    </row>
    <row r="41" spans="3:22" ht="15" customHeight="1" x14ac:dyDescent="0.2">
      <c r="C41" s="20"/>
      <c r="D41" s="11"/>
      <c r="E41" s="140"/>
      <c r="F41" s="1212" t="s">
        <v>92</v>
      </c>
      <c r="G41" s="1212"/>
      <c r="H41" s="1212"/>
      <c r="I41" s="136">
        <f>'EA-A'!J27</f>
        <v>0</v>
      </c>
      <c r="J41" s="136">
        <f>'EA-A'!K27</f>
        <v>0</v>
      </c>
      <c r="K41" s="11"/>
      <c r="L41" s="11"/>
      <c r="M41" s="1214" t="s">
        <v>156</v>
      </c>
      <c r="N41" s="1214"/>
      <c r="O41" s="1214"/>
      <c r="P41" s="1214"/>
      <c r="Q41" s="135">
        <f>ROUND(Q29-Q35,2)</f>
        <v>0</v>
      </c>
      <c r="R41" s="135">
        <f>ROUND(R29-R35,2)</f>
        <v>0</v>
      </c>
      <c r="S41" s="19"/>
      <c r="T41" s="3"/>
    </row>
    <row r="42" spans="3:22" ht="15" hidden="1" customHeight="1" x14ac:dyDescent="0.2">
      <c r="C42" s="20"/>
      <c r="D42" s="11"/>
      <c r="E42" s="115"/>
      <c r="F42" s="11"/>
      <c r="G42" s="115"/>
      <c r="H42" s="115"/>
      <c r="I42" s="142"/>
      <c r="J42" s="142"/>
      <c r="K42" s="11"/>
      <c r="L42" s="11"/>
      <c r="Q42" s="139"/>
      <c r="R42" s="139"/>
      <c r="S42" s="19"/>
      <c r="T42" s="3"/>
    </row>
    <row r="43" spans="3:22" ht="15" customHeight="1" x14ac:dyDescent="0.2">
      <c r="C43" s="20"/>
      <c r="D43" s="11"/>
      <c r="E43" s="140"/>
      <c r="F43" s="1212" t="s">
        <v>157</v>
      </c>
      <c r="G43" s="1212"/>
      <c r="H43" s="1212"/>
      <c r="I43" s="136">
        <f>'EA-A'!J30</f>
        <v>0</v>
      </c>
      <c r="J43" s="136">
        <f>'EA-A'!K30</f>
        <v>0</v>
      </c>
      <c r="K43" s="11"/>
      <c r="L43" s="11"/>
      <c r="Q43" s="139"/>
      <c r="R43" s="139"/>
      <c r="S43" s="19"/>
      <c r="T43" s="3"/>
    </row>
    <row r="44" spans="3:22" ht="15" customHeight="1" x14ac:dyDescent="0.2">
      <c r="C44" s="20"/>
      <c r="D44" s="11"/>
      <c r="E44" s="140"/>
      <c r="F44" s="1212" t="s">
        <v>127</v>
      </c>
      <c r="G44" s="1212"/>
      <c r="H44" s="1212"/>
      <c r="I44" s="136">
        <f>'EA-A'!J31</f>
        <v>0</v>
      </c>
      <c r="J44" s="136">
        <f>'EA-A'!K31</f>
        <v>0</v>
      </c>
      <c r="K44" s="11"/>
      <c r="L44" s="1213" t="s">
        <v>158</v>
      </c>
      <c r="M44" s="1213"/>
      <c r="N44" s="1213"/>
      <c r="O44" s="1213"/>
      <c r="P44" s="1213"/>
      <c r="Q44" s="145">
        <f>ROUND(I49+Q24+Q41,2)</f>
        <v>-6303321.3200000003</v>
      </c>
      <c r="R44" s="145">
        <f>ROUND(J49+R24+R41,2)</f>
        <v>8248591.9100000001</v>
      </c>
      <c r="S44" s="19"/>
      <c r="T44" s="3"/>
    </row>
    <row r="45" spans="3:22" ht="15" customHeight="1" x14ac:dyDescent="0.2">
      <c r="C45" s="20"/>
      <c r="D45" s="11"/>
      <c r="E45" s="140"/>
      <c r="F45" s="1212" t="s">
        <v>99</v>
      </c>
      <c r="G45" s="1212"/>
      <c r="H45" s="1212"/>
      <c r="I45" s="136">
        <f>'EA-A'!J32</f>
        <v>0</v>
      </c>
      <c r="J45" s="136">
        <f>'EA-A'!K32</f>
        <v>0</v>
      </c>
      <c r="K45" s="11"/>
      <c r="Q45" s="139"/>
      <c r="R45" s="139"/>
      <c r="S45" s="19"/>
      <c r="T45" s="3"/>
    </row>
    <row r="46" spans="3:22" ht="15" hidden="1" customHeight="1" x14ac:dyDescent="0.2">
      <c r="C46" s="20"/>
      <c r="D46" s="11"/>
      <c r="E46" s="133"/>
      <c r="F46" s="133"/>
      <c r="G46" s="133"/>
      <c r="H46" s="133"/>
      <c r="I46" s="142"/>
      <c r="J46" s="142"/>
      <c r="K46" s="11"/>
      <c r="Q46" s="139"/>
      <c r="R46" s="139"/>
      <c r="S46" s="19"/>
      <c r="T46" s="3"/>
    </row>
    <row r="47" spans="3:22" ht="15" customHeight="1" x14ac:dyDescent="0.2">
      <c r="C47" s="20"/>
      <c r="D47" s="11"/>
      <c r="E47" s="140"/>
      <c r="F47" s="1212" t="s">
        <v>159</v>
      </c>
      <c r="G47" s="1212"/>
      <c r="H47" s="1212"/>
      <c r="I47" s="137">
        <v>0</v>
      </c>
      <c r="J47" s="137">
        <v>0</v>
      </c>
      <c r="K47" s="11"/>
      <c r="Q47" s="139"/>
      <c r="R47" s="139"/>
      <c r="S47" s="19"/>
      <c r="T47" s="3"/>
    </row>
    <row r="48" spans="3:22" x14ac:dyDescent="0.2">
      <c r="C48" s="20"/>
      <c r="D48" s="11"/>
      <c r="E48" s="115"/>
      <c r="F48" s="11"/>
      <c r="G48" s="115"/>
      <c r="H48" s="115"/>
      <c r="I48" s="142"/>
      <c r="J48" s="142"/>
      <c r="K48" s="11"/>
      <c r="L48" s="1213" t="s">
        <v>160</v>
      </c>
      <c r="M48" s="1213"/>
      <c r="N48" s="1213"/>
      <c r="O48" s="1213"/>
      <c r="P48" s="1213"/>
      <c r="Q48" s="145">
        <f>'ESF-B'!F17</f>
        <v>17552771.789999999</v>
      </c>
      <c r="R48" s="145">
        <f>'[23]ESF (2)'!F16</f>
        <v>9304179.879999999</v>
      </c>
      <c r="S48" s="19"/>
      <c r="T48" s="3"/>
      <c r="V48" s="90" t="str">
        <f>IF(R49='ESF-B'!F17," "," ERROR SALDO FINAL 2017 POR: "&amp;R49-'ESF-B'!F17)</f>
        <v xml:space="preserve"> </v>
      </c>
    </row>
    <row r="49" spans="2:22" s="150" customFormat="1" x14ac:dyDescent="0.2">
      <c r="C49" s="146"/>
      <c r="D49" s="147"/>
      <c r="E49" s="1214" t="s">
        <v>161</v>
      </c>
      <c r="F49" s="1214"/>
      <c r="G49" s="1214"/>
      <c r="H49" s="1214"/>
      <c r="I49" s="145">
        <f>ROUND(I15-I28,2)</f>
        <v>-4585731.84</v>
      </c>
      <c r="J49" s="145">
        <f>J15-J28</f>
        <v>15876631.210000008</v>
      </c>
      <c r="K49" s="147"/>
      <c r="L49" s="1213" t="s">
        <v>162</v>
      </c>
      <c r="M49" s="1213"/>
      <c r="N49" s="1213"/>
      <c r="O49" s="1213"/>
      <c r="P49" s="1213"/>
      <c r="Q49" s="145">
        <f>ROUND(+Q48+Q44,2)</f>
        <v>11249450.470000001</v>
      </c>
      <c r="R49" s="145">
        <f>+R44+R48</f>
        <v>17552771.789999999</v>
      </c>
      <c r="S49" s="148"/>
      <c r="T49" s="149"/>
      <c r="V49" s="90" t="str">
        <f>IF(Q49='ESF-B'!E17," "," ERROR SALDO FINAL 2018 POR: "&amp;Q49-'ESF-B'!E17)</f>
        <v xml:space="preserve"> </v>
      </c>
    </row>
    <row r="50" spans="2:22" s="150" customFormat="1" x14ac:dyDescent="0.2">
      <c r="C50" s="146"/>
      <c r="D50" s="147"/>
      <c r="E50" s="140"/>
      <c r="F50" s="140"/>
      <c r="G50" s="140"/>
      <c r="H50" s="140"/>
      <c r="I50" s="151"/>
      <c r="J50" s="151"/>
      <c r="K50" s="147"/>
      <c r="Q50" s="152"/>
      <c r="R50" s="152"/>
      <c r="S50" s="148"/>
      <c r="T50" s="149"/>
    </row>
    <row r="51" spans="2:22" ht="14.25" customHeight="1" x14ac:dyDescent="0.2">
      <c r="C51" s="45"/>
      <c r="D51" s="46"/>
      <c r="E51" s="153"/>
      <c r="F51" s="153"/>
      <c r="G51" s="153"/>
      <c r="H51" s="153"/>
      <c r="I51" s="154"/>
      <c r="J51" s="154"/>
      <c r="K51" s="46"/>
      <c r="L51" s="123"/>
      <c r="M51" s="123"/>
      <c r="N51" s="123"/>
      <c r="O51" s="123"/>
      <c r="P51" s="123"/>
      <c r="Q51" s="123"/>
      <c r="R51" s="123"/>
      <c r="S51" s="48"/>
      <c r="T51" s="3"/>
    </row>
    <row r="52" spans="2:22" ht="15" customHeight="1" x14ac:dyDescent="0.2">
      <c r="C52" s="3"/>
      <c r="D52" s="22" t="s">
        <v>62</v>
      </c>
      <c r="E52" s="22"/>
      <c r="F52" s="22"/>
      <c r="G52" s="22"/>
      <c r="H52" s="22"/>
      <c r="I52" s="22"/>
      <c r="J52" s="22"/>
      <c r="K52" s="22"/>
      <c r="L52" s="22"/>
      <c r="M52" s="3"/>
      <c r="N52" s="3"/>
      <c r="O52" s="3"/>
      <c r="P52" s="3"/>
      <c r="Q52" s="155" t="str">
        <f>IF(Q48='ESF-B'!F17," ","ERROR SALDO FINAL 2015")</f>
        <v xml:space="preserve"> </v>
      </c>
      <c r="R52" s="3"/>
      <c r="S52" s="3"/>
      <c r="T52" s="3"/>
    </row>
    <row r="53" spans="2:22" ht="15" customHeight="1" x14ac:dyDescent="0.2">
      <c r="C53" s="3"/>
      <c r="D53" s="22"/>
      <c r="E53" s="22"/>
      <c r="F53" s="22"/>
      <c r="G53" s="22"/>
      <c r="H53" s="22"/>
      <c r="I53" s="22"/>
      <c r="J53" s="22"/>
      <c r="K53" s="22"/>
      <c r="L53" s="22"/>
      <c r="M53" s="3"/>
      <c r="N53" s="3"/>
      <c r="O53" s="3"/>
      <c r="P53" s="3"/>
      <c r="Q53" s="155"/>
      <c r="R53" s="3"/>
      <c r="S53" s="3"/>
      <c r="T53" s="3"/>
    </row>
    <row r="54" spans="2:22" ht="15" customHeight="1" x14ac:dyDescent="0.2">
      <c r="C54" s="3"/>
      <c r="D54" s="22"/>
      <c r="E54" s="22"/>
      <c r="F54" s="22"/>
      <c r="G54" s="22"/>
      <c r="H54" s="22"/>
      <c r="I54" s="26"/>
      <c r="J54" s="26"/>
      <c r="K54" s="22"/>
      <c r="L54" s="22"/>
      <c r="M54" s="3"/>
      <c r="N54" s="3"/>
      <c r="O54" s="3"/>
      <c r="P54" s="3"/>
      <c r="Q54" s="155"/>
      <c r="R54" s="3"/>
      <c r="S54" s="3"/>
      <c r="T54" s="3"/>
    </row>
    <row r="55" spans="2:22" ht="15" customHeight="1" x14ac:dyDescent="0.2">
      <c r="C55" s="3"/>
      <c r="D55" s="22"/>
      <c r="E55" s="22"/>
      <c r="F55" s="22"/>
      <c r="G55" s="22"/>
      <c r="H55" s="22"/>
      <c r="I55" s="26"/>
      <c r="J55" s="22"/>
      <c r="K55" s="22"/>
      <c r="L55" s="22"/>
      <c r="M55" s="3"/>
      <c r="N55" s="3"/>
      <c r="O55" s="3"/>
      <c r="P55" s="3"/>
      <c r="Q55" s="155"/>
      <c r="R55" s="3"/>
      <c r="S55" s="3"/>
      <c r="T55" s="3"/>
    </row>
    <row r="56" spans="2:22" ht="22.5" customHeight="1" x14ac:dyDescent="0.2">
      <c r="C56" s="3"/>
      <c r="D56" s="22"/>
      <c r="E56" s="17"/>
      <c r="F56" s="49"/>
      <c r="G56" s="49"/>
      <c r="H56" s="3"/>
      <c r="I56" s="50"/>
      <c r="J56" s="17"/>
      <c r="K56" s="49"/>
      <c r="L56" s="49"/>
      <c r="M56" s="3"/>
      <c r="N56" s="3"/>
      <c r="O56" s="3"/>
      <c r="P56" s="3"/>
      <c r="R56" s="3"/>
      <c r="S56" s="3"/>
      <c r="T56" s="3"/>
    </row>
    <row r="57" spans="2:22" ht="29.25" customHeight="1" x14ac:dyDescent="0.2">
      <c r="B57" s="428"/>
      <c r="C57" s="428"/>
      <c r="D57" s="428"/>
      <c r="E57" s="428"/>
      <c r="F57" s="428"/>
      <c r="G57" s="94" t="s">
        <v>19389</v>
      </c>
      <c r="H57" s="94"/>
      <c r="I57" s="428"/>
      <c r="J57" s="428"/>
      <c r="K57" s="428"/>
      <c r="L57" s="428"/>
      <c r="M57" s="428"/>
      <c r="N57" s="422" t="s">
        <v>799</v>
      </c>
      <c r="O57" s="428"/>
      <c r="P57" s="428"/>
      <c r="Q57" s="428"/>
      <c r="R57" s="428"/>
      <c r="S57" s="428"/>
      <c r="T57" s="428"/>
    </row>
    <row r="58" spans="2:22" ht="14.1" customHeight="1" x14ac:dyDescent="0.2">
      <c r="B58" s="428"/>
      <c r="C58" s="428"/>
      <c r="D58" s="428"/>
      <c r="E58" s="428"/>
      <c r="F58" s="428"/>
      <c r="G58" s="1194" t="s">
        <v>19390</v>
      </c>
      <c r="H58" s="1194"/>
      <c r="I58" s="428"/>
      <c r="J58" s="428"/>
      <c r="K58" s="428"/>
      <c r="L58" s="428"/>
      <c r="M58" s="428"/>
      <c r="N58" s="423" t="s">
        <v>800</v>
      </c>
      <c r="O58" s="428"/>
      <c r="P58" s="428"/>
      <c r="Q58" s="428"/>
      <c r="R58" s="428"/>
      <c r="S58" s="428"/>
      <c r="T58" s="428"/>
    </row>
    <row r="59" spans="2:22" ht="14.1" customHeight="1" x14ac:dyDescent="0.2">
      <c r="C59" s="3"/>
      <c r="D59" s="52"/>
      <c r="E59" s="3"/>
      <c r="F59" s="1190"/>
      <c r="G59" s="1190"/>
      <c r="H59" s="1190"/>
      <c r="I59" s="1190"/>
      <c r="J59" s="3"/>
      <c r="K59" s="24"/>
      <c r="L59" s="3"/>
      <c r="M59" s="3"/>
      <c r="N59" s="1190"/>
      <c r="O59" s="1190"/>
      <c r="P59" s="1190"/>
      <c r="Q59" s="1190"/>
      <c r="R59" s="3"/>
      <c r="S59" s="3"/>
      <c r="T59" s="3"/>
    </row>
  </sheetData>
  <sheetProtection selectLockedCells="1"/>
  <mergeCells count="57">
    <mergeCell ref="D2:R2"/>
    <mergeCell ref="D3:S3"/>
    <mergeCell ref="D4:S4"/>
    <mergeCell ref="D5:S5"/>
    <mergeCell ref="D7:F7"/>
    <mergeCell ref="G7:Q7"/>
    <mergeCell ref="D10:G10"/>
    <mergeCell ref="L10:O10"/>
    <mergeCell ref="D13:H13"/>
    <mergeCell ref="L13:P13"/>
    <mergeCell ref="E15:H15"/>
    <mergeCell ref="M15:P15"/>
    <mergeCell ref="N22:P22"/>
    <mergeCell ref="F23:H23"/>
    <mergeCell ref="N23:P23"/>
    <mergeCell ref="F16:H16"/>
    <mergeCell ref="N16:P16"/>
    <mergeCell ref="F17:H17"/>
    <mergeCell ref="N17:P17"/>
    <mergeCell ref="F18:H18"/>
    <mergeCell ref="N18:P18"/>
    <mergeCell ref="E28:H28"/>
    <mergeCell ref="F19:H19"/>
    <mergeCell ref="F20:H20"/>
    <mergeCell ref="F21:H21"/>
    <mergeCell ref="F22:H22"/>
    <mergeCell ref="F24:H24"/>
    <mergeCell ref="M24:P24"/>
    <mergeCell ref="F25:H25"/>
    <mergeCell ref="F26:G26"/>
    <mergeCell ref="L27:P27"/>
    <mergeCell ref="N39:P39"/>
    <mergeCell ref="F29:H29"/>
    <mergeCell ref="F30:H30"/>
    <mergeCell ref="F31:H31"/>
    <mergeCell ref="F33:H33"/>
    <mergeCell ref="N33:P33"/>
    <mergeCell ref="F34:H34"/>
    <mergeCell ref="F35:H35"/>
    <mergeCell ref="F36:H36"/>
    <mergeCell ref="F37:H37"/>
    <mergeCell ref="F38:H38"/>
    <mergeCell ref="F39:H39"/>
    <mergeCell ref="F40:H40"/>
    <mergeCell ref="F41:H41"/>
    <mergeCell ref="M41:P41"/>
    <mergeCell ref="F43:H43"/>
    <mergeCell ref="F44:H44"/>
    <mergeCell ref="L44:P44"/>
    <mergeCell ref="F59:I59"/>
    <mergeCell ref="N59:Q59"/>
    <mergeCell ref="F45:H45"/>
    <mergeCell ref="F47:H47"/>
    <mergeCell ref="L48:P48"/>
    <mergeCell ref="E49:H49"/>
    <mergeCell ref="L49:P49"/>
    <mergeCell ref="G58:H58"/>
  </mergeCells>
  <pageMargins left="0.70866141732283472" right="0.70866141732283472" top="0.74803149606299213" bottom="0.74803149606299213" header="0.31496062992125984" footer="0.31496062992125984"/>
  <pageSetup scale="53" orientation="landscape" r:id="rId1"/>
  <headerFooter>
    <oddFooter>&amp;R&amp;"-,Negrita"&amp;16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25"/>
  <sheetViews>
    <sheetView topLeftCell="A30" zoomScale="80" zoomScaleNormal="80" zoomScaleSheetLayoutView="100" workbookViewId="0">
      <selection activeCell="I31" sqref="I31"/>
    </sheetView>
  </sheetViews>
  <sheetFormatPr baseColWidth="10" defaultRowHeight="12" x14ac:dyDescent="0.2"/>
  <cols>
    <col min="1" max="1" width="2.7109375" style="295" customWidth="1"/>
    <col min="2" max="2" width="41.42578125" style="320" customWidth="1"/>
    <col min="3" max="3" width="23.5703125" style="320" customWidth="1"/>
    <col min="4" max="4" width="26.7109375" style="320" customWidth="1"/>
    <col min="5" max="5" width="22.140625" style="320" customWidth="1"/>
    <col min="6" max="6" width="25" style="320" customWidth="1"/>
    <col min="7" max="7" width="3.140625" style="295" customWidth="1"/>
    <col min="8" max="16384" width="11.42578125" style="320"/>
  </cols>
  <sheetData>
    <row r="1" spans="1:13" x14ac:dyDescent="0.2">
      <c r="B1" s="295"/>
      <c r="C1" s="295"/>
      <c r="D1" s="295"/>
      <c r="E1" s="295"/>
      <c r="F1" s="295"/>
    </row>
    <row r="2" spans="1:13" x14ac:dyDescent="0.2">
      <c r="B2" s="1201"/>
      <c r="C2" s="1201"/>
      <c r="D2" s="1201"/>
      <c r="E2" s="1201"/>
      <c r="F2" s="1201"/>
      <c r="G2" s="429"/>
      <c r="H2" s="797"/>
      <c r="I2" s="797"/>
      <c r="J2" s="797"/>
      <c r="K2" s="797"/>
      <c r="L2" s="797"/>
      <c r="M2" s="797"/>
    </row>
    <row r="3" spans="1:13" x14ac:dyDescent="0.2">
      <c r="B3" s="1479" t="s">
        <v>20159</v>
      </c>
      <c r="C3" s="1479"/>
      <c r="D3" s="1280"/>
      <c r="E3" s="1280"/>
      <c r="F3" s="1280"/>
    </row>
    <row r="4" spans="1:13" x14ac:dyDescent="0.2">
      <c r="B4" s="1479" t="s">
        <v>19706</v>
      </c>
      <c r="C4" s="1479"/>
      <c r="D4" s="1280"/>
      <c r="E4" s="1280"/>
      <c r="F4" s="1280"/>
    </row>
    <row r="5" spans="1:13" x14ac:dyDescent="0.2">
      <c r="B5" s="1480" t="s">
        <v>1</v>
      </c>
      <c r="C5" s="1480"/>
      <c r="D5" s="1481"/>
      <c r="E5" s="1481"/>
      <c r="F5" s="1481"/>
    </row>
    <row r="6" spans="1:13" x14ac:dyDescent="0.2">
      <c r="B6" s="798"/>
      <c r="C6" s="798"/>
      <c r="D6" s="799"/>
      <c r="E6" s="799"/>
      <c r="F6" s="799"/>
    </row>
    <row r="7" spans="1:13" x14ac:dyDescent="0.2">
      <c r="B7" s="800" t="s">
        <v>2</v>
      </c>
      <c r="C7" s="1282" t="s">
        <v>20160</v>
      </c>
      <c r="D7" s="1282"/>
      <c r="E7" s="1282"/>
      <c r="F7" s="1282"/>
    </row>
    <row r="8" spans="1:13" ht="12.75" thickBot="1" x14ac:dyDescent="0.25">
      <c r="B8" s="56"/>
      <c r="C8" s="56"/>
      <c r="D8" s="56"/>
      <c r="E8" s="56"/>
      <c r="F8" s="56"/>
    </row>
    <row r="9" spans="1:13" s="806" customFormat="1" x14ac:dyDescent="0.2">
      <c r="A9" s="295"/>
      <c r="B9" s="801" t="s">
        <v>20161</v>
      </c>
      <c r="C9" s="802"/>
      <c r="D9" s="803" t="s">
        <v>20162</v>
      </c>
      <c r="E9" s="804" t="s">
        <v>19713</v>
      </c>
      <c r="F9" s="805" t="s">
        <v>20163</v>
      </c>
      <c r="G9" s="295"/>
    </row>
    <row r="10" spans="1:13" s="806" customFormat="1" x14ac:dyDescent="0.2">
      <c r="A10" s="295"/>
      <c r="B10" s="807"/>
      <c r="C10" s="808"/>
      <c r="D10" s="809"/>
      <c r="E10" s="810"/>
      <c r="F10" s="811"/>
      <c r="G10" s="295"/>
    </row>
    <row r="11" spans="1:13" s="806" customFormat="1" x14ac:dyDescent="0.2">
      <c r="A11" s="295"/>
      <c r="B11" s="812" t="s">
        <v>20164</v>
      </c>
      <c r="C11" s="808"/>
      <c r="D11" s="813">
        <f>SUM(D12:D14)</f>
        <v>142096097</v>
      </c>
      <c r="E11" s="813">
        <f t="shared" ref="E11:F11" si="0">SUM(E12:E14)</f>
        <v>94891020.170000002</v>
      </c>
      <c r="F11" s="814">
        <f t="shared" si="0"/>
        <v>94891020.170000002</v>
      </c>
      <c r="G11" s="295"/>
    </row>
    <row r="12" spans="1:13" x14ac:dyDescent="0.2">
      <c r="B12" s="815" t="s">
        <v>20165</v>
      </c>
      <c r="C12" s="313"/>
      <c r="D12" s="816">
        <v>142096097</v>
      </c>
      <c r="E12" s="816">
        <v>91343436.960000008</v>
      </c>
      <c r="F12" s="817">
        <f>SUM(E12)</f>
        <v>91343436.960000008</v>
      </c>
    </row>
    <row r="13" spans="1:13" ht="12" customHeight="1" x14ac:dyDescent="0.2">
      <c r="B13" s="818" t="s">
        <v>20166</v>
      </c>
      <c r="C13" s="819"/>
      <c r="D13" s="820">
        <v>0</v>
      </c>
      <c r="E13" s="820">
        <v>3547583.2099999995</v>
      </c>
      <c r="F13" s="817">
        <f>SUM(E13)</f>
        <v>3547583.2099999995</v>
      </c>
    </row>
    <row r="14" spans="1:13" x14ac:dyDescent="0.2">
      <c r="B14" s="821" t="s">
        <v>20167</v>
      </c>
      <c r="C14" s="822"/>
      <c r="D14" s="809">
        <v>0</v>
      </c>
      <c r="E14" s="823"/>
      <c r="F14" s="824">
        <f t="shared" ref="F14" si="1">SUM(D14-E14)</f>
        <v>0</v>
      </c>
    </row>
    <row r="15" spans="1:13" x14ac:dyDescent="0.2">
      <c r="B15" s="812" t="s">
        <v>20168</v>
      </c>
      <c r="C15" s="808"/>
      <c r="D15" s="825">
        <f>SUM(D16:D17)</f>
        <v>142096097</v>
      </c>
      <c r="E15" s="826">
        <f>E16+E17</f>
        <v>104817463.07000001</v>
      </c>
      <c r="F15" s="827">
        <f>F16+F17</f>
        <v>104817463.07000001</v>
      </c>
    </row>
    <row r="16" spans="1:13" x14ac:dyDescent="0.2">
      <c r="B16" s="815" t="s">
        <v>20169</v>
      </c>
      <c r="C16" s="313"/>
      <c r="D16" s="828">
        <v>142096097</v>
      </c>
      <c r="E16" s="829">
        <v>98508331.870000005</v>
      </c>
      <c r="F16" s="817">
        <f>SUM(E16)</f>
        <v>98508331.870000005</v>
      </c>
    </row>
    <row r="17" spans="1:10" x14ac:dyDescent="0.2">
      <c r="B17" s="1482" t="s">
        <v>20170</v>
      </c>
      <c r="C17" s="1483"/>
      <c r="D17" s="820">
        <v>0</v>
      </c>
      <c r="E17" s="830">
        <v>6309131.1999999993</v>
      </c>
      <c r="F17" s="817">
        <f>SUM(E17)</f>
        <v>6309131.1999999993</v>
      </c>
    </row>
    <row r="18" spans="1:10" x14ac:dyDescent="0.2">
      <c r="B18" s="812" t="s">
        <v>20171</v>
      </c>
      <c r="C18" s="808"/>
      <c r="D18" s="825">
        <f>SUM(D19:D20)</f>
        <v>6757053.7200000007</v>
      </c>
      <c r="E18" s="831">
        <f t="shared" ref="E18:F18" si="2">SUM(E19:E20)</f>
        <v>6757053.7200000007</v>
      </c>
      <c r="F18" s="832">
        <f t="shared" si="2"/>
        <v>6757053.7200000007</v>
      </c>
    </row>
    <row r="19" spans="1:10" x14ac:dyDescent="0.2">
      <c r="B19" s="833" t="s">
        <v>20172</v>
      </c>
      <c r="C19" s="322"/>
      <c r="D19" s="834">
        <v>1445697.4899999988</v>
      </c>
      <c r="E19" s="834">
        <v>1445697.4899999988</v>
      </c>
      <c r="F19" s="835">
        <v>1445697.4899999988</v>
      </c>
    </row>
    <row r="20" spans="1:10" ht="25.5" customHeight="1" x14ac:dyDescent="0.2">
      <c r="B20" s="1473" t="s">
        <v>20173</v>
      </c>
      <c r="C20" s="1474"/>
      <c r="D20" s="836">
        <v>5311356.2300000014</v>
      </c>
      <c r="E20" s="836">
        <v>5311356.2300000014</v>
      </c>
      <c r="F20" s="837">
        <v>5311356.2300000014</v>
      </c>
    </row>
    <row r="21" spans="1:10" x14ac:dyDescent="0.2">
      <c r="B21" s="838"/>
      <c r="C21" s="839"/>
      <c r="D21" s="809"/>
      <c r="E21" s="840"/>
      <c r="F21" s="841"/>
    </row>
    <row r="22" spans="1:10" x14ac:dyDescent="0.2">
      <c r="B22" s="842" t="s">
        <v>20174</v>
      </c>
      <c r="C22" s="843"/>
      <c r="D22" s="825">
        <f>D11-D15+D19+D20</f>
        <v>6757053.7200000007</v>
      </c>
      <c r="E22" s="825">
        <f t="shared" ref="E22:F22" si="3">E11-E15+E19+E20</f>
        <v>-3169389.1800000062</v>
      </c>
      <c r="F22" s="827">
        <f t="shared" si="3"/>
        <v>-3169389.1800000062</v>
      </c>
    </row>
    <row r="23" spans="1:10" x14ac:dyDescent="0.2">
      <c r="B23" s="842" t="s">
        <v>20175</v>
      </c>
      <c r="C23" s="843"/>
      <c r="D23" s="825">
        <f>SUM(D22-D14)</f>
        <v>6757053.7200000007</v>
      </c>
      <c r="E23" s="825">
        <f t="shared" ref="E23:F23" si="4">SUM(E22-E14)</f>
        <v>-3169389.1800000062</v>
      </c>
      <c r="F23" s="827">
        <f t="shared" si="4"/>
        <v>-3169389.1800000062</v>
      </c>
    </row>
    <row r="24" spans="1:10" x14ac:dyDescent="0.2">
      <c r="B24" s="842" t="s">
        <v>20176</v>
      </c>
      <c r="C24" s="843"/>
      <c r="D24" s="825">
        <f>SUM(D23-D18)</f>
        <v>0</v>
      </c>
      <c r="E24" s="825">
        <f t="shared" ref="E24:F24" si="5">SUM(E23-E18)</f>
        <v>-9926442.900000006</v>
      </c>
      <c r="F24" s="827">
        <f t="shared" si="5"/>
        <v>-9926442.900000006</v>
      </c>
    </row>
    <row r="25" spans="1:10" x14ac:dyDescent="0.2">
      <c r="B25" s="838"/>
      <c r="C25" s="839"/>
      <c r="D25" s="809"/>
      <c r="E25" s="840"/>
      <c r="F25" s="841"/>
      <c r="I25" s="844"/>
    </row>
    <row r="26" spans="1:10" x14ac:dyDescent="0.2">
      <c r="B26" s="845" t="s">
        <v>20161</v>
      </c>
      <c r="C26" s="846"/>
      <c r="D26" s="847" t="s">
        <v>20162</v>
      </c>
      <c r="E26" s="848" t="s">
        <v>19713</v>
      </c>
      <c r="F26" s="849" t="s">
        <v>20163</v>
      </c>
    </row>
    <row r="27" spans="1:10" x14ac:dyDescent="0.2">
      <c r="B27" s="850"/>
      <c r="C27" s="851"/>
      <c r="D27" s="809"/>
      <c r="E27" s="840"/>
      <c r="F27" s="841"/>
    </row>
    <row r="28" spans="1:10" x14ac:dyDescent="0.2">
      <c r="B28" s="842" t="s">
        <v>20177</v>
      </c>
      <c r="C28" s="843"/>
      <c r="D28" s="825">
        <v>0</v>
      </c>
      <c r="E28" s="826">
        <v>0</v>
      </c>
      <c r="F28" s="827">
        <v>0</v>
      </c>
    </row>
    <row r="29" spans="1:10" x14ac:dyDescent="0.2">
      <c r="B29" s="833" t="s">
        <v>20178</v>
      </c>
      <c r="C29" s="322"/>
      <c r="D29" s="809">
        <v>0</v>
      </c>
      <c r="E29" s="840">
        <v>0</v>
      </c>
      <c r="F29" s="852">
        <v>0</v>
      </c>
      <c r="J29" s="844"/>
    </row>
    <row r="30" spans="1:10" x14ac:dyDescent="0.2">
      <c r="B30" s="1473" t="s">
        <v>20179</v>
      </c>
      <c r="C30" s="1474"/>
      <c r="D30" s="809">
        <v>0</v>
      </c>
      <c r="E30" s="840">
        <v>0</v>
      </c>
      <c r="F30" s="852">
        <v>0</v>
      </c>
    </row>
    <row r="31" spans="1:10" x14ac:dyDescent="0.2">
      <c r="B31" s="838"/>
      <c r="C31" s="839"/>
      <c r="D31" s="809"/>
      <c r="E31" s="840"/>
      <c r="F31" s="852"/>
    </row>
    <row r="32" spans="1:10" s="858" customFormat="1" x14ac:dyDescent="0.2">
      <c r="A32" s="853"/>
      <c r="B32" s="854" t="s">
        <v>20180</v>
      </c>
      <c r="C32" s="855"/>
      <c r="D32" s="856">
        <f>SUM(D24+D28)</f>
        <v>0</v>
      </c>
      <c r="E32" s="856">
        <f t="shared" ref="E32:F32" si="6">SUM(E24+E28)</f>
        <v>-9926442.900000006</v>
      </c>
      <c r="F32" s="857">
        <f t="shared" si="6"/>
        <v>-9926442.900000006</v>
      </c>
      <c r="G32" s="853"/>
    </row>
    <row r="33" spans="1:7" x14ac:dyDescent="0.2">
      <c r="B33" s="838"/>
      <c r="C33" s="839"/>
      <c r="D33" s="809"/>
      <c r="E33" s="840"/>
      <c r="F33" s="852"/>
    </row>
    <row r="34" spans="1:7" x14ac:dyDescent="0.2">
      <c r="B34" s="845" t="s">
        <v>20161</v>
      </c>
      <c r="C34" s="846"/>
      <c r="D34" s="847" t="s">
        <v>20162</v>
      </c>
      <c r="E34" s="848" t="s">
        <v>19713</v>
      </c>
      <c r="F34" s="849" t="s">
        <v>20163</v>
      </c>
    </row>
    <row r="35" spans="1:7" x14ac:dyDescent="0.2">
      <c r="B35" s="838"/>
      <c r="C35" s="839"/>
      <c r="D35" s="809"/>
      <c r="E35" s="840"/>
      <c r="F35" s="852"/>
    </row>
    <row r="36" spans="1:7" x14ac:dyDescent="0.2">
      <c r="B36" s="842" t="s">
        <v>20181</v>
      </c>
      <c r="C36" s="843"/>
      <c r="D36" s="856">
        <v>0</v>
      </c>
      <c r="E36" s="859">
        <v>0</v>
      </c>
      <c r="F36" s="857">
        <v>0</v>
      </c>
    </row>
    <row r="37" spans="1:7" x14ac:dyDescent="0.2">
      <c r="B37" s="833" t="s">
        <v>20182</v>
      </c>
      <c r="C37" s="322"/>
      <c r="D37" s="860"/>
      <c r="E37" s="861"/>
      <c r="F37" s="862"/>
    </row>
    <row r="38" spans="1:7" ht="24" customHeight="1" x14ac:dyDescent="0.2">
      <c r="B38" s="1473" t="s">
        <v>20183</v>
      </c>
      <c r="C38" s="1474"/>
      <c r="D38" s="863"/>
      <c r="E38" s="864"/>
      <c r="F38" s="865"/>
    </row>
    <row r="39" spans="1:7" x14ac:dyDescent="0.2">
      <c r="B39" s="842" t="s">
        <v>20184</v>
      </c>
      <c r="C39" s="843"/>
      <c r="D39" s="825">
        <v>0</v>
      </c>
      <c r="E39" s="826">
        <v>0</v>
      </c>
      <c r="F39" s="827">
        <v>0</v>
      </c>
    </row>
    <row r="40" spans="1:7" x14ac:dyDescent="0.2">
      <c r="B40" s="833" t="s">
        <v>20185</v>
      </c>
      <c r="C40" s="322"/>
      <c r="D40" s="866">
        <v>0</v>
      </c>
      <c r="E40" s="867">
        <v>0</v>
      </c>
      <c r="F40" s="852">
        <v>0</v>
      </c>
    </row>
    <row r="41" spans="1:7" ht="24" x14ac:dyDescent="0.2">
      <c r="B41" s="868" t="s">
        <v>20186</v>
      </c>
      <c r="C41" s="869"/>
      <c r="D41" s="809">
        <v>0</v>
      </c>
      <c r="E41" s="840">
        <v>0</v>
      </c>
      <c r="F41" s="841">
        <v>0</v>
      </c>
    </row>
    <row r="42" spans="1:7" x14ac:dyDescent="0.2">
      <c r="B42" s="833"/>
      <c r="C42" s="322"/>
      <c r="D42" s="809"/>
      <c r="E42" s="840"/>
      <c r="F42" s="852"/>
    </row>
    <row r="43" spans="1:7" x14ac:dyDescent="0.2">
      <c r="B43" s="842" t="s">
        <v>20187</v>
      </c>
      <c r="C43" s="843"/>
      <c r="D43" s="825">
        <v>0</v>
      </c>
      <c r="E43" s="826">
        <v>0</v>
      </c>
      <c r="F43" s="827">
        <v>0</v>
      </c>
    </row>
    <row r="44" spans="1:7" x14ac:dyDescent="0.2">
      <c r="B44" s="838"/>
      <c r="C44" s="839"/>
      <c r="D44" s="809"/>
      <c r="E44" s="840"/>
      <c r="F44" s="852"/>
    </row>
    <row r="45" spans="1:7" x14ac:dyDescent="0.2">
      <c r="B45" s="845" t="s">
        <v>20161</v>
      </c>
      <c r="C45" s="846"/>
      <c r="D45" s="847" t="s">
        <v>20162</v>
      </c>
      <c r="E45" s="848" t="s">
        <v>19713</v>
      </c>
      <c r="F45" s="849" t="s">
        <v>20163</v>
      </c>
    </row>
    <row r="46" spans="1:7" x14ac:dyDescent="0.2">
      <c r="B46" s="838"/>
      <c r="C46" s="839"/>
      <c r="D46" s="809"/>
      <c r="E46" s="840"/>
      <c r="F46" s="852"/>
    </row>
    <row r="47" spans="1:7" s="806" customFormat="1" x14ac:dyDescent="0.2">
      <c r="A47" s="295"/>
      <c r="B47" s="838" t="s">
        <v>20188</v>
      </c>
      <c r="C47" s="839"/>
      <c r="D47" s="816">
        <f>SUM(D12)</f>
        <v>142096097</v>
      </c>
      <c r="E47" s="816">
        <f t="shared" ref="E47:F47" si="7">SUM(E12)</f>
        <v>91343436.960000008</v>
      </c>
      <c r="F47" s="817">
        <f t="shared" si="7"/>
        <v>91343436.960000008</v>
      </c>
      <c r="G47" s="295"/>
    </row>
    <row r="48" spans="1:7" s="806" customFormat="1" ht="24.75" customHeight="1" x14ac:dyDescent="0.2">
      <c r="A48" s="295"/>
      <c r="B48" s="1477" t="s">
        <v>20189</v>
      </c>
      <c r="C48" s="1478"/>
      <c r="D48" s="866">
        <v>0</v>
      </c>
      <c r="E48" s="867">
        <v>0</v>
      </c>
      <c r="F48" s="870">
        <v>0</v>
      </c>
      <c r="G48" s="295"/>
    </row>
    <row r="49" spans="1:10" s="806" customFormat="1" x14ac:dyDescent="0.2">
      <c r="A49" s="295" t="s">
        <v>121</v>
      </c>
      <c r="B49" s="838" t="s">
        <v>20182</v>
      </c>
      <c r="C49" s="839"/>
      <c r="D49" s="866">
        <v>0</v>
      </c>
      <c r="E49" s="867">
        <v>0</v>
      </c>
      <c r="F49" s="871">
        <v>0</v>
      </c>
      <c r="G49" s="295"/>
    </row>
    <row r="50" spans="1:10" x14ac:dyDescent="0.2">
      <c r="B50" s="838" t="s">
        <v>20185</v>
      </c>
      <c r="C50" s="839"/>
      <c r="D50" s="809">
        <v>0</v>
      </c>
      <c r="E50" s="867">
        <v>0</v>
      </c>
      <c r="F50" s="870">
        <v>0</v>
      </c>
      <c r="J50" s="844"/>
    </row>
    <row r="51" spans="1:10" x14ac:dyDescent="0.2">
      <c r="B51" s="838" t="s">
        <v>20190</v>
      </c>
      <c r="C51" s="839"/>
      <c r="D51" s="809">
        <f>SUM(D16)</f>
        <v>142096097</v>
      </c>
      <c r="E51" s="809">
        <f t="shared" ref="E51:F51" si="8">SUM(E16)</f>
        <v>98508331.870000005</v>
      </c>
      <c r="F51" s="852">
        <f t="shared" si="8"/>
        <v>98508331.870000005</v>
      </c>
    </row>
    <row r="52" spans="1:10" x14ac:dyDescent="0.2">
      <c r="B52" s="838" t="s">
        <v>20191</v>
      </c>
      <c r="C52" s="839"/>
      <c r="D52" s="809">
        <f>SUM(D19)</f>
        <v>1445697.4899999988</v>
      </c>
      <c r="E52" s="809">
        <f t="shared" ref="E52:F52" si="9">SUM(E19)</f>
        <v>1445697.4899999988</v>
      </c>
      <c r="F52" s="852">
        <f t="shared" si="9"/>
        <v>1445697.4899999988</v>
      </c>
    </row>
    <row r="53" spans="1:10" x14ac:dyDescent="0.2">
      <c r="B53" s="838"/>
      <c r="C53" s="839"/>
      <c r="D53" s="809"/>
      <c r="E53" s="840"/>
      <c r="F53" s="852"/>
    </row>
    <row r="54" spans="1:10" x14ac:dyDescent="0.2">
      <c r="B54" s="842" t="s">
        <v>20192</v>
      </c>
      <c r="C54" s="843"/>
      <c r="D54" s="825">
        <f>D12+D48-D16+D19</f>
        <v>1445697.4899999988</v>
      </c>
      <c r="E54" s="825">
        <f>E12+E48-E16+E19</f>
        <v>-5719197.4199999981</v>
      </c>
      <c r="F54" s="827">
        <f t="shared" ref="F54" si="10">F12+F48-F16+F19</f>
        <v>-5719197.4199999981</v>
      </c>
    </row>
    <row r="55" spans="1:10" x14ac:dyDescent="0.2">
      <c r="B55" s="872" t="s">
        <v>20193</v>
      </c>
      <c r="C55" s="873"/>
      <c r="D55" s="874">
        <f>SUM(D54-D48)</f>
        <v>1445697.4899999988</v>
      </c>
      <c r="E55" s="874">
        <f t="shared" ref="E55:F55" si="11">SUM(E54-E48)</f>
        <v>-5719197.4199999981</v>
      </c>
      <c r="F55" s="875">
        <f t="shared" si="11"/>
        <v>-5719197.4199999981</v>
      </c>
    </row>
    <row r="56" spans="1:10" x14ac:dyDescent="0.2">
      <c r="B56" s="845" t="s">
        <v>20161</v>
      </c>
      <c r="C56" s="846"/>
      <c r="D56" s="847" t="s">
        <v>20162</v>
      </c>
      <c r="E56" s="848" t="s">
        <v>19713</v>
      </c>
      <c r="F56" s="849" t="s">
        <v>20163</v>
      </c>
    </row>
    <row r="57" spans="1:10" x14ac:dyDescent="0.2">
      <c r="B57" s="876"/>
      <c r="C57" s="877"/>
      <c r="D57" s="878"/>
      <c r="E57" s="879"/>
      <c r="F57" s="880"/>
    </row>
    <row r="58" spans="1:10" x14ac:dyDescent="0.2">
      <c r="B58" s="838"/>
      <c r="C58" s="839"/>
      <c r="D58" s="809"/>
      <c r="E58" s="840"/>
      <c r="F58" s="852"/>
    </row>
    <row r="59" spans="1:10" x14ac:dyDescent="0.2">
      <c r="B59" s="868" t="s">
        <v>20194</v>
      </c>
      <c r="C59" s="869"/>
      <c r="D59" s="820">
        <f>SUM(D13)</f>
        <v>0</v>
      </c>
      <c r="E59" s="820">
        <f>SUM(E13)</f>
        <v>3547583.2099999995</v>
      </c>
      <c r="F59" s="881">
        <f>SUM(F13)</f>
        <v>3547583.2099999995</v>
      </c>
    </row>
    <row r="60" spans="1:10" ht="25.5" customHeight="1" x14ac:dyDescent="0.2">
      <c r="B60" s="1477" t="s">
        <v>20195</v>
      </c>
      <c r="C60" s="1478"/>
      <c r="D60" s="809">
        <v>0</v>
      </c>
      <c r="E60" s="809">
        <v>0</v>
      </c>
      <c r="F60" s="852">
        <v>0</v>
      </c>
    </row>
    <row r="61" spans="1:10" ht="24.75" customHeight="1" x14ac:dyDescent="0.2">
      <c r="B61" s="1477" t="s">
        <v>20183</v>
      </c>
      <c r="C61" s="1478"/>
      <c r="D61" s="809">
        <v>0</v>
      </c>
      <c r="E61" s="809">
        <v>0</v>
      </c>
      <c r="F61" s="870">
        <v>0</v>
      </c>
    </row>
    <row r="62" spans="1:10" x14ac:dyDescent="0.2">
      <c r="B62" s="1473" t="s">
        <v>20186</v>
      </c>
      <c r="C62" s="1474"/>
      <c r="D62" s="866">
        <v>0</v>
      </c>
      <c r="E62" s="867">
        <v>0</v>
      </c>
      <c r="F62" s="841">
        <v>0</v>
      </c>
    </row>
    <row r="63" spans="1:10" x14ac:dyDescent="0.2">
      <c r="B63" s="833"/>
      <c r="C63" s="322"/>
      <c r="D63" s="809"/>
      <c r="E63" s="840"/>
      <c r="F63" s="841"/>
    </row>
    <row r="64" spans="1:10" x14ac:dyDescent="0.2">
      <c r="B64" s="838" t="s">
        <v>20196</v>
      </c>
      <c r="C64" s="839"/>
      <c r="D64" s="809">
        <f>SUM(D17)</f>
        <v>0</v>
      </c>
      <c r="E64" s="809">
        <f>SUM(E17)</f>
        <v>6309131.1999999993</v>
      </c>
      <c r="F64" s="852">
        <f>SUM(F17)</f>
        <v>6309131.1999999993</v>
      </c>
      <c r="I64" s="844"/>
    </row>
    <row r="65" spans="2:10" x14ac:dyDescent="0.2">
      <c r="B65" s="838"/>
      <c r="C65" s="839"/>
      <c r="D65" s="882"/>
      <c r="E65" s="810"/>
      <c r="F65" s="841"/>
      <c r="J65" s="844"/>
    </row>
    <row r="66" spans="2:10" x14ac:dyDescent="0.2">
      <c r="B66" s="838" t="s">
        <v>20197</v>
      </c>
      <c r="C66" s="839"/>
      <c r="D66" s="809">
        <f>SUM(D20)</f>
        <v>5311356.2300000014</v>
      </c>
      <c r="E66" s="809">
        <f>SUM(E20)</f>
        <v>5311356.2300000014</v>
      </c>
      <c r="F66" s="852">
        <f>SUM(F20)</f>
        <v>5311356.2300000014</v>
      </c>
    </row>
    <row r="67" spans="2:10" x14ac:dyDescent="0.2">
      <c r="B67" s="850"/>
      <c r="C67" s="851"/>
      <c r="D67" s="809"/>
      <c r="E67" s="840"/>
      <c r="F67" s="852"/>
    </row>
    <row r="68" spans="2:10" x14ac:dyDescent="0.2">
      <c r="B68" s="842" t="s">
        <v>20198</v>
      </c>
      <c r="C68" s="843"/>
      <c r="D68" s="825">
        <f>SUM(D59-D60-D64+D66)</f>
        <v>5311356.2300000014</v>
      </c>
      <c r="E68" s="825">
        <f t="shared" ref="E68:F68" si="12">SUM(E59-E60-E64+E66)</f>
        <v>2549808.2400000016</v>
      </c>
      <c r="F68" s="827">
        <f t="shared" si="12"/>
        <v>2549808.2400000016</v>
      </c>
    </row>
    <row r="69" spans="2:10" x14ac:dyDescent="0.2">
      <c r="B69" s="842" t="s">
        <v>20199</v>
      </c>
      <c r="C69" s="843"/>
      <c r="D69" s="826">
        <f t="shared" ref="D69:E69" si="13">SUM(D68-D60)</f>
        <v>5311356.2300000014</v>
      </c>
      <c r="E69" s="826">
        <f t="shared" si="13"/>
        <v>2549808.2400000016</v>
      </c>
      <c r="F69" s="827">
        <f>SUM(F68-F60)</f>
        <v>2549808.2400000016</v>
      </c>
    </row>
    <row r="70" spans="2:10" ht="12.75" thickBot="1" x14ac:dyDescent="0.25">
      <c r="B70" s="883"/>
      <c r="C70" s="884"/>
      <c r="D70" s="885"/>
      <c r="E70" s="886"/>
      <c r="F70" s="887"/>
    </row>
    <row r="71" spans="2:10" x14ac:dyDescent="0.2">
      <c r="B71" s="1475" t="s">
        <v>62</v>
      </c>
      <c r="C71" s="1475"/>
      <c r="D71" s="1475"/>
      <c r="E71" s="1475"/>
      <c r="F71" s="1475"/>
      <c r="G71" s="1475"/>
      <c r="H71" s="1475"/>
    </row>
    <row r="72" spans="2:10" x14ac:dyDescent="0.2">
      <c r="B72" s="1475"/>
      <c r="C72" s="1475"/>
      <c r="D72" s="1475"/>
      <c r="E72" s="1475"/>
      <c r="F72" s="1475"/>
      <c r="G72" s="1475"/>
      <c r="H72" s="1475"/>
    </row>
    <row r="73" spans="2:10" x14ac:dyDescent="0.2">
      <c r="B73" s="1475"/>
      <c r="C73" s="1475"/>
      <c r="D73" s="1475"/>
      <c r="E73" s="1475"/>
      <c r="F73" s="1475"/>
      <c r="G73" s="1475"/>
      <c r="H73" s="1475"/>
    </row>
    <row r="74" spans="2:10" x14ac:dyDescent="0.2">
      <c r="B74" s="888"/>
      <c r="C74" s="888"/>
      <c r="D74" s="321"/>
      <c r="E74" s="321"/>
      <c r="F74" s="888"/>
    </row>
    <row r="75" spans="2:10" x14ac:dyDescent="0.2">
      <c r="B75" s="888"/>
      <c r="C75" s="888"/>
      <c r="D75" s="321"/>
      <c r="E75" s="321"/>
      <c r="F75" s="888"/>
    </row>
    <row r="76" spans="2:10" x14ac:dyDescent="0.2">
      <c r="B76" s="889"/>
      <c r="C76" s="889"/>
      <c r="D76" s="890"/>
      <c r="E76" s="890"/>
      <c r="F76" s="891"/>
    </row>
    <row r="77" spans="2:10" x14ac:dyDescent="0.2">
      <c r="B77" s="371"/>
      <c r="C77" s="371"/>
      <c r="D77" s="345"/>
      <c r="E77" s="345"/>
      <c r="F77" s="371"/>
    </row>
    <row r="78" spans="2:10" ht="12.75" thickBot="1" x14ac:dyDescent="0.25">
      <c r="B78" s="1476"/>
      <c r="C78" s="1476"/>
      <c r="D78" s="345"/>
      <c r="E78" s="892"/>
      <c r="F78" s="892"/>
    </row>
    <row r="79" spans="2:10" x14ac:dyDescent="0.2">
      <c r="B79" s="1472" t="s">
        <v>19389</v>
      </c>
      <c r="C79" s="1472"/>
      <c r="D79" s="429"/>
      <c r="E79" s="429" t="s">
        <v>20200</v>
      </c>
      <c r="F79" s="429"/>
    </row>
    <row r="80" spans="2:10" x14ac:dyDescent="0.2">
      <c r="B80" s="1472" t="s">
        <v>19390</v>
      </c>
      <c r="C80" s="1472"/>
      <c r="D80" s="1280" t="s">
        <v>20201</v>
      </c>
      <c r="E80" s="1280"/>
      <c r="F80" s="1280"/>
    </row>
    <row r="81" spans="2:6" x14ac:dyDescent="0.2">
      <c r="B81" s="371"/>
      <c r="C81" s="371"/>
      <c r="D81" s="345"/>
      <c r="E81" s="345"/>
      <c r="F81" s="345"/>
    </row>
    <row r="82" spans="2:6" x14ac:dyDescent="0.2">
      <c r="B82" s="891"/>
      <c r="C82" s="891"/>
      <c r="D82" s="891"/>
      <c r="E82" s="891"/>
      <c r="F82" s="888"/>
    </row>
    <row r="83" spans="2:6" x14ac:dyDescent="0.2">
      <c r="B83" s="890"/>
      <c r="C83" s="890"/>
      <c r="D83" s="321"/>
      <c r="E83" s="321"/>
      <c r="F83" s="891"/>
    </row>
    <row r="84" spans="2:6" x14ac:dyDescent="0.2">
      <c r="B84" s="888"/>
      <c r="C84" s="888"/>
      <c r="D84" s="321"/>
      <c r="E84" s="321"/>
      <c r="F84" s="891"/>
    </row>
    <row r="85" spans="2:6" x14ac:dyDescent="0.2">
      <c r="B85" s="888"/>
      <c r="C85" s="888"/>
      <c r="D85" s="321"/>
      <c r="E85" s="321"/>
      <c r="F85" s="321"/>
    </row>
    <row r="86" spans="2:6" x14ac:dyDescent="0.2">
      <c r="B86" s="888"/>
      <c r="C86" s="888"/>
      <c r="D86" s="321"/>
      <c r="E86" s="321"/>
      <c r="F86" s="321"/>
    </row>
    <row r="87" spans="2:6" x14ac:dyDescent="0.2">
      <c r="B87" s="888"/>
      <c r="C87" s="888"/>
      <c r="D87" s="321"/>
      <c r="E87" s="321"/>
      <c r="F87" s="321"/>
    </row>
    <row r="88" spans="2:6" x14ac:dyDescent="0.2">
      <c r="B88" s="891"/>
      <c r="C88" s="891"/>
      <c r="D88" s="890"/>
      <c r="E88" s="890"/>
      <c r="F88" s="890"/>
    </row>
    <row r="89" spans="2:6" x14ac:dyDescent="0.2">
      <c r="B89" s="888"/>
      <c r="C89" s="888"/>
      <c r="D89" s="321"/>
      <c r="E89" s="321"/>
      <c r="F89" s="888"/>
    </row>
    <row r="90" spans="2:6" x14ac:dyDescent="0.2">
      <c r="B90" s="888"/>
      <c r="C90" s="888"/>
      <c r="D90" s="321"/>
      <c r="E90" s="321"/>
      <c r="F90" s="321"/>
    </row>
    <row r="91" spans="2:6" x14ac:dyDescent="0.2">
      <c r="B91" s="888"/>
      <c r="C91" s="888"/>
      <c r="D91" s="321"/>
      <c r="E91" s="321"/>
      <c r="F91" s="321"/>
    </row>
    <row r="92" spans="2:6" x14ac:dyDescent="0.2">
      <c r="B92" s="888"/>
      <c r="C92" s="888"/>
      <c r="D92" s="321"/>
      <c r="E92" s="321"/>
      <c r="F92" s="321"/>
    </row>
    <row r="93" spans="2:6" x14ac:dyDescent="0.2">
      <c r="B93" s="888"/>
      <c r="C93" s="888"/>
      <c r="D93" s="321"/>
      <c r="E93" s="321"/>
      <c r="F93" s="888"/>
    </row>
    <row r="94" spans="2:6" x14ac:dyDescent="0.2">
      <c r="B94" s="891"/>
      <c r="C94" s="891"/>
      <c r="D94" s="890"/>
      <c r="E94" s="890"/>
      <c r="F94" s="321"/>
    </row>
    <row r="95" spans="2:6" x14ac:dyDescent="0.2">
      <c r="B95" s="891"/>
      <c r="C95" s="891"/>
      <c r="D95" s="890"/>
      <c r="E95" s="890"/>
      <c r="F95" s="889"/>
    </row>
    <row r="96" spans="2:6" x14ac:dyDescent="0.2">
      <c r="B96" s="888"/>
      <c r="C96" s="888"/>
      <c r="D96" s="321"/>
      <c r="E96" s="321"/>
      <c r="F96" s="321"/>
    </row>
    <row r="97" spans="2:6" x14ac:dyDescent="0.2">
      <c r="B97" s="888"/>
      <c r="C97" s="888"/>
      <c r="D97" s="321"/>
      <c r="E97" s="321"/>
      <c r="F97" s="321"/>
    </row>
    <row r="98" spans="2:6" x14ac:dyDescent="0.2">
      <c r="B98" s="888"/>
      <c r="C98" s="888"/>
      <c r="D98" s="321"/>
      <c r="E98" s="321"/>
      <c r="F98" s="321"/>
    </row>
    <row r="99" spans="2:6" x14ac:dyDescent="0.2">
      <c r="B99" s="888"/>
      <c r="C99" s="888"/>
      <c r="D99" s="321"/>
      <c r="E99" s="321"/>
      <c r="F99" s="321"/>
    </row>
    <row r="100" spans="2:6" x14ac:dyDescent="0.2">
      <c r="B100" s="888"/>
      <c r="C100" s="888"/>
      <c r="D100" s="321"/>
      <c r="E100" s="321"/>
      <c r="F100" s="321"/>
    </row>
    <row r="101" spans="2:6" x14ac:dyDescent="0.2">
      <c r="B101" s="888"/>
      <c r="C101" s="888"/>
      <c r="D101" s="321"/>
      <c r="E101" s="321"/>
      <c r="F101" s="321"/>
    </row>
    <row r="102" spans="2:6" x14ac:dyDescent="0.2">
      <c r="B102" s="888"/>
      <c r="C102" s="888"/>
      <c r="D102" s="321"/>
      <c r="E102" s="321"/>
      <c r="F102" s="321"/>
    </row>
    <row r="103" spans="2:6" x14ac:dyDescent="0.2">
      <c r="B103" s="888"/>
      <c r="C103" s="888"/>
      <c r="D103" s="321"/>
      <c r="E103" s="321"/>
      <c r="F103" s="321"/>
    </row>
    <row r="104" spans="2:6" x14ac:dyDescent="0.2">
      <c r="B104" s="888"/>
      <c r="C104" s="888"/>
      <c r="D104" s="321"/>
      <c r="E104" s="321"/>
      <c r="F104" s="321"/>
    </row>
    <row r="105" spans="2:6" x14ac:dyDescent="0.2">
      <c r="B105" s="888"/>
      <c r="C105" s="888"/>
      <c r="D105" s="321"/>
      <c r="E105" s="321"/>
      <c r="F105" s="321"/>
    </row>
    <row r="106" spans="2:6" x14ac:dyDescent="0.2">
      <c r="B106" s="888"/>
      <c r="C106" s="888"/>
      <c r="D106" s="321"/>
      <c r="E106" s="321"/>
      <c r="F106" s="321"/>
    </row>
    <row r="107" spans="2:6" x14ac:dyDescent="0.2">
      <c r="B107" s="888"/>
      <c r="C107" s="888"/>
      <c r="D107" s="321"/>
      <c r="E107" s="321"/>
      <c r="F107" s="321"/>
    </row>
    <row r="108" spans="2:6" x14ac:dyDescent="0.2">
      <c r="B108" s="891"/>
      <c r="C108" s="891"/>
      <c r="D108" s="890"/>
      <c r="E108" s="890"/>
      <c r="F108" s="321"/>
    </row>
    <row r="109" spans="2:6" x14ac:dyDescent="0.2">
      <c r="B109" s="891"/>
      <c r="C109" s="891"/>
      <c r="D109" s="890"/>
      <c r="E109" s="890"/>
      <c r="F109" s="321"/>
    </row>
    <row r="110" spans="2:6" x14ac:dyDescent="0.2">
      <c r="B110" s="888"/>
      <c r="C110" s="888"/>
      <c r="D110" s="321"/>
      <c r="E110" s="321"/>
      <c r="F110" s="891"/>
    </row>
    <row r="111" spans="2:6" x14ac:dyDescent="0.2">
      <c r="B111" s="888"/>
      <c r="C111" s="888"/>
      <c r="D111" s="321"/>
      <c r="E111" s="321"/>
      <c r="F111" s="891"/>
    </row>
    <row r="112" spans="2:6" x14ac:dyDescent="0.2">
      <c r="B112" s="888"/>
      <c r="C112" s="888"/>
      <c r="D112" s="321"/>
      <c r="E112" s="321"/>
      <c r="F112" s="891"/>
    </row>
    <row r="113" spans="2:6" x14ac:dyDescent="0.2">
      <c r="B113" s="888"/>
      <c r="C113" s="888"/>
      <c r="D113" s="321"/>
      <c r="E113" s="321"/>
      <c r="F113" s="891"/>
    </row>
    <row r="114" spans="2:6" x14ac:dyDescent="0.2">
      <c r="B114" s="888"/>
      <c r="C114" s="888"/>
      <c r="D114" s="321"/>
      <c r="E114" s="321"/>
      <c r="F114" s="321"/>
    </row>
    <row r="115" spans="2:6" x14ac:dyDescent="0.2">
      <c r="B115" s="888"/>
      <c r="C115" s="888"/>
      <c r="D115" s="321"/>
      <c r="E115" s="321"/>
      <c r="F115" s="321"/>
    </row>
    <row r="116" spans="2:6" x14ac:dyDescent="0.2">
      <c r="B116" s="888"/>
      <c r="C116" s="888"/>
      <c r="D116" s="321"/>
      <c r="E116" s="321"/>
      <c r="F116" s="321"/>
    </row>
    <row r="117" spans="2:6" x14ac:dyDescent="0.2">
      <c r="B117" s="888"/>
      <c r="C117" s="888"/>
      <c r="D117" s="321"/>
      <c r="E117" s="321"/>
      <c r="F117" s="321"/>
    </row>
    <row r="118" spans="2:6" x14ac:dyDescent="0.2">
      <c r="B118" s="888"/>
      <c r="C118" s="888"/>
      <c r="D118" s="321"/>
      <c r="E118" s="321"/>
      <c r="F118" s="321"/>
    </row>
    <row r="119" spans="2:6" x14ac:dyDescent="0.2">
      <c r="B119" s="888"/>
      <c r="C119" s="888"/>
      <c r="D119" s="321"/>
      <c r="E119" s="321"/>
      <c r="F119" s="321"/>
    </row>
    <row r="120" spans="2:6" x14ac:dyDescent="0.2">
      <c r="B120" s="888"/>
      <c r="C120" s="888"/>
      <c r="D120" s="321"/>
      <c r="E120" s="321"/>
      <c r="F120" s="321"/>
    </row>
    <row r="121" spans="2:6" x14ac:dyDescent="0.2">
      <c r="B121" s="888"/>
      <c r="C121" s="888"/>
      <c r="D121" s="321"/>
      <c r="E121" s="321"/>
      <c r="F121" s="321"/>
    </row>
    <row r="122" spans="2:6" x14ac:dyDescent="0.2">
      <c r="B122" s="888"/>
      <c r="C122" s="888"/>
      <c r="D122" s="321"/>
      <c r="E122" s="321"/>
      <c r="F122" s="321"/>
    </row>
    <row r="123" spans="2:6" x14ac:dyDescent="0.2">
      <c r="B123" s="888"/>
      <c r="C123" s="888"/>
      <c r="D123" s="321"/>
      <c r="E123" s="321"/>
      <c r="F123" s="321"/>
    </row>
    <row r="124" spans="2:6" x14ac:dyDescent="0.2">
      <c r="B124" s="858"/>
      <c r="C124" s="858"/>
    </row>
    <row r="125" spans="2:6" x14ac:dyDescent="0.2">
      <c r="B125" s="858"/>
      <c r="C125" s="858"/>
    </row>
  </sheetData>
  <sheetProtection selectLockedCells="1"/>
  <mergeCells count="20">
    <mergeCell ref="B61:C61"/>
    <mergeCell ref="B2:F2"/>
    <mergeCell ref="B3:F3"/>
    <mergeCell ref="B4:F4"/>
    <mergeCell ref="B5:F5"/>
    <mergeCell ref="C7:F7"/>
    <mergeCell ref="B17:C17"/>
    <mergeCell ref="B20:C20"/>
    <mergeCell ref="B30:C30"/>
    <mergeCell ref="B38:C38"/>
    <mergeCell ref="B48:C48"/>
    <mergeCell ref="B60:C60"/>
    <mergeCell ref="B80:C80"/>
    <mergeCell ref="D80:F80"/>
    <mergeCell ref="B62:C62"/>
    <mergeCell ref="B71:H71"/>
    <mergeCell ref="B72:H72"/>
    <mergeCell ref="B73:H73"/>
    <mergeCell ref="B78:C78"/>
    <mergeCell ref="B79:C79"/>
  </mergeCells>
  <printOptions horizontalCentered="1" verticalCentered="1"/>
  <pageMargins left="0.11811023622047245" right="0.11811023622047245" top="0.35433070866141736" bottom="0.55118110236220474" header="0" footer="0"/>
  <pageSetup scale="71" orientation="portrait" r:id="rId1"/>
  <headerFooter>
    <oddFooter>&amp;C
&amp;R92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89"/>
  <sheetViews>
    <sheetView topLeftCell="A76" zoomScale="110" zoomScaleNormal="110" workbookViewId="0">
      <selection activeCell="I29" sqref="I29"/>
    </sheetView>
  </sheetViews>
  <sheetFormatPr baseColWidth="10" defaultRowHeight="15" x14ac:dyDescent="0.25"/>
  <cols>
    <col min="1" max="1" width="5.28515625" customWidth="1"/>
    <col min="2" max="2" width="3.5703125" customWidth="1"/>
    <col min="3" max="3" width="48.28515625" customWidth="1"/>
    <col min="4" max="4" width="12.42578125" customWidth="1"/>
    <col min="5" max="5" width="12.140625" customWidth="1"/>
    <col min="6" max="6" width="12.28515625" customWidth="1"/>
    <col min="9" max="9" width="12.42578125" customWidth="1"/>
  </cols>
  <sheetData>
    <row r="1" spans="1:9" x14ac:dyDescent="0.25">
      <c r="A1" s="1507" t="s">
        <v>18923</v>
      </c>
      <c r="B1" s="1508"/>
      <c r="C1" s="1508"/>
      <c r="D1" s="1508"/>
      <c r="E1" s="1508"/>
      <c r="F1" s="1508"/>
      <c r="G1" s="1508"/>
      <c r="H1" s="1508"/>
      <c r="I1" s="1509"/>
    </row>
    <row r="2" spans="1:9" x14ac:dyDescent="0.25">
      <c r="A2" s="1510" t="s">
        <v>20202</v>
      </c>
      <c r="B2" s="1511"/>
      <c r="C2" s="1511"/>
      <c r="D2" s="1511"/>
      <c r="E2" s="1511"/>
      <c r="F2" s="1511"/>
      <c r="G2" s="1511"/>
      <c r="H2" s="1511"/>
      <c r="I2" s="1512"/>
    </row>
    <row r="3" spans="1:9" x14ac:dyDescent="0.25">
      <c r="A3" s="1510" t="s">
        <v>19706</v>
      </c>
      <c r="B3" s="1511"/>
      <c r="C3" s="1511"/>
      <c r="D3" s="1511"/>
      <c r="E3" s="1511"/>
      <c r="F3" s="1511"/>
      <c r="G3" s="1511"/>
      <c r="H3" s="1511"/>
      <c r="I3" s="1512"/>
    </row>
    <row r="4" spans="1:9" ht="15.75" thickBot="1" x14ac:dyDescent="0.3">
      <c r="A4" s="1500" t="s">
        <v>18926</v>
      </c>
      <c r="B4" s="1501"/>
      <c r="C4" s="1501"/>
      <c r="D4" s="1501"/>
      <c r="E4" s="1501"/>
      <c r="F4" s="1501"/>
      <c r="G4" s="1501"/>
      <c r="H4" s="1501"/>
      <c r="I4" s="1502"/>
    </row>
    <row r="5" spans="1:9" ht="15.75" thickBot="1" x14ac:dyDescent="0.3">
      <c r="A5" s="1507"/>
      <c r="B5" s="1508"/>
      <c r="C5" s="1509"/>
      <c r="D5" s="1289" t="s">
        <v>19708</v>
      </c>
      <c r="E5" s="1290"/>
      <c r="F5" s="1290"/>
      <c r="G5" s="1290"/>
      <c r="H5" s="1291"/>
      <c r="I5" s="1498" t="s">
        <v>20203</v>
      </c>
    </row>
    <row r="6" spans="1:9" ht="27" customHeight="1" x14ac:dyDescent="0.25">
      <c r="A6" s="1510" t="s">
        <v>3</v>
      </c>
      <c r="B6" s="1511"/>
      <c r="C6" s="1512"/>
      <c r="D6" s="1498" t="s">
        <v>20204</v>
      </c>
      <c r="E6" s="1498" t="s">
        <v>19738</v>
      </c>
      <c r="F6" s="1498" t="s">
        <v>19712</v>
      </c>
      <c r="G6" s="1498" t="s">
        <v>19713</v>
      </c>
      <c r="H6" s="1498" t="s">
        <v>19714</v>
      </c>
      <c r="I6" s="1513"/>
    </row>
    <row r="7" spans="1:9" ht="15.75" thickBot="1" x14ac:dyDescent="0.3">
      <c r="A7" s="1500" t="s">
        <v>20205</v>
      </c>
      <c r="B7" s="1501"/>
      <c r="C7" s="1502"/>
      <c r="D7" s="1499"/>
      <c r="E7" s="1499"/>
      <c r="F7" s="1499"/>
      <c r="G7" s="1499"/>
      <c r="H7" s="1499"/>
      <c r="I7" s="1499"/>
    </row>
    <row r="8" spans="1:9" x14ac:dyDescent="0.25">
      <c r="A8" s="1503"/>
      <c r="B8" s="1504"/>
      <c r="C8" s="1505"/>
      <c r="D8" s="893"/>
      <c r="E8" s="893"/>
      <c r="F8" s="893"/>
      <c r="G8" s="893"/>
      <c r="H8" s="893"/>
      <c r="I8" s="893"/>
    </row>
    <row r="9" spans="1:9" x14ac:dyDescent="0.25">
      <c r="A9" s="1488" t="s">
        <v>20206</v>
      </c>
      <c r="B9" s="1489"/>
      <c r="C9" s="1506"/>
      <c r="D9" s="893"/>
      <c r="E9" s="893"/>
      <c r="F9" s="893"/>
      <c r="G9" s="893"/>
      <c r="H9" s="893"/>
      <c r="I9" s="893"/>
    </row>
    <row r="10" spans="1:9" x14ac:dyDescent="0.25">
      <c r="A10" s="894"/>
      <c r="B10" s="1491" t="s">
        <v>20207</v>
      </c>
      <c r="C10" s="1492"/>
      <c r="D10" s="893"/>
      <c r="E10" s="893"/>
      <c r="F10" s="893"/>
      <c r="G10" s="893"/>
      <c r="H10" s="893"/>
      <c r="I10" s="893"/>
    </row>
    <row r="11" spans="1:9" x14ac:dyDescent="0.25">
      <c r="A11" s="894"/>
      <c r="B11" s="1491" t="s">
        <v>20208</v>
      </c>
      <c r="C11" s="1492"/>
      <c r="D11" s="893"/>
      <c r="E11" s="893"/>
      <c r="F11" s="893"/>
      <c r="G11" s="893"/>
      <c r="H11" s="893"/>
      <c r="I11" s="893"/>
    </row>
    <row r="12" spans="1:9" x14ac:dyDescent="0.25">
      <c r="A12" s="894"/>
      <c r="B12" s="1491" t="s">
        <v>20209</v>
      </c>
      <c r="C12" s="1492"/>
      <c r="D12" s="893"/>
      <c r="E12" s="893"/>
      <c r="F12" s="893"/>
      <c r="G12" s="893"/>
      <c r="H12" s="893"/>
      <c r="I12" s="893"/>
    </row>
    <row r="13" spans="1:9" x14ac:dyDescent="0.25">
      <c r="A13" s="894"/>
      <c r="B13" s="1491" t="s">
        <v>20210</v>
      </c>
      <c r="C13" s="1492"/>
      <c r="D13" s="893"/>
      <c r="E13" s="893"/>
      <c r="F13" s="893"/>
      <c r="G13" s="893"/>
      <c r="H13" s="893"/>
      <c r="I13" s="893"/>
    </row>
    <row r="14" spans="1:9" x14ac:dyDescent="0.25">
      <c r="A14" s="894"/>
      <c r="B14" s="1491" t="s">
        <v>20211</v>
      </c>
      <c r="C14" s="1492"/>
      <c r="D14" s="893"/>
      <c r="E14" s="893"/>
      <c r="F14" s="893"/>
      <c r="G14" s="893"/>
      <c r="H14" s="893"/>
      <c r="I14" s="893"/>
    </row>
    <row r="15" spans="1:9" x14ac:dyDescent="0.25">
      <c r="A15" s="894"/>
      <c r="B15" s="1491" t="s">
        <v>20212</v>
      </c>
      <c r="C15" s="1492"/>
      <c r="D15" s="893"/>
      <c r="E15" s="893"/>
      <c r="F15" s="893"/>
      <c r="G15" s="893"/>
      <c r="H15" s="893"/>
      <c r="I15" s="893"/>
    </row>
    <row r="16" spans="1:9" x14ac:dyDescent="0.25">
      <c r="A16" s="894"/>
      <c r="B16" s="1491" t="s">
        <v>20213</v>
      </c>
      <c r="C16" s="1492"/>
      <c r="D16" s="895">
        <v>24204080</v>
      </c>
      <c r="E16" s="896">
        <v>1374611.1899999988</v>
      </c>
      <c r="F16" s="897">
        <f>SUM(D16:E16)</f>
        <v>25578691.189999998</v>
      </c>
      <c r="G16" s="896">
        <v>21826179.23</v>
      </c>
      <c r="H16" s="896">
        <f>SUM(G16)</f>
        <v>21826179.23</v>
      </c>
      <c r="I16" s="897">
        <f>SUM(G16-D16)</f>
        <v>-2377900.7699999996</v>
      </c>
    </row>
    <row r="17" spans="1:9" x14ac:dyDescent="0.25">
      <c r="A17" s="1496"/>
      <c r="B17" s="1491" t="s">
        <v>20214</v>
      </c>
      <c r="C17" s="1492"/>
      <c r="D17" s="898"/>
      <c r="E17" s="898"/>
      <c r="F17" s="898"/>
      <c r="G17" s="898"/>
      <c r="H17" s="898"/>
      <c r="I17" s="898"/>
    </row>
    <row r="18" spans="1:9" x14ac:dyDescent="0.25">
      <c r="A18" s="1496"/>
      <c r="B18" s="1491" t="s">
        <v>20215</v>
      </c>
      <c r="C18" s="1492"/>
      <c r="D18" s="899"/>
      <c r="E18" s="900"/>
      <c r="F18" s="900"/>
      <c r="G18" s="900"/>
      <c r="H18" s="900"/>
      <c r="I18" s="900"/>
    </row>
    <row r="19" spans="1:9" x14ac:dyDescent="0.25">
      <c r="A19" s="894"/>
      <c r="B19" s="901"/>
      <c r="C19" s="902" t="s">
        <v>20216</v>
      </c>
      <c r="D19" s="896"/>
      <c r="E19" s="896"/>
      <c r="F19" s="896"/>
      <c r="G19" s="896"/>
      <c r="H19" s="896"/>
      <c r="I19" s="896"/>
    </row>
    <row r="20" spans="1:9" x14ac:dyDescent="0.25">
      <c r="A20" s="894"/>
      <c r="B20" s="901"/>
      <c r="C20" s="902" t="s">
        <v>20217</v>
      </c>
      <c r="D20" s="893"/>
      <c r="E20" s="893"/>
      <c r="F20" s="893"/>
      <c r="G20" s="893"/>
      <c r="H20" s="893"/>
      <c r="I20" s="893"/>
    </row>
    <row r="21" spans="1:9" x14ac:dyDescent="0.25">
      <c r="A21" s="894"/>
      <c r="B21" s="901"/>
      <c r="C21" s="902" t="s">
        <v>20218</v>
      </c>
      <c r="D21" s="893"/>
      <c r="E21" s="893"/>
      <c r="F21" s="893"/>
      <c r="G21" s="893"/>
      <c r="H21" s="893"/>
      <c r="I21" s="893"/>
    </row>
    <row r="22" spans="1:9" x14ac:dyDescent="0.25">
      <c r="A22" s="894"/>
      <c r="B22" s="901"/>
      <c r="C22" s="902" t="s">
        <v>20219</v>
      </c>
      <c r="D22" s="893"/>
      <c r="E22" s="893"/>
      <c r="F22" s="893"/>
      <c r="G22" s="893"/>
      <c r="H22" s="893"/>
      <c r="I22" s="893"/>
    </row>
    <row r="23" spans="1:9" x14ac:dyDescent="0.25">
      <c r="A23" s="894"/>
      <c r="B23" s="901"/>
      <c r="C23" s="902" t="s">
        <v>20220</v>
      </c>
      <c r="D23" s="893"/>
      <c r="E23" s="893"/>
      <c r="F23" s="893"/>
      <c r="G23" s="893"/>
      <c r="H23" s="893"/>
      <c r="I23" s="893"/>
    </row>
    <row r="24" spans="1:9" x14ac:dyDescent="0.25">
      <c r="A24" s="894"/>
      <c r="B24" s="901"/>
      <c r="C24" s="902" t="s">
        <v>20221</v>
      </c>
      <c r="D24" s="893"/>
      <c r="E24" s="893"/>
      <c r="F24" s="893"/>
      <c r="G24" s="893"/>
      <c r="H24" s="893"/>
      <c r="I24" s="893"/>
    </row>
    <row r="25" spans="1:9" x14ac:dyDescent="0.25">
      <c r="A25" s="894"/>
      <c r="B25" s="901"/>
      <c r="C25" s="902" t="s">
        <v>20222</v>
      </c>
      <c r="D25" s="893"/>
      <c r="E25" s="893"/>
      <c r="F25" s="893"/>
      <c r="G25" s="893"/>
      <c r="H25" s="893"/>
      <c r="I25" s="893"/>
    </row>
    <row r="26" spans="1:9" x14ac:dyDescent="0.25">
      <c r="A26" s="894"/>
      <c r="B26" s="901"/>
      <c r="C26" s="902" t="s">
        <v>20223</v>
      </c>
      <c r="D26" s="893"/>
      <c r="E26" s="893"/>
      <c r="F26" s="893"/>
      <c r="G26" s="893"/>
      <c r="H26" s="893"/>
      <c r="I26" s="893"/>
    </row>
    <row r="27" spans="1:9" x14ac:dyDescent="0.25">
      <c r="A27" s="894"/>
      <c r="B27" s="901"/>
      <c r="C27" s="902" t="s">
        <v>20224</v>
      </c>
      <c r="D27" s="893"/>
      <c r="E27" s="893"/>
      <c r="F27" s="893"/>
      <c r="G27" s="893"/>
      <c r="H27" s="893"/>
      <c r="I27" s="893"/>
    </row>
    <row r="28" spans="1:9" x14ac:dyDescent="0.25">
      <c r="A28" s="894"/>
      <c r="B28" s="901"/>
      <c r="C28" s="902" t="s">
        <v>20225</v>
      </c>
      <c r="D28" s="893"/>
      <c r="E28" s="893"/>
      <c r="F28" s="893"/>
      <c r="G28" s="893"/>
      <c r="H28" s="893"/>
      <c r="I28" s="893"/>
    </row>
    <row r="29" spans="1:9" x14ac:dyDescent="0.25">
      <c r="A29" s="894"/>
      <c r="B29" s="901"/>
      <c r="C29" s="902" t="s">
        <v>20226</v>
      </c>
      <c r="D29" s="893"/>
      <c r="E29" s="893"/>
      <c r="F29" s="893"/>
      <c r="G29" s="893"/>
      <c r="H29" s="893"/>
      <c r="I29" s="893"/>
    </row>
    <row r="30" spans="1:9" x14ac:dyDescent="0.25">
      <c r="A30" s="894"/>
      <c r="B30" s="1491" t="s">
        <v>20227</v>
      </c>
      <c r="C30" s="1492"/>
      <c r="D30" s="893"/>
      <c r="E30" s="893"/>
      <c r="F30" s="893"/>
      <c r="G30" s="893"/>
      <c r="H30" s="893"/>
      <c r="I30" s="893"/>
    </row>
    <row r="31" spans="1:9" x14ac:dyDescent="0.25">
      <c r="A31" s="894"/>
      <c r="B31" s="901"/>
      <c r="C31" s="902" t="s">
        <v>20228</v>
      </c>
      <c r="D31" s="893"/>
      <c r="E31" s="893"/>
      <c r="F31" s="893"/>
      <c r="G31" s="893"/>
      <c r="H31" s="893"/>
      <c r="I31" s="893"/>
    </row>
    <row r="32" spans="1:9" x14ac:dyDescent="0.25">
      <c r="A32" s="894"/>
      <c r="B32" s="901"/>
      <c r="C32" s="902" t="s">
        <v>20229</v>
      </c>
      <c r="D32" s="893"/>
      <c r="E32" s="893"/>
      <c r="F32" s="893"/>
      <c r="G32" s="893"/>
      <c r="H32" s="893"/>
      <c r="I32" s="893"/>
    </row>
    <row r="33" spans="1:9" x14ac:dyDescent="0.25">
      <c r="A33" s="894"/>
      <c r="B33" s="901"/>
      <c r="C33" s="902" t="s">
        <v>20230</v>
      </c>
      <c r="D33" s="893"/>
      <c r="E33" s="893"/>
      <c r="F33" s="893"/>
      <c r="G33" s="893"/>
      <c r="H33" s="893"/>
      <c r="I33" s="893"/>
    </row>
    <row r="34" spans="1:9" x14ac:dyDescent="0.25">
      <c r="A34" s="894"/>
      <c r="B34" s="901"/>
      <c r="C34" s="902" t="s">
        <v>20231</v>
      </c>
      <c r="D34" s="893"/>
      <c r="E34" s="893"/>
      <c r="F34" s="893"/>
      <c r="G34" s="893"/>
      <c r="H34" s="893"/>
      <c r="I34" s="893"/>
    </row>
    <row r="35" spans="1:9" x14ac:dyDescent="0.25">
      <c r="A35" s="894"/>
      <c r="B35" s="901"/>
      <c r="C35" s="902" t="s">
        <v>20232</v>
      </c>
      <c r="D35" s="893"/>
      <c r="E35" s="893"/>
      <c r="F35" s="893"/>
      <c r="G35" s="893"/>
      <c r="H35" s="893"/>
      <c r="I35" s="893"/>
    </row>
    <row r="36" spans="1:9" ht="15.75" thickBot="1" x14ac:dyDescent="0.3">
      <c r="A36" s="903"/>
      <c r="B36" s="1484" t="s">
        <v>20233</v>
      </c>
      <c r="C36" s="1485"/>
      <c r="D36" s="904">
        <v>117892017</v>
      </c>
      <c r="E36" s="905">
        <v>309.97000000000003</v>
      </c>
      <c r="F36" s="905">
        <f>SUM(D36:E36)</f>
        <v>117892326.97</v>
      </c>
      <c r="G36" s="905">
        <v>69497715.969999999</v>
      </c>
      <c r="H36" s="905">
        <f>SUM(G36)</f>
        <v>69497715.969999999</v>
      </c>
      <c r="I36" s="905">
        <f>SUM(G36-D36)</f>
        <v>-48394301.030000001</v>
      </c>
    </row>
    <row r="37" spans="1:9" ht="15.75" thickBot="1" x14ac:dyDescent="0.3">
      <c r="A37" s="906"/>
    </row>
    <row r="38" spans="1:9" x14ac:dyDescent="0.25">
      <c r="A38" s="907"/>
      <c r="B38" s="1494" t="s">
        <v>20234</v>
      </c>
      <c r="C38" s="1495"/>
      <c r="D38" s="908">
        <f>SUM(D39)</f>
        <v>0</v>
      </c>
      <c r="E38" s="908">
        <f t="shared" ref="E38:H38" si="0">SUM(E39)</f>
        <v>0</v>
      </c>
      <c r="F38" s="908">
        <f t="shared" si="0"/>
        <v>0</v>
      </c>
      <c r="G38" s="909">
        <f t="shared" si="0"/>
        <v>0</v>
      </c>
      <c r="H38" s="910">
        <f t="shared" si="0"/>
        <v>0</v>
      </c>
      <c r="I38" s="909">
        <f t="shared" ref="I38:I41" si="1">SUM(G38-D38)</f>
        <v>0</v>
      </c>
    </row>
    <row r="39" spans="1:9" x14ac:dyDescent="0.25">
      <c r="A39" s="894"/>
      <c r="B39" s="901"/>
      <c r="C39" s="902" t="s">
        <v>20235</v>
      </c>
      <c r="D39" s="895">
        <v>0</v>
      </c>
      <c r="E39" s="895">
        <v>0</v>
      </c>
      <c r="F39" s="897">
        <f>SUM(D39:E39)</f>
        <v>0</v>
      </c>
      <c r="G39" s="896">
        <v>0</v>
      </c>
      <c r="H39" s="896">
        <f>SUM(G39)</f>
        <v>0</v>
      </c>
      <c r="I39" s="896">
        <f t="shared" si="1"/>
        <v>0</v>
      </c>
    </row>
    <row r="40" spans="1:9" x14ac:dyDescent="0.25">
      <c r="A40" s="894"/>
      <c r="B40" s="1491" t="s">
        <v>20236</v>
      </c>
      <c r="C40" s="1492"/>
      <c r="D40" s="893"/>
      <c r="E40" s="895">
        <f>SUM(E41+E42)</f>
        <v>93276.82</v>
      </c>
      <c r="F40" s="895">
        <f t="shared" ref="F40:H40" si="2">SUM(F41+F42)</f>
        <v>93276.82</v>
      </c>
      <c r="G40" s="895">
        <f t="shared" si="2"/>
        <v>19541.760000000002</v>
      </c>
      <c r="H40" s="895">
        <f t="shared" si="2"/>
        <v>19541.760000000002</v>
      </c>
      <c r="I40" s="896">
        <f t="shared" si="1"/>
        <v>19541.760000000002</v>
      </c>
    </row>
    <row r="41" spans="1:9" x14ac:dyDescent="0.25">
      <c r="A41" s="894"/>
      <c r="B41" s="901"/>
      <c r="C41" s="902" t="s">
        <v>20237</v>
      </c>
      <c r="D41" s="893"/>
      <c r="E41" s="896"/>
      <c r="F41" s="896"/>
      <c r="G41" s="896"/>
      <c r="H41" s="896"/>
      <c r="I41" s="896">
        <f t="shared" si="1"/>
        <v>0</v>
      </c>
    </row>
    <row r="42" spans="1:9" x14ac:dyDescent="0.25">
      <c r="A42" s="894"/>
      <c r="B42" s="901"/>
      <c r="C42" s="902" t="s">
        <v>20238</v>
      </c>
      <c r="D42" s="893"/>
      <c r="E42" s="895">
        <v>93276.82</v>
      </c>
      <c r="F42" s="897">
        <f>SUM(D42:E42)</f>
        <v>93276.82</v>
      </c>
      <c r="G42" s="896">
        <v>19541.760000000002</v>
      </c>
      <c r="H42" s="911">
        <f>SUM(G42)</f>
        <v>19541.760000000002</v>
      </c>
      <c r="I42" s="896">
        <f>SUM(G42-D42)</f>
        <v>19541.760000000002</v>
      </c>
    </row>
    <row r="43" spans="1:9" x14ac:dyDescent="0.25">
      <c r="A43" s="894"/>
      <c r="B43" s="901"/>
      <c r="C43" s="902"/>
      <c r="D43" s="893"/>
      <c r="E43" s="893"/>
      <c r="F43" s="893"/>
      <c r="G43" s="893"/>
      <c r="H43" s="893"/>
      <c r="I43" s="893"/>
    </row>
    <row r="44" spans="1:9" x14ac:dyDescent="0.25">
      <c r="A44" s="1488" t="s">
        <v>20239</v>
      </c>
      <c r="B44" s="1489"/>
      <c r="C44" s="1490"/>
      <c r="D44" s="912">
        <f>SUM(D10+D11+D12+D13+D14+D15+D16+D17+D30+D36+D38+D40)</f>
        <v>142096097</v>
      </c>
      <c r="E44" s="912">
        <f t="shared" ref="E44:I44" si="3">SUM(E10+E11+E12+E13+E14+E15+E16+E17+E30+E36+E38+E40)</f>
        <v>1468197.9799999988</v>
      </c>
      <c r="F44" s="912">
        <f t="shared" si="3"/>
        <v>143564294.97999999</v>
      </c>
      <c r="G44" s="912">
        <f t="shared" si="3"/>
        <v>91343436.960000008</v>
      </c>
      <c r="H44" s="912">
        <f t="shared" si="3"/>
        <v>91343436.960000008</v>
      </c>
      <c r="I44" s="912">
        <f t="shared" si="3"/>
        <v>-50752660.039999999</v>
      </c>
    </row>
    <row r="45" spans="1:9" x14ac:dyDescent="0.25">
      <c r="A45" s="1488" t="s">
        <v>20240</v>
      </c>
      <c r="B45" s="1489"/>
      <c r="C45" s="1490"/>
      <c r="D45" s="913"/>
      <c r="E45" s="913"/>
      <c r="F45" s="913"/>
      <c r="G45" s="913"/>
      <c r="H45" s="913"/>
      <c r="I45" s="913"/>
    </row>
    <row r="46" spans="1:9" x14ac:dyDescent="0.25">
      <c r="A46" s="1496"/>
      <c r="B46" s="1497"/>
      <c r="C46" s="1492"/>
      <c r="D46" s="913"/>
      <c r="E46" s="913"/>
      <c r="F46" s="913"/>
      <c r="G46" s="913"/>
      <c r="H46" s="913"/>
      <c r="I46" s="913"/>
    </row>
    <row r="47" spans="1:9" x14ac:dyDescent="0.25">
      <c r="A47" s="1488" t="s">
        <v>20241</v>
      </c>
      <c r="B47" s="1489"/>
      <c r="C47" s="1490"/>
      <c r="D47" s="914"/>
      <c r="E47" s="914"/>
      <c r="F47" s="914"/>
      <c r="G47" s="914"/>
      <c r="H47" s="914"/>
      <c r="I47" s="893"/>
    </row>
    <row r="48" spans="1:9" x14ac:dyDescent="0.25">
      <c r="A48" s="894"/>
      <c r="B48" s="901"/>
      <c r="C48" s="902"/>
      <c r="D48" s="915"/>
      <c r="E48" s="915"/>
      <c r="F48" s="915"/>
      <c r="G48" s="915"/>
      <c r="H48" s="915"/>
      <c r="I48" s="915"/>
    </row>
    <row r="49" spans="1:9" x14ac:dyDescent="0.25">
      <c r="A49" s="1488" t="s">
        <v>20242</v>
      </c>
      <c r="B49" s="1489"/>
      <c r="C49" s="1490"/>
      <c r="D49" s="893"/>
      <c r="E49" s="893"/>
      <c r="F49" s="893"/>
      <c r="G49" s="893"/>
      <c r="H49" s="893"/>
      <c r="I49" s="893"/>
    </row>
    <row r="50" spans="1:9" x14ac:dyDescent="0.25">
      <c r="A50" s="894"/>
      <c r="B50" s="1491" t="s">
        <v>20243</v>
      </c>
      <c r="C50" s="1492"/>
      <c r="D50" s="893"/>
      <c r="E50" s="893"/>
      <c r="F50" s="893"/>
      <c r="G50" s="893"/>
      <c r="H50" s="893"/>
      <c r="I50" s="893"/>
    </row>
    <row r="51" spans="1:9" x14ac:dyDescent="0.25">
      <c r="A51" s="894"/>
      <c r="B51" s="901"/>
      <c r="C51" s="902" t="s">
        <v>20244</v>
      </c>
      <c r="D51" s="893"/>
      <c r="E51" s="893"/>
      <c r="F51" s="893"/>
      <c r="G51" s="893"/>
      <c r="H51" s="893"/>
      <c r="I51" s="893"/>
    </row>
    <row r="52" spans="1:9" x14ac:dyDescent="0.25">
      <c r="A52" s="894"/>
      <c r="B52" s="901"/>
      <c r="C52" s="902" t="s">
        <v>20245</v>
      </c>
      <c r="D52" s="893"/>
      <c r="E52" s="893"/>
      <c r="F52" s="893"/>
      <c r="G52" s="893"/>
      <c r="H52" s="893"/>
      <c r="I52" s="893"/>
    </row>
    <row r="53" spans="1:9" x14ac:dyDescent="0.25">
      <c r="A53" s="894"/>
      <c r="B53" s="901"/>
      <c r="C53" s="902" t="s">
        <v>20246</v>
      </c>
      <c r="D53" s="893"/>
      <c r="E53" s="893"/>
      <c r="F53" s="893"/>
      <c r="G53" s="893"/>
      <c r="H53" s="893"/>
      <c r="I53" s="893"/>
    </row>
    <row r="54" spans="1:9" ht="20.25" customHeight="1" x14ac:dyDescent="0.25">
      <c r="A54" s="894"/>
      <c r="B54" s="901"/>
      <c r="C54" s="916" t="s">
        <v>20247</v>
      </c>
      <c r="D54" s="893"/>
      <c r="E54" s="893"/>
      <c r="F54" s="893"/>
      <c r="G54" s="893"/>
      <c r="H54" s="893"/>
      <c r="I54" s="893"/>
    </row>
    <row r="55" spans="1:9" x14ac:dyDescent="0.25">
      <c r="A55" s="894"/>
      <c r="B55" s="901"/>
      <c r="C55" s="902" t="s">
        <v>20248</v>
      </c>
      <c r="D55" s="893"/>
      <c r="E55" s="893"/>
      <c r="F55" s="893"/>
      <c r="G55" s="893"/>
      <c r="H55" s="893"/>
      <c r="I55" s="893"/>
    </row>
    <row r="56" spans="1:9" x14ac:dyDescent="0.25">
      <c r="A56" s="894"/>
      <c r="B56" s="901"/>
      <c r="C56" s="902" t="s">
        <v>20249</v>
      </c>
      <c r="D56" s="893"/>
      <c r="E56" s="893"/>
      <c r="F56" s="893"/>
      <c r="G56" s="893"/>
      <c r="H56" s="893"/>
      <c r="I56" s="893"/>
    </row>
    <row r="57" spans="1:9" x14ac:dyDescent="0.25">
      <c r="A57" s="894"/>
      <c r="B57" s="901"/>
      <c r="C57" s="902" t="s">
        <v>20250</v>
      </c>
      <c r="D57" s="893"/>
      <c r="E57" s="893"/>
      <c r="F57" s="893"/>
      <c r="G57" s="893"/>
      <c r="H57" s="893"/>
      <c r="I57" s="893"/>
    </row>
    <row r="58" spans="1:9" x14ac:dyDescent="0.25">
      <c r="A58" s="894"/>
      <c r="B58" s="901"/>
      <c r="C58" s="917" t="s">
        <v>20251</v>
      </c>
      <c r="D58" s="893"/>
      <c r="E58" s="893"/>
      <c r="F58" s="893"/>
      <c r="G58" s="893"/>
      <c r="H58" s="893"/>
      <c r="I58" s="893"/>
    </row>
    <row r="59" spans="1:9" x14ac:dyDescent="0.25">
      <c r="A59" s="894"/>
      <c r="B59" s="1491" t="s">
        <v>20252</v>
      </c>
      <c r="C59" s="1492"/>
      <c r="D59" s="893"/>
      <c r="E59" s="893"/>
      <c r="F59" s="893"/>
      <c r="G59" s="893"/>
      <c r="H59" s="893"/>
      <c r="I59" s="893"/>
    </row>
    <row r="60" spans="1:9" x14ac:dyDescent="0.25">
      <c r="A60" s="894"/>
      <c r="B60" s="901"/>
      <c r="C60" s="902" t="s">
        <v>20253</v>
      </c>
      <c r="D60" s="893"/>
      <c r="E60" s="893"/>
      <c r="F60" s="893"/>
      <c r="G60" s="893"/>
      <c r="H60" s="893"/>
      <c r="I60" s="893"/>
    </row>
    <row r="61" spans="1:9" x14ac:dyDescent="0.25">
      <c r="A61" s="894"/>
      <c r="B61" s="901"/>
      <c r="C61" s="902" t="s">
        <v>20254</v>
      </c>
      <c r="D61" s="893"/>
      <c r="E61" s="893"/>
      <c r="F61" s="893"/>
      <c r="G61" s="893"/>
      <c r="H61" s="893"/>
      <c r="I61" s="893"/>
    </row>
    <row r="62" spans="1:9" x14ac:dyDescent="0.25">
      <c r="A62" s="894"/>
      <c r="B62" s="901"/>
      <c r="C62" s="902" t="s">
        <v>20255</v>
      </c>
      <c r="D62" s="893"/>
      <c r="E62" s="893"/>
      <c r="F62" s="893"/>
      <c r="G62" s="893"/>
      <c r="H62" s="893"/>
      <c r="I62" s="893"/>
    </row>
    <row r="63" spans="1:9" x14ac:dyDescent="0.25">
      <c r="A63" s="894"/>
      <c r="B63" s="901"/>
      <c r="C63" s="902" t="s">
        <v>20256</v>
      </c>
      <c r="D63" s="893"/>
      <c r="E63" s="893"/>
      <c r="F63" s="893"/>
      <c r="G63" s="893"/>
      <c r="H63" s="893"/>
      <c r="I63" s="893"/>
    </row>
    <row r="64" spans="1:9" x14ac:dyDescent="0.25">
      <c r="A64" s="894"/>
      <c r="B64" s="1491" t="s">
        <v>20257</v>
      </c>
      <c r="C64" s="1492"/>
      <c r="D64" s="893"/>
      <c r="E64" s="893"/>
      <c r="F64" s="893"/>
      <c r="G64" s="893"/>
      <c r="H64" s="893"/>
      <c r="I64" s="893"/>
    </row>
    <row r="65" spans="1:9" x14ac:dyDescent="0.25">
      <c r="A65" s="894"/>
      <c r="B65" s="901"/>
      <c r="C65" s="902" t="s">
        <v>20258</v>
      </c>
      <c r="D65" s="893"/>
      <c r="E65" s="893"/>
      <c r="F65" s="893"/>
      <c r="G65" s="893"/>
      <c r="H65" s="893"/>
      <c r="I65" s="893"/>
    </row>
    <row r="66" spans="1:9" x14ac:dyDescent="0.25">
      <c r="A66" s="894"/>
      <c r="B66" s="901"/>
      <c r="C66" s="902" t="s">
        <v>20259</v>
      </c>
      <c r="D66" s="893"/>
      <c r="E66" s="893"/>
      <c r="F66" s="893"/>
      <c r="G66" s="893"/>
      <c r="H66" s="893"/>
      <c r="I66" s="893"/>
    </row>
    <row r="67" spans="1:9" x14ac:dyDescent="0.25">
      <c r="A67" s="894"/>
      <c r="B67" s="1491" t="s">
        <v>20260</v>
      </c>
      <c r="C67" s="1492"/>
      <c r="D67" s="893"/>
      <c r="E67" s="895">
        <v>8858939.4400000013</v>
      </c>
      <c r="F67" s="897">
        <f>SUM(D67:E67)</f>
        <v>8858939.4400000013</v>
      </c>
      <c r="G67" s="896">
        <v>3547583.2099999995</v>
      </c>
      <c r="H67" s="896">
        <f>SUM(G67)</f>
        <v>3547583.2099999995</v>
      </c>
      <c r="I67" s="896">
        <f t="shared" ref="I67" si="4">SUM(G67-D67)</f>
        <v>3547583.2099999995</v>
      </c>
    </row>
    <row r="68" spans="1:9" x14ac:dyDescent="0.25">
      <c r="A68" s="894"/>
      <c r="B68" s="1491" t="s">
        <v>20261</v>
      </c>
      <c r="C68" s="1492"/>
      <c r="D68" s="893"/>
      <c r="E68" s="893"/>
      <c r="F68" s="893"/>
      <c r="G68" s="893"/>
      <c r="H68" s="893"/>
      <c r="I68" s="893"/>
    </row>
    <row r="69" spans="1:9" x14ac:dyDescent="0.25">
      <c r="A69" s="894"/>
      <c r="B69" s="1491"/>
      <c r="C69" s="1492"/>
      <c r="D69" s="915"/>
      <c r="E69" s="915"/>
      <c r="F69" s="915"/>
      <c r="G69" s="915"/>
      <c r="H69" s="915"/>
      <c r="I69" s="915"/>
    </row>
    <row r="70" spans="1:9" x14ac:dyDescent="0.25">
      <c r="A70" s="1488" t="s">
        <v>20262</v>
      </c>
      <c r="B70" s="1489"/>
      <c r="C70" s="1490"/>
      <c r="D70" s="915"/>
      <c r="E70" s="918">
        <f>SUM(E50+E59+E64+E67+E68)</f>
        <v>8858939.4400000013</v>
      </c>
      <c r="F70" s="918">
        <f t="shared" ref="F70:I70" si="5">SUM(F50+F59+F64+F67+F68)</f>
        <v>8858939.4400000013</v>
      </c>
      <c r="G70" s="918">
        <f t="shared" si="5"/>
        <v>3547583.2099999995</v>
      </c>
      <c r="H70" s="918">
        <f t="shared" si="5"/>
        <v>3547583.2099999995</v>
      </c>
      <c r="I70" s="918">
        <f t="shared" si="5"/>
        <v>3547583.2099999995</v>
      </c>
    </row>
    <row r="71" spans="1:9" x14ac:dyDescent="0.25">
      <c r="A71" s="894"/>
      <c r="B71" s="1491"/>
      <c r="C71" s="1492"/>
      <c r="D71" s="915"/>
      <c r="E71" s="915"/>
      <c r="F71" s="915"/>
      <c r="G71" s="915"/>
      <c r="H71" s="915"/>
      <c r="I71" s="915"/>
    </row>
    <row r="72" spans="1:9" x14ac:dyDescent="0.25">
      <c r="A72" s="1488" t="s">
        <v>20263</v>
      </c>
      <c r="B72" s="1489"/>
      <c r="C72" s="1490"/>
      <c r="D72" s="893"/>
      <c r="E72" s="893"/>
      <c r="F72" s="893"/>
      <c r="G72" s="893"/>
      <c r="H72" s="893"/>
      <c r="I72" s="893"/>
    </row>
    <row r="73" spans="1:9" x14ac:dyDescent="0.25">
      <c r="A73" s="894"/>
      <c r="B73" s="1491" t="s">
        <v>20264</v>
      </c>
      <c r="C73" s="1492"/>
      <c r="D73" s="893"/>
      <c r="E73" s="893"/>
      <c r="F73" s="893"/>
      <c r="G73" s="893"/>
      <c r="H73" s="893"/>
      <c r="I73" s="893"/>
    </row>
    <row r="74" spans="1:9" x14ac:dyDescent="0.25">
      <c r="A74" s="894"/>
      <c r="B74" s="1491"/>
      <c r="C74" s="1492"/>
      <c r="D74" s="893"/>
      <c r="E74" s="893"/>
      <c r="F74" s="893"/>
      <c r="G74" s="893"/>
      <c r="H74" s="893"/>
      <c r="I74" s="893"/>
    </row>
    <row r="75" spans="1:9" x14ac:dyDescent="0.25">
      <c r="A75" s="1488" t="s">
        <v>20265</v>
      </c>
      <c r="B75" s="1489"/>
      <c r="C75" s="1490"/>
      <c r="D75" s="919">
        <f>SUM(D44+D70+D72)</f>
        <v>142096097</v>
      </c>
      <c r="E75" s="919">
        <f>SUM(E44+E70+E72)</f>
        <v>10327137.42</v>
      </c>
      <c r="F75" s="919">
        <f t="shared" ref="F75:I75" si="6">SUM(F44+F70+F72)</f>
        <v>152423234.41999999</v>
      </c>
      <c r="G75" s="919">
        <f t="shared" si="6"/>
        <v>94891020.170000002</v>
      </c>
      <c r="H75" s="919">
        <f t="shared" si="6"/>
        <v>94891020.170000002</v>
      </c>
      <c r="I75" s="919">
        <f t="shared" si="6"/>
        <v>-47205076.829999998</v>
      </c>
    </row>
    <row r="76" spans="1:9" x14ac:dyDescent="0.25">
      <c r="A76" s="894"/>
      <c r="B76" s="1491"/>
      <c r="C76" s="1492"/>
      <c r="D76" s="893"/>
      <c r="E76" s="893"/>
      <c r="F76" s="893"/>
      <c r="G76" s="893"/>
      <c r="H76" s="893"/>
      <c r="I76" s="893"/>
    </row>
    <row r="77" spans="1:9" x14ac:dyDescent="0.25">
      <c r="A77" s="894"/>
      <c r="B77" s="1493" t="s">
        <v>20266</v>
      </c>
      <c r="C77" s="1490"/>
      <c r="D77" s="893"/>
      <c r="E77" s="893"/>
      <c r="F77" s="893"/>
      <c r="G77" s="893"/>
      <c r="H77" s="893"/>
      <c r="I77" s="893"/>
    </row>
    <row r="78" spans="1:9" x14ac:dyDescent="0.25">
      <c r="A78" s="894"/>
      <c r="B78" s="1491" t="s">
        <v>20267</v>
      </c>
      <c r="C78" s="1492"/>
      <c r="D78" s="893"/>
      <c r="E78" s="893"/>
      <c r="F78" s="893"/>
      <c r="G78" s="893"/>
      <c r="H78" s="893"/>
      <c r="I78" s="893"/>
    </row>
    <row r="79" spans="1:9" x14ac:dyDescent="0.25">
      <c r="A79" s="894"/>
      <c r="B79" s="1491" t="s">
        <v>20268</v>
      </c>
      <c r="C79" s="1492"/>
      <c r="D79" s="893"/>
      <c r="E79" s="893"/>
      <c r="F79" s="893"/>
      <c r="G79" s="893"/>
      <c r="H79" s="893"/>
      <c r="I79" s="893"/>
    </row>
    <row r="80" spans="1:9" x14ac:dyDescent="0.25">
      <c r="A80" s="894"/>
      <c r="B80" s="1493" t="s">
        <v>20269</v>
      </c>
      <c r="C80" s="1490"/>
      <c r="D80" s="893"/>
      <c r="E80" s="893"/>
      <c r="F80" s="893"/>
      <c r="G80" s="893"/>
      <c r="H80" s="893"/>
      <c r="I80" s="893"/>
    </row>
    <row r="81" spans="1:10" ht="15.75" thickBot="1" x14ac:dyDescent="0.3">
      <c r="A81" s="903"/>
      <c r="B81" s="1484"/>
      <c r="C81" s="1485"/>
      <c r="D81" s="920"/>
      <c r="E81" s="920"/>
      <c r="F81" s="920"/>
      <c r="G81" s="920"/>
      <c r="H81" s="920"/>
      <c r="I81" s="920"/>
    </row>
    <row r="86" spans="1:10" s="320" customFormat="1" ht="18" customHeight="1" x14ac:dyDescent="0.2">
      <c r="B86" s="1486" t="s">
        <v>20270</v>
      </c>
      <c r="C86" s="1486"/>
      <c r="D86" s="1486"/>
      <c r="E86" s="921"/>
      <c r="F86" s="921"/>
      <c r="G86" s="922"/>
      <c r="H86" s="923"/>
      <c r="I86" s="922"/>
      <c r="J86" s="922"/>
    </row>
    <row r="87" spans="1:10" s="320" customFormat="1" ht="12" x14ac:dyDescent="0.2">
      <c r="B87" s="1487" t="s">
        <v>19389</v>
      </c>
      <c r="C87" s="1487"/>
      <c r="D87" s="1487"/>
      <c r="E87" s="1486" t="s">
        <v>20271</v>
      </c>
      <c r="F87" s="1486"/>
      <c r="G87" s="1486"/>
      <c r="H87" s="1486"/>
      <c r="I87" s="1486"/>
      <c r="J87" s="922"/>
    </row>
    <row r="88" spans="1:10" s="320" customFormat="1" ht="12" x14ac:dyDescent="0.2">
      <c r="B88" s="1487" t="s">
        <v>19390</v>
      </c>
      <c r="C88" s="1487"/>
      <c r="D88" s="1487"/>
      <c r="E88" s="1486" t="s">
        <v>18925</v>
      </c>
      <c r="F88" s="1486"/>
      <c r="G88" s="1486"/>
      <c r="H88" s="1486"/>
      <c r="I88" s="1486"/>
      <c r="J88" s="922"/>
    </row>
    <row r="89" spans="1:10" x14ac:dyDescent="0.25">
      <c r="E89" s="924"/>
    </row>
  </sheetData>
  <mergeCells count="58">
    <mergeCell ref="A9:C9"/>
    <mergeCell ref="A1:I1"/>
    <mergeCell ref="A2:I2"/>
    <mergeCell ref="A3:I3"/>
    <mergeCell ref="A4:I4"/>
    <mergeCell ref="A5:C5"/>
    <mergeCell ref="D5:H5"/>
    <mergeCell ref="I5:I7"/>
    <mergeCell ref="A6:C6"/>
    <mergeCell ref="D6:D7"/>
    <mergeCell ref="E6:E7"/>
    <mergeCell ref="F6:F7"/>
    <mergeCell ref="G6:G7"/>
    <mergeCell ref="H6:H7"/>
    <mergeCell ref="A7:C7"/>
    <mergeCell ref="A8:C8"/>
    <mergeCell ref="B36:C36"/>
    <mergeCell ref="B10:C10"/>
    <mergeCell ref="B11:C11"/>
    <mergeCell ref="B12:C12"/>
    <mergeCell ref="B13:C13"/>
    <mergeCell ref="B14:C14"/>
    <mergeCell ref="B15:C15"/>
    <mergeCell ref="B16:C16"/>
    <mergeCell ref="A17:A18"/>
    <mergeCell ref="B17:C17"/>
    <mergeCell ref="B18:C18"/>
    <mergeCell ref="B30:C30"/>
    <mergeCell ref="B68:C68"/>
    <mergeCell ref="B38:C38"/>
    <mergeCell ref="B40:C40"/>
    <mergeCell ref="A44:C44"/>
    <mergeCell ref="A45:C45"/>
    <mergeCell ref="A46:C46"/>
    <mergeCell ref="A47:C47"/>
    <mergeCell ref="A49:C49"/>
    <mergeCell ref="B50:C50"/>
    <mergeCell ref="B59:C59"/>
    <mergeCell ref="B64:C64"/>
    <mergeCell ref="B67:C67"/>
    <mergeCell ref="B80:C80"/>
    <mergeCell ref="B69:C69"/>
    <mergeCell ref="A70:C70"/>
    <mergeCell ref="B71:C71"/>
    <mergeCell ref="A72:C72"/>
    <mergeCell ref="B73:C73"/>
    <mergeCell ref="B74:C74"/>
    <mergeCell ref="A75:C75"/>
    <mergeCell ref="B76:C76"/>
    <mergeCell ref="B77:C77"/>
    <mergeCell ref="B78:C78"/>
    <mergeCell ref="B79:C79"/>
    <mergeCell ref="B81:C81"/>
    <mergeCell ref="B86:D86"/>
    <mergeCell ref="B87:D87"/>
    <mergeCell ref="E87:I87"/>
    <mergeCell ref="B88:D88"/>
    <mergeCell ref="E88:I88"/>
  </mergeCells>
  <pageMargins left="0.31496062992125984" right="0.31496062992125984" top="0.74803149606299213" bottom="0.74803149606299213" header="0.31496062992125984" footer="0.31496062992125984"/>
  <pageSetup scale="77" fitToHeight="2" orientation="portrait" r:id="rId1"/>
  <headerFooter>
    <oddFooter>&amp;R94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97"/>
  <sheetViews>
    <sheetView topLeftCell="A79" zoomScale="80" zoomScaleNormal="80" zoomScaleSheetLayoutView="80" workbookViewId="0">
      <selection activeCell="I29" sqref="I29"/>
    </sheetView>
  </sheetViews>
  <sheetFormatPr baseColWidth="10" defaultRowHeight="12" x14ac:dyDescent="0.2"/>
  <cols>
    <col min="1" max="1" width="3.140625" style="806" customWidth="1"/>
    <col min="2" max="2" width="25.85546875" style="1032" customWidth="1"/>
    <col min="3" max="3" width="39" style="1032" customWidth="1"/>
    <col min="4" max="4" width="17.85546875" style="320" customWidth="1"/>
    <col min="5" max="5" width="17.140625" style="320" customWidth="1"/>
    <col min="6" max="6" width="15" style="320" customWidth="1"/>
    <col min="7" max="7" width="17" style="320" customWidth="1"/>
    <col min="8" max="8" width="14.85546875" style="320" customWidth="1"/>
    <col min="9" max="9" width="13.85546875" style="320" customWidth="1"/>
    <col min="10" max="10" width="3.28515625" style="806" customWidth="1"/>
    <col min="11" max="12" width="11.42578125" style="320"/>
    <col min="13" max="13" width="18.42578125" style="320" customWidth="1"/>
    <col min="14" max="16384" width="11.42578125" style="320"/>
  </cols>
  <sheetData>
    <row r="1" spans="2:10" x14ac:dyDescent="0.2">
      <c r="B1" s="925"/>
      <c r="C1" s="925"/>
      <c r="D1" s="321"/>
      <c r="E1" s="321"/>
      <c r="F1" s="321"/>
      <c r="G1" s="321"/>
      <c r="H1" s="321"/>
      <c r="I1" s="321"/>
    </row>
    <row r="2" spans="2:10" x14ac:dyDescent="0.2">
      <c r="B2" s="1201"/>
      <c r="C2" s="1201"/>
      <c r="D2" s="1201"/>
      <c r="E2" s="1201"/>
      <c r="F2" s="1201"/>
      <c r="G2" s="1201"/>
      <c r="H2" s="1201"/>
      <c r="I2" s="1201"/>
    </row>
    <row r="3" spans="2:10" x14ac:dyDescent="0.2">
      <c r="B3" s="1280" t="s">
        <v>20272</v>
      </c>
      <c r="C3" s="1280"/>
      <c r="D3" s="1280"/>
      <c r="E3" s="1280"/>
      <c r="F3" s="1280"/>
      <c r="G3" s="1280"/>
      <c r="H3" s="1280"/>
      <c r="I3" s="1280"/>
    </row>
    <row r="4" spans="2:10" x14ac:dyDescent="0.2">
      <c r="B4" s="1481" t="s">
        <v>19734</v>
      </c>
      <c r="C4" s="1481"/>
      <c r="D4" s="1481"/>
      <c r="E4" s="1481"/>
      <c r="F4" s="1481"/>
      <c r="G4" s="1481"/>
      <c r="H4" s="1481"/>
      <c r="I4" s="1481"/>
    </row>
    <row r="5" spans="2:10" x14ac:dyDescent="0.2">
      <c r="B5" s="1481" t="s">
        <v>19706</v>
      </c>
      <c r="C5" s="1481"/>
      <c r="D5" s="1481"/>
      <c r="E5" s="1481"/>
      <c r="F5" s="1481"/>
      <c r="G5" s="1481"/>
      <c r="H5" s="1481"/>
      <c r="I5" s="1481"/>
    </row>
    <row r="6" spans="2:10" x14ac:dyDescent="0.2">
      <c r="B6" s="1481" t="s">
        <v>1</v>
      </c>
      <c r="C6" s="1481"/>
      <c r="D6" s="1481"/>
      <c r="E6" s="1481"/>
      <c r="F6" s="1481"/>
      <c r="G6" s="1481"/>
      <c r="H6" s="1481"/>
      <c r="I6" s="1481"/>
    </row>
    <row r="7" spans="2:10" x14ac:dyDescent="0.2">
      <c r="B7" s="926"/>
      <c r="C7" s="926"/>
      <c r="D7" s="799"/>
      <c r="E7" s="799"/>
      <c r="F7" s="799"/>
      <c r="G7" s="799"/>
      <c r="H7" s="799"/>
      <c r="I7" s="799"/>
    </row>
    <row r="8" spans="2:10" x14ac:dyDescent="0.2">
      <c r="B8" s="800" t="s">
        <v>2</v>
      </c>
      <c r="C8" s="1282" t="s">
        <v>19885</v>
      </c>
      <c r="D8" s="1282"/>
      <c r="E8" s="1282"/>
      <c r="F8" s="1282"/>
      <c r="G8" s="1282"/>
      <c r="H8" s="1282"/>
      <c r="I8" s="927"/>
      <c r="J8" s="928"/>
    </row>
    <row r="9" spans="2:10" x14ac:dyDescent="0.2">
      <c r="B9" s="929"/>
      <c r="C9" s="929"/>
      <c r="D9" s="930"/>
      <c r="E9" s="930"/>
      <c r="F9" s="930"/>
      <c r="G9" s="930"/>
      <c r="H9" s="930"/>
      <c r="I9" s="930"/>
    </row>
    <row r="10" spans="2:10" x14ac:dyDescent="0.2">
      <c r="B10" s="1539" t="s">
        <v>20161</v>
      </c>
      <c r="C10" s="1540"/>
      <c r="D10" s="1543" t="s">
        <v>19735</v>
      </c>
      <c r="E10" s="1544"/>
      <c r="F10" s="1544"/>
      <c r="G10" s="1544"/>
      <c r="H10" s="1544"/>
      <c r="I10" s="1545" t="s">
        <v>19736</v>
      </c>
    </row>
    <row r="11" spans="2:10" ht="27" customHeight="1" x14ac:dyDescent="0.2">
      <c r="B11" s="1541"/>
      <c r="C11" s="1542"/>
      <c r="D11" s="931" t="s">
        <v>20273</v>
      </c>
      <c r="E11" s="931" t="s">
        <v>19738</v>
      </c>
      <c r="F11" s="932" t="s">
        <v>19712</v>
      </c>
      <c r="G11" s="933" t="s">
        <v>19713</v>
      </c>
      <c r="H11" s="933" t="s">
        <v>19739</v>
      </c>
      <c r="I11" s="1546"/>
    </row>
    <row r="12" spans="2:10" x14ac:dyDescent="0.2">
      <c r="B12" s="934"/>
      <c r="C12" s="935"/>
      <c r="D12" s="936"/>
      <c r="E12" s="936"/>
      <c r="F12" s="937"/>
      <c r="G12" s="938"/>
      <c r="H12" s="938"/>
      <c r="I12" s="938"/>
    </row>
    <row r="13" spans="2:10" ht="24" x14ac:dyDescent="0.2">
      <c r="B13" s="939" t="s">
        <v>20274</v>
      </c>
      <c r="C13" s="940"/>
      <c r="D13" s="941">
        <f>SUM(D14+D22+D32+D42+D52+D62+D74+D78)</f>
        <v>142096097</v>
      </c>
      <c r="E13" s="941">
        <f t="shared" ref="E13:I13" si="0">SUM(E14+E22+E32+E42+E52+E62+E74+E78)</f>
        <v>1468197.9799999963</v>
      </c>
      <c r="F13" s="941">
        <f t="shared" si="0"/>
        <v>143564294.97999999</v>
      </c>
      <c r="G13" s="941">
        <f t="shared" si="0"/>
        <v>98508331.870000005</v>
      </c>
      <c r="H13" s="941">
        <f t="shared" si="0"/>
        <v>98508331.870000005</v>
      </c>
      <c r="I13" s="941">
        <f t="shared" si="0"/>
        <v>45055963.109999992</v>
      </c>
      <c r="J13" s="941"/>
    </row>
    <row r="14" spans="2:10" s="944" customFormat="1" x14ac:dyDescent="0.2">
      <c r="B14" s="1536" t="s">
        <v>20275</v>
      </c>
      <c r="C14" s="1537"/>
      <c r="D14" s="942">
        <f>SUM(D15:D21)</f>
        <v>107692683</v>
      </c>
      <c r="E14" s="942">
        <f>SUM(E15:E21)</f>
        <v>-8938838.6800000016</v>
      </c>
      <c r="F14" s="942">
        <f>SUM(F15:F21)</f>
        <v>98753844.319999993</v>
      </c>
      <c r="G14" s="942">
        <f t="shared" ref="G14:I14" si="1">SUM(G15:G21)</f>
        <v>63165868.140000001</v>
      </c>
      <c r="H14" s="942">
        <f t="shared" si="1"/>
        <v>63165868.140000001</v>
      </c>
      <c r="I14" s="943">
        <f t="shared" si="1"/>
        <v>35587976.18</v>
      </c>
    </row>
    <row r="15" spans="2:10" x14ac:dyDescent="0.2">
      <c r="B15" s="945" t="s">
        <v>20276</v>
      </c>
      <c r="C15" s="492"/>
      <c r="D15" s="946">
        <v>56745396</v>
      </c>
      <c r="E15" s="946">
        <v>-4827994.830000001</v>
      </c>
      <c r="F15" s="947">
        <f>SUM(D15:E15)</f>
        <v>51917401.170000002</v>
      </c>
      <c r="G15" s="948">
        <v>40072427.090000004</v>
      </c>
      <c r="H15" s="947">
        <f>SUM(G15)</f>
        <v>40072427.090000004</v>
      </c>
      <c r="I15" s="949">
        <f t="shared" ref="I15:I61" si="2">SUM(F15-G15)</f>
        <v>11844974.079999998</v>
      </c>
    </row>
    <row r="16" spans="2:10" x14ac:dyDescent="0.2">
      <c r="B16" s="945" t="s">
        <v>20277</v>
      </c>
      <c r="C16" s="492"/>
      <c r="D16" s="946">
        <v>180182</v>
      </c>
      <c r="E16" s="946">
        <v>7827.05</v>
      </c>
      <c r="F16" s="947">
        <f t="shared" ref="F16:F61" si="3">SUM(D16:E16)</f>
        <v>188009.05</v>
      </c>
      <c r="G16" s="948">
        <v>67471</v>
      </c>
      <c r="H16" s="947">
        <f t="shared" ref="H16:H53" si="4">SUM(G16)</f>
        <v>67471</v>
      </c>
      <c r="I16" s="949">
        <f t="shared" si="2"/>
        <v>120538.04999999999</v>
      </c>
    </row>
    <row r="17" spans="1:10" x14ac:dyDescent="0.2">
      <c r="B17" s="945" t="s">
        <v>20278</v>
      </c>
      <c r="C17" s="492"/>
      <c r="D17" s="946">
        <v>18476808</v>
      </c>
      <c r="E17" s="946">
        <v>-5555381.4399999995</v>
      </c>
      <c r="F17" s="947">
        <f t="shared" si="3"/>
        <v>12921426.560000001</v>
      </c>
      <c r="G17" s="948">
        <v>4241560.8400000008</v>
      </c>
      <c r="H17" s="947">
        <f t="shared" si="4"/>
        <v>4241560.8400000008</v>
      </c>
      <c r="I17" s="949">
        <f t="shared" si="2"/>
        <v>8679865.7199999988</v>
      </c>
    </row>
    <row r="18" spans="1:10" x14ac:dyDescent="0.2">
      <c r="B18" s="945" t="s">
        <v>20279</v>
      </c>
      <c r="C18" s="492"/>
      <c r="D18" s="946">
        <v>11908778</v>
      </c>
      <c r="E18" s="946">
        <v>169892.5</v>
      </c>
      <c r="F18" s="947">
        <f t="shared" si="3"/>
        <v>12078670.5</v>
      </c>
      <c r="G18" s="948">
        <v>7378886.8000000007</v>
      </c>
      <c r="H18" s="947">
        <f t="shared" si="4"/>
        <v>7378886.8000000007</v>
      </c>
      <c r="I18" s="949">
        <f t="shared" si="2"/>
        <v>4699783.6999999993</v>
      </c>
    </row>
    <row r="19" spans="1:10" x14ac:dyDescent="0.2">
      <c r="B19" s="945" t="s">
        <v>20280</v>
      </c>
      <c r="C19" s="492"/>
      <c r="D19" s="946">
        <v>12762279</v>
      </c>
      <c r="E19" s="946">
        <v>1150233.2099999997</v>
      </c>
      <c r="F19" s="947">
        <f t="shared" si="3"/>
        <v>13912512.209999999</v>
      </c>
      <c r="G19" s="948">
        <v>8728094.9000000004</v>
      </c>
      <c r="H19" s="947">
        <f t="shared" si="4"/>
        <v>8728094.9000000004</v>
      </c>
      <c r="I19" s="949">
        <f t="shared" si="2"/>
        <v>5184417.3099999987</v>
      </c>
    </row>
    <row r="20" spans="1:10" x14ac:dyDescent="0.2">
      <c r="B20" s="950" t="s">
        <v>20281</v>
      </c>
      <c r="C20" s="493"/>
      <c r="D20" s="946">
        <v>3705897</v>
      </c>
      <c r="E20" s="946">
        <v>0</v>
      </c>
      <c r="F20" s="947">
        <f t="shared" si="3"/>
        <v>3705897</v>
      </c>
      <c r="G20" s="948">
        <v>0</v>
      </c>
      <c r="H20" s="947">
        <f t="shared" si="4"/>
        <v>0</v>
      </c>
      <c r="I20" s="949">
        <f t="shared" si="2"/>
        <v>3705897</v>
      </c>
    </row>
    <row r="21" spans="1:10" x14ac:dyDescent="0.2">
      <c r="B21" s="945" t="s">
        <v>20282</v>
      </c>
      <c r="C21" s="492"/>
      <c r="D21" s="947">
        <v>3913343</v>
      </c>
      <c r="E21" s="951">
        <v>116584.82999999999</v>
      </c>
      <c r="F21" s="947">
        <f t="shared" si="3"/>
        <v>4029927.83</v>
      </c>
      <c r="G21" s="948">
        <v>2677427.5100000002</v>
      </c>
      <c r="H21" s="947">
        <f t="shared" si="4"/>
        <v>2677427.5100000002</v>
      </c>
      <c r="I21" s="949">
        <f t="shared" si="2"/>
        <v>1352500.3199999998</v>
      </c>
    </row>
    <row r="22" spans="1:10" s="955" customFormat="1" x14ac:dyDescent="0.2">
      <c r="A22" s="944"/>
      <c r="B22" s="952" t="s">
        <v>20283</v>
      </c>
      <c r="C22" s="953"/>
      <c r="D22" s="943">
        <f>SUM(D23:D31)</f>
        <v>3889869</v>
      </c>
      <c r="E22" s="954">
        <f>SUM(E23:E31)</f>
        <v>2172582.59</v>
      </c>
      <c r="F22" s="942">
        <f>SUM(F23:F31)</f>
        <v>6062451.5899999999</v>
      </c>
      <c r="G22" s="942">
        <f t="shared" ref="G22:I22" si="5">SUM(G23:G31)</f>
        <v>6062451.5899999999</v>
      </c>
      <c r="H22" s="942">
        <f t="shared" si="5"/>
        <v>6062451.5899999999</v>
      </c>
      <c r="I22" s="943">
        <f t="shared" si="5"/>
        <v>0</v>
      </c>
      <c r="J22" s="944"/>
    </row>
    <row r="23" spans="1:10" x14ac:dyDescent="0.2">
      <c r="B23" s="945" t="s">
        <v>20284</v>
      </c>
      <c r="C23" s="492"/>
      <c r="D23" s="947">
        <v>957841</v>
      </c>
      <c r="E23" s="956">
        <v>177429.89</v>
      </c>
      <c r="F23" s="947">
        <f t="shared" si="3"/>
        <v>1135270.8900000001</v>
      </c>
      <c r="G23" s="948">
        <v>1135270.8899999999</v>
      </c>
      <c r="H23" s="947">
        <f t="shared" si="4"/>
        <v>1135270.8899999999</v>
      </c>
      <c r="I23" s="949">
        <f t="shared" si="2"/>
        <v>2.3283064365386963E-10</v>
      </c>
    </row>
    <row r="24" spans="1:10" x14ac:dyDescent="0.2">
      <c r="B24" s="945" t="s">
        <v>20285</v>
      </c>
      <c r="C24" s="492"/>
      <c r="D24" s="947">
        <v>380000</v>
      </c>
      <c r="E24" s="956">
        <v>142012.24</v>
      </c>
      <c r="F24" s="947">
        <f t="shared" si="3"/>
        <v>522012.24</v>
      </c>
      <c r="G24" s="948">
        <v>522012.24</v>
      </c>
      <c r="H24" s="947">
        <f t="shared" si="4"/>
        <v>522012.24</v>
      </c>
      <c r="I24" s="949">
        <f t="shared" si="2"/>
        <v>0</v>
      </c>
    </row>
    <row r="25" spans="1:10" x14ac:dyDescent="0.2">
      <c r="B25" s="1534" t="s">
        <v>20286</v>
      </c>
      <c r="C25" s="1535"/>
      <c r="D25" s="947">
        <v>0</v>
      </c>
      <c r="E25" s="956">
        <v>0</v>
      </c>
      <c r="F25" s="947">
        <f t="shared" si="3"/>
        <v>0</v>
      </c>
      <c r="G25" s="948"/>
      <c r="H25" s="947">
        <f t="shared" si="4"/>
        <v>0</v>
      </c>
      <c r="I25" s="957">
        <f t="shared" si="2"/>
        <v>0</v>
      </c>
    </row>
    <row r="26" spans="1:10" x14ac:dyDescent="0.2">
      <c r="B26" s="945" t="s">
        <v>20287</v>
      </c>
      <c r="C26" s="492"/>
      <c r="D26" s="947">
        <v>447000</v>
      </c>
      <c r="E26" s="956">
        <v>1501727.24</v>
      </c>
      <c r="F26" s="947">
        <f t="shared" si="3"/>
        <v>1948727.24</v>
      </c>
      <c r="G26" s="948">
        <v>1948727.2400000002</v>
      </c>
      <c r="H26" s="947">
        <f t="shared" si="4"/>
        <v>1948727.2400000002</v>
      </c>
      <c r="I26" s="957">
        <f t="shared" si="2"/>
        <v>-2.3283064365386963E-10</v>
      </c>
    </row>
    <row r="27" spans="1:10" x14ac:dyDescent="0.2">
      <c r="B27" s="1534" t="s">
        <v>20288</v>
      </c>
      <c r="C27" s="1535"/>
      <c r="D27" s="947">
        <v>400000</v>
      </c>
      <c r="E27" s="956">
        <v>389201.92999999993</v>
      </c>
      <c r="F27" s="947">
        <f t="shared" si="3"/>
        <v>789201.92999999993</v>
      </c>
      <c r="G27" s="948">
        <v>789201.92999999993</v>
      </c>
      <c r="H27" s="947">
        <f t="shared" si="4"/>
        <v>789201.92999999993</v>
      </c>
      <c r="I27" s="957">
        <f t="shared" si="2"/>
        <v>0</v>
      </c>
    </row>
    <row r="28" spans="1:10" x14ac:dyDescent="0.2">
      <c r="B28" s="945" t="s">
        <v>20289</v>
      </c>
      <c r="C28" s="492"/>
      <c r="D28" s="947">
        <v>1374704</v>
      </c>
      <c r="E28" s="956">
        <v>-278226.53999999998</v>
      </c>
      <c r="F28" s="947">
        <f t="shared" si="3"/>
        <v>1096477.46</v>
      </c>
      <c r="G28" s="948">
        <v>1096477.46</v>
      </c>
      <c r="H28" s="947">
        <f t="shared" si="4"/>
        <v>1096477.46</v>
      </c>
      <c r="I28" s="949">
        <f t="shared" si="2"/>
        <v>0</v>
      </c>
    </row>
    <row r="29" spans="1:10" x14ac:dyDescent="0.2">
      <c r="B29" s="1534" t="s">
        <v>20290</v>
      </c>
      <c r="C29" s="1535"/>
      <c r="D29" s="947">
        <v>144646</v>
      </c>
      <c r="E29" s="956">
        <v>290638.82000000007</v>
      </c>
      <c r="F29" s="947">
        <f t="shared" si="3"/>
        <v>435284.82000000007</v>
      </c>
      <c r="G29" s="948">
        <v>435284.82000000007</v>
      </c>
      <c r="H29" s="947">
        <f t="shared" si="4"/>
        <v>435284.82000000007</v>
      </c>
      <c r="I29" s="949">
        <f t="shared" si="2"/>
        <v>0</v>
      </c>
    </row>
    <row r="30" spans="1:10" x14ac:dyDescent="0.2">
      <c r="B30" s="945" t="s">
        <v>20291</v>
      </c>
      <c r="C30" s="492"/>
      <c r="D30" s="947">
        <v>0</v>
      </c>
      <c r="E30" s="956">
        <v>0</v>
      </c>
      <c r="F30" s="947">
        <f t="shared" si="3"/>
        <v>0</v>
      </c>
      <c r="G30" s="948"/>
      <c r="H30" s="947">
        <f t="shared" si="4"/>
        <v>0</v>
      </c>
      <c r="I30" s="949">
        <f t="shared" si="2"/>
        <v>0</v>
      </c>
    </row>
    <row r="31" spans="1:10" x14ac:dyDescent="0.2">
      <c r="B31" s="945" t="s">
        <v>20292</v>
      </c>
      <c r="C31" s="492"/>
      <c r="D31" s="947">
        <v>185678</v>
      </c>
      <c r="E31" s="956">
        <v>-50200.989999999991</v>
      </c>
      <c r="F31" s="947">
        <f t="shared" si="3"/>
        <v>135477.01</v>
      </c>
      <c r="G31" s="948">
        <v>135477.01</v>
      </c>
      <c r="H31" s="947">
        <f t="shared" si="4"/>
        <v>135477.01</v>
      </c>
      <c r="I31" s="949">
        <f t="shared" si="2"/>
        <v>0</v>
      </c>
    </row>
    <row r="32" spans="1:10" s="955" customFormat="1" x14ac:dyDescent="0.2">
      <c r="A32" s="944"/>
      <c r="B32" s="952" t="s">
        <v>20293</v>
      </c>
      <c r="C32" s="953"/>
      <c r="D32" s="943">
        <f>SUM(D33:D41)</f>
        <v>27435355</v>
      </c>
      <c r="E32" s="954">
        <f>SUM(E33:E41)</f>
        <v>6350609.839999998</v>
      </c>
      <c r="F32" s="942">
        <f>SUM(F33:F41)</f>
        <v>33785964.840000004</v>
      </c>
      <c r="G32" s="942">
        <f t="shared" ref="G32:I32" si="6">SUM(G33:G41)</f>
        <v>24858551.030000001</v>
      </c>
      <c r="H32" s="942">
        <f t="shared" si="6"/>
        <v>24858551.030000001</v>
      </c>
      <c r="I32" s="943">
        <f t="shared" si="6"/>
        <v>8927413.8099999987</v>
      </c>
      <c r="J32" s="944"/>
    </row>
    <row r="33" spans="1:12" x14ac:dyDescent="0.2">
      <c r="B33" s="945" t="s">
        <v>20294</v>
      </c>
      <c r="C33" s="492"/>
      <c r="D33" s="947">
        <v>2571528</v>
      </c>
      <c r="E33" s="951">
        <v>-934756.44000000006</v>
      </c>
      <c r="F33" s="947">
        <f t="shared" si="3"/>
        <v>1636771.56</v>
      </c>
      <c r="G33" s="948">
        <v>1636771.56</v>
      </c>
      <c r="H33" s="947">
        <f t="shared" si="4"/>
        <v>1636771.56</v>
      </c>
      <c r="I33" s="949">
        <f t="shared" si="2"/>
        <v>0</v>
      </c>
    </row>
    <row r="34" spans="1:12" x14ac:dyDescent="0.2">
      <c r="B34" s="1534" t="s">
        <v>20295</v>
      </c>
      <c r="C34" s="1535"/>
      <c r="D34" s="947">
        <v>869015</v>
      </c>
      <c r="E34" s="951">
        <v>725798.3</v>
      </c>
      <c r="F34" s="947">
        <f t="shared" si="3"/>
        <v>1594813.3</v>
      </c>
      <c r="G34" s="948">
        <v>1594813.2999999998</v>
      </c>
      <c r="H34" s="947">
        <f t="shared" si="4"/>
        <v>1594813.2999999998</v>
      </c>
      <c r="I34" s="957">
        <f t="shared" si="2"/>
        <v>2.3283064365386963E-10</v>
      </c>
    </row>
    <row r="35" spans="1:12" x14ac:dyDescent="0.2">
      <c r="B35" s="945" t="s">
        <v>20296</v>
      </c>
      <c r="C35" s="492"/>
      <c r="D35" s="947">
        <v>7464603</v>
      </c>
      <c r="E35" s="951">
        <v>5387850.7699999986</v>
      </c>
      <c r="F35" s="947">
        <f t="shared" si="3"/>
        <v>12852453.77</v>
      </c>
      <c r="G35" s="948">
        <v>12852453.770000001</v>
      </c>
      <c r="H35" s="947">
        <f t="shared" si="4"/>
        <v>12852453.770000001</v>
      </c>
      <c r="I35" s="957">
        <f t="shared" si="2"/>
        <v>-1.862645149230957E-9</v>
      </c>
    </row>
    <row r="36" spans="1:12" x14ac:dyDescent="0.2">
      <c r="B36" s="945" t="s">
        <v>20297</v>
      </c>
      <c r="C36" s="492"/>
      <c r="D36" s="947">
        <v>550070</v>
      </c>
      <c r="E36" s="951">
        <v>-267696.89999999997</v>
      </c>
      <c r="F36" s="947">
        <f t="shared" si="3"/>
        <v>282373.10000000003</v>
      </c>
      <c r="G36" s="948">
        <v>240672.40000000002</v>
      </c>
      <c r="H36" s="947">
        <f t="shared" si="4"/>
        <v>240672.40000000002</v>
      </c>
      <c r="I36" s="957">
        <f t="shared" si="2"/>
        <v>41700.700000000012</v>
      </c>
    </row>
    <row r="37" spans="1:12" x14ac:dyDescent="0.2">
      <c r="B37" s="945" t="s">
        <v>20298</v>
      </c>
      <c r="C37" s="492"/>
      <c r="D37" s="947">
        <v>2900000</v>
      </c>
      <c r="E37" s="951">
        <v>750970.34000000008</v>
      </c>
      <c r="F37" s="947">
        <f t="shared" si="3"/>
        <v>3650970.34</v>
      </c>
      <c r="G37" s="948">
        <v>3650970.34</v>
      </c>
      <c r="H37" s="947">
        <f t="shared" si="4"/>
        <v>3650970.34</v>
      </c>
      <c r="I37" s="949">
        <f t="shared" si="2"/>
        <v>0</v>
      </c>
    </row>
    <row r="38" spans="1:12" x14ac:dyDescent="0.2">
      <c r="B38" s="945" t="s">
        <v>20299</v>
      </c>
      <c r="C38" s="492"/>
      <c r="D38" s="946">
        <v>200000</v>
      </c>
      <c r="E38" s="946">
        <v>177249.62</v>
      </c>
      <c r="F38" s="947">
        <f t="shared" si="3"/>
        <v>377249.62</v>
      </c>
      <c r="G38" s="948">
        <v>377249.62</v>
      </c>
      <c r="H38" s="947">
        <f t="shared" si="4"/>
        <v>377249.62</v>
      </c>
      <c r="I38" s="949">
        <f t="shared" si="2"/>
        <v>0</v>
      </c>
    </row>
    <row r="39" spans="1:12" x14ac:dyDescent="0.2">
      <c r="B39" s="945" t="s">
        <v>20300</v>
      </c>
      <c r="C39" s="492"/>
      <c r="D39" s="946">
        <v>1033154</v>
      </c>
      <c r="E39" s="946">
        <v>-15321.409999999916</v>
      </c>
      <c r="F39" s="947">
        <f t="shared" si="3"/>
        <v>1017832.5900000001</v>
      </c>
      <c r="G39" s="948">
        <v>1017832.5900000001</v>
      </c>
      <c r="H39" s="947">
        <f t="shared" si="4"/>
        <v>1017832.5900000001</v>
      </c>
      <c r="I39" s="949">
        <f t="shared" si="2"/>
        <v>0</v>
      </c>
    </row>
    <row r="40" spans="1:12" x14ac:dyDescent="0.2">
      <c r="B40" s="945" t="s">
        <v>20301</v>
      </c>
      <c r="C40" s="492"/>
      <c r="D40" s="946">
        <v>893573</v>
      </c>
      <c r="E40" s="946">
        <v>835570.5199999999</v>
      </c>
      <c r="F40" s="947">
        <f t="shared" si="3"/>
        <v>1729143.52</v>
      </c>
      <c r="G40" s="948">
        <v>1729143.52</v>
      </c>
      <c r="H40" s="947">
        <f t="shared" si="4"/>
        <v>1729143.52</v>
      </c>
      <c r="I40" s="949">
        <f t="shared" si="2"/>
        <v>0</v>
      </c>
    </row>
    <row r="41" spans="1:12" x14ac:dyDescent="0.2">
      <c r="B41" s="945" t="s">
        <v>20302</v>
      </c>
      <c r="C41" s="492"/>
      <c r="D41" s="946">
        <v>10953412</v>
      </c>
      <c r="E41" s="946">
        <v>-309054.95999999996</v>
      </c>
      <c r="F41" s="947">
        <f t="shared" si="3"/>
        <v>10644357.039999999</v>
      </c>
      <c r="G41" s="948">
        <v>1758643.9300000002</v>
      </c>
      <c r="H41" s="947">
        <f t="shared" si="4"/>
        <v>1758643.9300000002</v>
      </c>
      <c r="I41" s="949">
        <f t="shared" si="2"/>
        <v>8885713.1099999994</v>
      </c>
    </row>
    <row r="42" spans="1:12" s="955" customFormat="1" ht="24" customHeight="1" x14ac:dyDescent="0.2">
      <c r="A42" s="944"/>
      <c r="B42" s="1536" t="s">
        <v>20303</v>
      </c>
      <c r="C42" s="1537"/>
      <c r="D42" s="958">
        <f>SUM(D43:D51)</f>
        <v>3078190</v>
      </c>
      <c r="E42" s="958">
        <f>SUM(E43:E51)</f>
        <v>623813.75</v>
      </c>
      <c r="F42" s="958">
        <f>SUM(F43:F51)</f>
        <v>3702003.75</v>
      </c>
      <c r="G42" s="958">
        <f t="shared" ref="G42:I42" si="7">SUM(G43:G51)</f>
        <v>3213006.75</v>
      </c>
      <c r="H42" s="958">
        <f t="shared" si="7"/>
        <v>3213006.75</v>
      </c>
      <c r="I42" s="959">
        <f t="shared" si="7"/>
        <v>488997</v>
      </c>
      <c r="J42" s="944"/>
    </row>
    <row r="43" spans="1:12" x14ac:dyDescent="0.2">
      <c r="B43" s="945" t="s">
        <v>20304</v>
      </c>
      <c r="C43" s="492"/>
      <c r="D43" s="946">
        <v>0</v>
      </c>
      <c r="E43" s="946">
        <v>0</v>
      </c>
      <c r="F43" s="947">
        <f t="shared" si="3"/>
        <v>0</v>
      </c>
      <c r="G43" s="948">
        <v>0</v>
      </c>
      <c r="H43" s="947">
        <f t="shared" si="4"/>
        <v>0</v>
      </c>
      <c r="I43" s="949">
        <f t="shared" si="2"/>
        <v>0</v>
      </c>
    </row>
    <row r="44" spans="1:12" x14ac:dyDescent="0.2">
      <c r="B44" s="945" t="s">
        <v>20305</v>
      </c>
      <c r="C44" s="492"/>
      <c r="D44" s="946">
        <v>0</v>
      </c>
      <c r="E44" s="946">
        <v>0</v>
      </c>
      <c r="F44" s="947">
        <f t="shared" si="3"/>
        <v>0</v>
      </c>
      <c r="G44" s="948">
        <v>0</v>
      </c>
      <c r="H44" s="947">
        <f t="shared" si="4"/>
        <v>0</v>
      </c>
      <c r="I44" s="949">
        <f t="shared" si="2"/>
        <v>0</v>
      </c>
    </row>
    <row r="45" spans="1:12" x14ac:dyDescent="0.2">
      <c r="B45" s="945" t="s">
        <v>20306</v>
      </c>
      <c r="C45" s="492"/>
      <c r="D45" s="946">
        <v>0</v>
      </c>
      <c r="E45" s="946">
        <v>0</v>
      </c>
      <c r="F45" s="947">
        <f t="shared" si="3"/>
        <v>0</v>
      </c>
      <c r="G45" s="948">
        <v>0</v>
      </c>
      <c r="H45" s="947">
        <f t="shared" si="4"/>
        <v>0</v>
      </c>
      <c r="I45" s="949">
        <f t="shared" si="2"/>
        <v>0</v>
      </c>
    </row>
    <row r="46" spans="1:12" x14ac:dyDescent="0.2">
      <c r="B46" s="945" t="s">
        <v>20307</v>
      </c>
      <c r="C46" s="492"/>
      <c r="D46" s="946">
        <v>2586031</v>
      </c>
      <c r="E46" s="946">
        <v>623813.75</v>
      </c>
      <c r="F46" s="947">
        <f t="shared" si="3"/>
        <v>3209844.75</v>
      </c>
      <c r="G46" s="948">
        <v>2793264.75</v>
      </c>
      <c r="H46" s="947">
        <f t="shared" si="4"/>
        <v>2793264.75</v>
      </c>
      <c r="I46" s="949">
        <f t="shared" si="2"/>
        <v>416580</v>
      </c>
      <c r="L46" s="960"/>
    </row>
    <row r="47" spans="1:12" x14ac:dyDescent="0.2">
      <c r="B47" s="945" t="s">
        <v>20308</v>
      </c>
      <c r="C47" s="492"/>
      <c r="D47" s="946">
        <v>492159</v>
      </c>
      <c r="E47" s="946">
        <v>0</v>
      </c>
      <c r="F47" s="947">
        <f t="shared" si="3"/>
        <v>492159</v>
      </c>
      <c r="G47" s="948">
        <v>419742</v>
      </c>
      <c r="H47" s="947">
        <f t="shared" si="4"/>
        <v>419742</v>
      </c>
      <c r="I47" s="949">
        <f t="shared" si="2"/>
        <v>72417</v>
      </c>
    </row>
    <row r="48" spans="1:12" x14ac:dyDescent="0.2">
      <c r="B48" s="945" t="s">
        <v>20309</v>
      </c>
      <c r="C48" s="492"/>
      <c r="D48" s="946">
        <v>0</v>
      </c>
      <c r="E48" s="946">
        <v>0</v>
      </c>
      <c r="F48" s="947">
        <f t="shared" si="3"/>
        <v>0</v>
      </c>
      <c r="G48" s="948">
        <v>0</v>
      </c>
      <c r="H48" s="947">
        <f t="shared" si="4"/>
        <v>0</v>
      </c>
      <c r="I48" s="949">
        <f t="shared" si="2"/>
        <v>0</v>
      </c>
    </row>
    <row r="49" spans="1:10" x14ac:dyDescent="0.2">
      <c r="B49" s="945" t="s">
        <v>20310</v>
      </c>
      <c r="C49" s="492"/>
      <c r="D49" s="946">
        <v>0</v>
      </c>
      <c r="E49" s="946">
        <v>0</v>
      </c>
      <c r="F49" s="947">
        <f t="shared" si="3"/>
        <v>0</v>
      </c>
      <c r="G49" s="948">
        <v>0</v>
      </c>
      <c r="H49" s="947">
        <f t="shared" si="4"/>
        <v>0</v>
      </c>
      <c r="I49" s="949">
        <f t="shared" si="2"/>
        <v>0</v>
      </c>
    </row>
    <row r="50" spans="1:10" x14ac:dyDescent="0.2">
      <c r="B50" s="945" t="s">
        <v>20311</v>
      </c>
      <c r="C50" s="492"/>
      <c r="D50" s="946">
        <v>0</v>
      </c>
      <c r="E50" s="946">
        <v>0</v>
      </c>
      <c r="F50" s="947">
        <f t="shared" si="3"/>
        <v>0</v>
      </c>
      <c r="G50" s="948">
        <v>0</v>
      </c>
      <c r="H50" s="947">
        <f t="shared" si="4"/>
        <v>0</v>
      </c>
      <c r="I50" s="949">
        <f t="shared" si="2"/>
        <v>0</v>
      </c>
    </row>
    <row r="51" spans="1:10" x14ac:dyDescent="0.2">
      <c r="B51" s="945" t="s">
        <v>20312</v>
      </c>
      <c r="C51" s="492"/>
      <c r="D51" s="946">
        <v>0</v>
      </c>
      <c r="E51" s="946">
        <v>0</v>
      </c>
      <c r="F51" s="947">
        <f t="shared" si="3"/>
        <v>0</v>
      </c>
      <c r="G51" s="948">
        <v>0</v>
      </c>
      <c r="H51" s="947">
        <f t="shared" si="4"/>
        <v>0</v>
      </c>
      <c r="I51" s="949">
        <f t="shared" si="2"/>
        <v>0</v>
      </c>
    </row>
    <row r="52" spans="1:10" s="955" customFormat="1" x14ac:dyDescent="0.2">
      <c r="A52" s="944"/>
      <c r="B52" s="952" t="s">
        <v>20313</v>
      </c>
      <c r="C52" s="953"/>
      <c r="D52" s="961">
        <f>SUM(D53:D61)</f>
        <v>0</v>
      </c>
      <c r="E52" s="961">
        <f>SUM(E53:E61)</f>
        <v>1260030.48</v>
      </c>
      <c r="F52" s="961">
        <f>SUM(F53:F61)</f>
        <v>1260030.48</v>
      </c>
      <c r="G52" s="961">
        <f t="shared" ref="G52:I52" si="8">SUM(G53:G61)</f>
        <v>1208454.3599999999</v>
      </c>
      <c r="H52" s="961">
        <f t="shared" si="8"/>
        <v>1208454.3599999999</v>
      </c>
      <c r="I52" s="962">
        <f t="shared" si="8"/>
        <v>51576.12</v>
      </c>
      <c r="J52" s="944"/>
    </row>
    <row r="53" spans="1:10" x14ac:dyDescent="0.2">
      <c r="B53" s="1534" t="s">
        <v>20314</v>
      </c>
      <c r="C53" s="1535"/>
      <c r="D53" s="946">
        <v>0</v>
      </c>
      <c r="E53" s="946">
        <v>812044.75</v>
      </c>
      <c r="F53" s="947">
        <f t="shared" si="3"/>
        <v>812044.75</v>
      </c>
      <c r="G53" s="948">
        <v>812044.75</v>
      </c>
      <c r="H53" s="947">
        <f t="shared" si="4"/>
        <v>812044.75</v>
      </c>
      <c r="I53" s="949">
        <f t="shared" si="2"/>
        <v>0</v>
      </c>
    </row>
    <row r="54" spans="1:10" x14ac:dyDescent="0.2">
      <c r="B54" s="945" t="s">
        <v>20315</v>
      </c>
      <c r="C54" s="492"/>
      <c r="D54" s="946">
        <v>0</v>
      </c>
      <c r="E54" s="946">
        <v>0</v>
      </c>
      <c r="F54" s="947">
        <f t="shared" si="3"/>
        <v>0</v>
      </c>
      <c r="G54" s="948">
        <v>0</v>
      </c>
      <c r="H54" s="947">
        <f>SUM(G54)</f>
        <v>0</v>
      </c>
      <c r="I54" s="957">
        <f t="shared" si="2"/>
        <v>0</v>
      </c>
    </row>
    <row r="55" spans="1:10" x14ac:dyDescent="0.2">
      <c r="B55" s="945" t="s">
        <v>20316</v>
      </c>
      <c r="C55" s="492"/>
      <c r="D55" s="946">
        <v>0</v>
      </c>
      <c r="E55" s="946">
        <v>0</v>
      </c>
      <c r="F55" s="947">
        <f t="shared" si="3"/>
        <v>0</v>
      </c>
      <c r="G55" s="948">
        <v>0</v>
      </c>
      <c r="H55" s="947">
        <f>SUM(G55)</f>
        <v>0</v>
      </c>
      <c r="I55" s="957">
        <f t="shared" si="2"/>
        <v>0</v>
      </c>
    </row>
    <row r="56" spans="1:10" x14ac:dyDescent="0.2">
      <c r="B56" s="1534" t="s">
        <v>20317</v>
      </c>
      <c r="C56" s="1535"/>
      <c r="D56" s="946">
        <v>0</v>
      </c>
      <c r="E56" s="946">
        <v>0</v>
      </c>
      <c r="F56" s="947">
        <f t="shared" si="3"/>
        <v>0</v>
      </c>
      <c r="G56" s="948">
        <v>0</v>
      </c>
      <c r="H56" s="947">
        <f t="shared" ref="H56:H61" si="9">SUM(G56)</f>
        <v>0</v>
      </c>
      <c r="I56" s="957">
        <f t="shared" si="2"/>
        <v>0</v>
      </c>
    </row>
    <row r="57" spans="1:10" x14ac:dyDescent="0.2">
      <c r="B57" s="1534" t="s">
        <v>20318</v>
      </c>
      <c r="C57" s="1535"/>
      <c r="D57" s="946">
        <v>0</v>
      </c>
      <c r="E57" s="946">
        <v>0</v>
      </c>
      <c r="F57" s="947">
        <f t="shared" si="3"/>
        <v>0</v>
      </c>
      <c r="G57" s="948">
        <v>0</v>
      </c>
      <c r="H57" s="947">
        <f t="shared" si="9"/>
        <v>0</v>
      </c>
      <c r="I57" s="957">
        <f t="shared" si="2"/>
        <v>0</v>
      </c>
    </row>
    <row r="58" spans="1:10" x14ac:dyDescent="0.2">
      <c r="B58" s="1534" t="s">
        <v>20319</v>
      </c>
      <c r="C58" s="1535"/>
      <c r="D58" s="946">
        <v>0</v>
      </c>
      <c r="E58" s="946">
        <v>396409.61</v>
      </c>
      <c r="F58" s="947">
        <f t="shared" si="3"/>
        <v>396409.61</v>
      </c>
      <c r="G58" s="948">
        <v>396409.61</v>
      </c>
      <c r="H58" s="947">
        <f t="shared" si="9"/>
        <v>396409.61</v>
      </c>
      <c r="I58" s="957">
        <f t="shared" si="2"/>
        <v>0</v>
      </c>
    </row>
    <row r="59" spans="1:10" x14ac:dyDescent="0.2">
      <c r="B59" s="950" t="s">
        <v>20320</v>
      </c>
      <c r="C59" s="493"/>
      <c r="D59" s="946">
        <v>0</v>
      </c>
      <c r="E59" s="946">
        <v>0</v>
      </c>
      <c r="F59" s="947">
        <f t="shared" si="3"/>
        <v>0</v>
      </c>
      <c r="G59" s="948">
        <v>0</v>
      </c>
      <c r="H59" s="947">
        <f t="shared" si="9"/>
        <v>0</v>
      </c>
      <c r="I59" s="957">
        <f t="shared" si="2"/>
        <v>0</v>
      </c>
    </row>
    <row r="60" spans="1:10" x14ac:dyDescent="0.2">
      <c r="B60" s="945" t="s">
        <v>20321</v>
      </c>
      <c r="C60" s="492"/>
      <c r="D60" s="946">
        <v>0</v>
      </c>
      <c r="E60" s="946">
        <v>51576.12</v>
      </c>
      <c r="F60" s="947">
        <f t="shared" si="3"/>
        <v>51576.12</v>
      </c>
      <c r="G60" s="948">
        <v>0</v>
      </c>
      <c r="H60" s="947">
        <f>SUM(G60)</f>
        <v>0</v>
      </c>
      <c r="I60" s="957">
        <f t="shared" si="2"/>
        <v>51576.12</v>
      </c>
    </row>
    <row r="61" spans="1:10" x14ac:dyDescent="0.2">
      <c r="B61" s="945" t="s">
        <v>20322</v>
      </c>
      <c r="C61" s="492"/>
      <c r="D61" s="946">
        <v>0</v>
      </c>
      <c r="E61" s="946">
        <v>0</v>
      </c>
      <c r="F61" s="947">
        <f t="shared" si="3"/>
        <v>0</v>
      </c>
      <c r="G61" s="948">
        <v>0</v>
      </c>
      <c r="H61" s="947">
        <f t="shared" si="9"/>
        <v>0</v>
      </c>
      <c r="I61" s="957">
        <f t="shared" si="2"/>
        <v>0</v>
      </c>
    </row>
    <row r="62" spans="1:10" s="955" customFormat="1" x14ac:dyDescent="0.2">
      <c r="A62" s="944"/>
      <c r="B62" s="952" t="s">
        <v>20323</v>
      </c>
      <c r="C62" s="953"/>
      <c r="D62" s="942">
        <v>0</v>
      </c>
      <c r="E62" s="942">
        <v>0</v>
      </c>
      <c r="F62" s="943">
        <v>0</v>
      </c>
      <c r="G62" s="963">
        <v>0</v>
      </c>
      <c r="H62" s="943">
        <v>0</v>
      </c>
      <c r="I62" s="957">
        <v>0</v>
      </c>
      <c r="J62" s="944"/>
    </row>
    <row r="63" spans="1:10" x14ac:dyDescent="0.2">
      <c r="B63" s="945" t="s">
        <v>20324</v>
      </c>
      <c r="C63" s="492"/>
      <c r="D63" s="946">
        <v>0</v>
      </c>
      <c r="E63" s="946">
        <v>0</v>
      </c>
      <c r="F63" s="947">
        <v>0</v>
      </c>
      <c r="G63" s="948">
        <v>0</v>
      </c>
      <c r="H63" s="947">
        <v>0</v>
      </c>
      <c r="I63" s="957">
        <v>0</v>
      </c>
    </row>
    <row r="64" spans="1:10" x14ac:dyDescent="0.2">
      <c r="B64" s="1534" t="s">
        <v>20325</v>
      </c>
      <c r="C64" s="1535"/>
      <c r="D64" s="946">
        <v>0</v>
      </c>
      <c r="E64" s="946">
        <v>0</v>
      </c>
      <c r="F64" s="947">
        <v>0</v>
      </c>
      <c r="G64" s="948">
        <v>0</v>
      </c>
      <c r="H64" s="947">
        <v>0</v>
      </c>
      <c r="I64" s="957">
        <v>0</v>
      </c>
    </row>
    <row r="65" spans="1:10" x14ac:dyDescent="0.2">
      <c r="B65" s="1534" t="s">
        <v>20326</v>
      </c>
      <c r="C65" s="1535"/>
      <c r="D65" s="946">
        <v>0</v>
      </c>
      <c r="E65" s="946">
        <v>0</v>
      </c>
      <c r="F65" s="947">
        <v>0</v>
      </c>
      <c r="G65" s="948">
        <v>0</v>
      </c>
      <c r="H65" s="947">
        <v>0</v>
      </c>
      <c r="I65" s="957">
        <v>0</v>
      </c>
    </row>
    <row r="66" spans="1:10" s="955" customFormat="1" x14ac:dyDescent="0.2">
      <c r="A66" s="944"/>
      <c r="B66" s="1536" t="s">
        <v>20327</v>
      </c>
      <c r="C66" s="1537"/>
      <c r="D66" s="958">
        <v>0</v>
      </c>
      <c r="E66" s="958">
        <v>0</v>
      </c>
      <c r="F66" s="959">
        <v>0</v>
      </c>
      <c r="G66" s="964">
        <v>0</v>
      </c>
      <c r="H66" s="959">
        <v>0</v>
      </c>
      <c r="I66" s="957">
        <v>0</v>
      </c>
      <c r="J66" s="944"/>
    </row>
    <row r="67" spans="1:10" x14ac:dyDescent="0.2">
      <c r="B67" s="945" t="s">
        <v>20328</v>
      </c>
      <c r="C67" s="492"/>
      <c r="D67" s="946">
        <v>0</v>
      </c>
      <c r="E67" s="946">
        <v>0</v>
      </c>
      <c r="F67" s="947">
        <v>0</v>
      </c>
      <c r="G67" s="948">
        <v>0</v>
      </c>
      <c r="H67" s="947">
        <v>0</v>
      </c>
      <c r="I67" s="957">
        <v>0</v>
      </c>
    </row>
    <row r="68" spans="1:10" x14ac:dyDescent="0.2">
      <c r="B68" s="1534" t="s">
        <v>20329</v>
      </c>
      <c r="C68" s="1535"/>
      <c r="D68" s="946">
        <v>0</v>
      </c>
      <c r="E68" s="946">
        <v>0</v>
      </c>
      <c r="F68" s="947">
        <v>0</v>
      </c>
      <c r="G68" s="948">
        <v>0</v>
      </c>
      <c r="H68" s="947">
        <v>0</v>
      </c>
      <c r="I68" s="957">
        <v>0</v>
      </c>
    </row>
    <row r="69" spans="1:10" x14ac:dyDescent="0.2">
      <c r="B69" s="945" t="s">
        <v>20330</v>
      </c>
      <c r="C69" s="492"/>
      <c r="D69" s="946">
        <v>0</v>
      </c>
      <c r="E69" s="946">
        <v>0</v>
      </c>
      <c r="F69" s="947">
        <v>0</v>
      </c>
      <c r="G69" s="948">
        <v>0</v>
      </c>
      <c r="H69" s="947">
        <v>0</v>
      </c>
      <c r="I69" s="957">
        <v>0</v>
      </c>
    </row>
    <row r="70" spans="1:10" x14ac:dyDescent="0.2">
      <c r="B70" s="945" t="s">
        <v>20331</v>
      </c>
      <c r="C70" s="492"/>
      <c r="D70" s="946">
        <v>0</v>
      </c>
      <c r="E70" s="946">
        <v>0</v>
      </c>
      <c r="F70" s="947">
        <v>0</v>
      </c>
      <c r="G70" s="948">
        <v>0</v>
      </c>
      <c r="H70" s="947">
        <v>0</v>
      </c>
      <c r="I70" s="957">
        <v>0</v>
      </c>
    </row>
    <row r="71" spans="1:10" ht="24.75" customHeight="1" x14ac:dyDescent="0.2">
      <c r="B71" s="1534" t="s">
        <v>20332</v>
      </c>
      <c r="C71" s="1535"/>
      <c r="D71" s="946">
        <v>0</v>
      </c>
      <c r="E71" s="946">
        <v>0</v>
      </c>
      <c r="F71" s="947">
        <v>0</v>
      </c>
      <c r="G71" s="948">
        <v>0</v>
      </c>
      <c r="H71" s="947">
        <v>0</v>
      </c>
      <c r="I71" s="957">
        <v>0</v>
      </c>
    </row>
    <row r="72" spans="1:10" x14ac:dyDescent="0.2">
      <c r="B72" s="945" t="s">
        <v>20333</v>
      </c>
      <c r="C72" s="492"/>
      <c r="D72" s="946">
        <v>0</v>
      </c>
      <c r="E72" s="946">
        <v>0</v>
      </c>
      <c r="F72" s="947">
        <v>0</v>
      </c>
      <c r="G72" s="948">
        <v>0</v>
      </c>
      <c r="H72" s="947">
        <v>0</v>
      </c>
      <c r="I72" s="957">
        <v>0</v>
      </c>
    </row>
    <row r="73" spans="1:10" x14ac:dyDescent="0.2">
      <c r="B73" s="1534" t="s">
        <v>20334</v>
      </c>
      <c r="C73" s="1535"/>
      <c r="D73" s="946">
        <v>0</v>
      </c>
      <c r="E73" s="946">
        <v>0</v>
      </c>
      <c r="F73" s="947">
        <v>0</v>
      </c>
      <c r="G73" s="948">
        <v>0</v>
      </c>
      <c r="H73" s="947">
        <v>0</v>
      </c>
      <c r="I73" s="957">
        <v>0</v>
      </c>
    </row>
    <row r="74" spans="1:10" s="955" customFormat="1" x14ac:dyDescent="0.2">
      <c r="A74" s="944"/>
      <c r="B74" s="1536" t="s">
        <v>20335</v>
      </c>
      <c r="C74" s="1537"/>
      <c r="D74" s="965">
        <v>0</v>
      </c>
      <c r="E74" s="965">
        <v>0</v>
      </c>
      <c r="F74" s="966">
        <v>0</v>
      </c>
      <c r="G74" s="967">
        <v>0</v>
      </c>
      <c r="H74" s="966">
        <v>0</v>
      </c>
      <c r="I74" s="957">
        <v>0</v>
      </c>
      <c r="J74" s="944"/>
    </row>
    <row r="75" spans="1:10" x14ac:dyDescent="0.2">
      <c r="B75" s="950" t="s">
        <v>20336</v>
      </c>
      <c r="C75" s="493"/>
      <c r="D75" s="946">
        <v>0</v>
      </c>
      <c r="E75" s="946">
        <v>0</v>
      </c>
      <c r="F75" s="947">
        <v>0</v>
      </c>
      <c r="G75" s="948">
        <v>0</v>
      </c>
      <c r="H75" s="947">
        <v>0</v>
      </c>
      <c r="I75" s="957">
        <v>0</v>
      </c>
    </row>
    <row r="76" spans="1:10" x14ac:dyDescent="0.2">
      <c r="B76" s="945" t="s">
        <v>20337</v>
      </c>
      <c r="C76" s="492"/>
      <c r="D76" s="946">
        <v>0</v>
      </c>
      <c r="E76" s="946">
        <v>0</v>
      </c>
      <c r="F76" s="947">
        <v>0</v>
      </c>
      <c r="G76" s="948">
        <v>0</v>
      </c>
      <c r="H76" s="947">
        <v>0</v>
      </c>
      <c r="I76" s="957">
        <v>0</v>
      </c>
    </row>
    <row r="77" spans="1:10" x14ac:dyDescent="0.2">
      <c r="B77" s="945" t="s">
        <v>20338</v>
      </c>
      <c r="C77" s="492"/>
      <c r="D77" s="946">
        <v>0</v>
      </c>
      <c r="E77" s="946">
        <v>0</v>
      </c>
      <c r="F77" s="947">
        <v>0</v>
      </c>
      <c r="G77" s="948">
        <v>0</v>
      </c>
      <c r="H77" s="947">
        <v>0</v>
      </c>
      <c r="I77" s="957">
        <v>0</v>
      </c>
    </row>
    <row r="78" spans="1:10" s="955" customFormat="1" x14ac:dyDescent="0.2">
      <c r="A78" s="944"/>
      <c r="B78" s="952" t="s">
        <v>20339</v>
      </c>
      <c r="C78" s="953"/>
      <c r="D78" s="965">
        <v>0</v>
      </c>
      <c r="E78" s="965">
        <v>0</v>
      </c>
      <c r="F78" s="966">
        <v>0</v>
      </c>
      <c r="G78" s="967">
        <v>0</v>
      </c>
      <c r="H78" s="966">
        <v>0</v>
      </c>
      <c r="I78" s="957">
        <v>0</v>
      </c>
      <c r="J78" s="944"/>
    </row>
    <row r="79" spans="1:10" x14ac:dyDescent="0.2">
      <c r="B79" s="945" t="s">
        <v>20340</v>
      </c>
      <c r="C79" s="492"/>
      <c r="D79" s="946">
        <v>0</v>
      </c>
      <c r="E79" s="946">
        <v>0</v>
      </c>
      <c r="F79" s="947">
        <v>0</v>
      </c>
      <c r="G79" s="948">
        <v>0</v>
      </c>
      <c r="H79" s="947">
        <v>0</v>
      </c>
      <c r="I79" s="957">
        <v>0</v>
      </c>
    </row>
    <row r="80" spans="1:10" x14ac:dyDescent="0.2">
      <c r="B80" s="945" t="s">
        <v>20341</v>
      </c>
      <c r="C80" s="492"/>
      <c r="D80" s="946">
        <v>0</v>
      </c>
      <c r="E80" s="946">
        <v>0</v>
      </c>
      <c r="F80" s="947">
        <v>0</v>
      </c>
      <c r="G80" s="948">
        <v>0</v>
      </c>
      <c r="H80" s="947">
        <v>0</v>
      </c>
      <c r="I80" s="957">
        <v>0</v>
      </c>
    </row>
    <row r="81" spans="2:9" x14ac:dyDescent="0.2">
      <c r="B81" s="945" t="s">
        <v>20342</v>
      </c>
      <c r="C81" s="492"/>
      <c r="D81" s="946">
        <v>0</v>
      </c>
      <c r="E81" s="946">
        <v>0</v>
      </c>
      <c r="F81" s="947">
        <v>0</v>
      </c>
      <c r="G81" s="948">
        <v>0</v>
      </c>
      <c r="H81" s="947">
        <v>0</v>
      </c>
      <c r="I81" s="957">
        <v>0</v>
      </c>
    </row>
    <row r="82" spans="2:9" x14ac:dyDescent="0.2">
      <c r="B82" s="945" t="s">
        <v>20343</v>
      </c>
      <c r="C82" s="492"/>
      <c r="D82" s="946">
        <v>0</v>
      </c>
      <c r="E82" s="946">
        <v>0</v>
      </c>
      <c r="F82" s="947">
        <v>0</v>
      </c>
      <c r="G82" s="948">
        <v>0</v>
      </c>
      <c r="H82" s="947">
        <v>0</v>
      </c>
      <c r="I82" s="957">
        <v>0</v>
      </c>
    </row>
    <row r="83" spans="2:9" x14ac:dyDescent="0.2">
      <c r="B83" s="945" t="s">
        <v>20344</v>
      </c>
      <c r="C83" s="492"/>
      <c r="D83" s="946">
        <v>0</v>
      </c>
      <c r="E83" s="946">
        <v>0</v>
      </c>
      <c r="F83" s="947">
        <v>0</v>
      </c>
      <c r="G83" s="948">
        <v>0</v>
      </c>
      <c r="H83" s="947">
        <v>0</v>
      </c>
      <c r="I83" s="957">
        <v>0</v>
      </c>
    </row>
    <row r="84" spans="2:9" x14ac:dyDescent="0.2">
      <c r="B84" s="945" t="s">
        <v>20345</v>
      </c>
      <c r="C84" s="492"/>
      <c r="D84" s="946">
        <v>0</v>
      </c>
      <c r="E84" s="946">
        <v>0</v>
      </c>
      <c r="F84" s="947">
        <v>0</v>
      </c>
      <c r="G84" s="948">
        <v>0</v>
      </c>
      <c r="H84" s="947">
        <v>0</v>
      </c>
      <c r="I84" s="957">
        <v>0</v>
      </c>
    </row>
    <row r="85" spans="2:9" x14ac:dyDescent="0.2">
      <c r="B85" s="945" t="s">
        <v>20346</v>
      </c>
      <c r="C85" s="492"/>
      <c r="D85" s="946">
        <v>0</v>
      </c>
      <c r="E85" s="946">
        <v>0</v>
      </c>
      <c r="F85" s="947">
        <v>0</v>
      </c>
      <c r="G85" s="948">
        <v>0</v>
      </c>
      <c r="H85" s="947">
        <v>0</v>
      </c>
      <c r="I85" s="957">
        <v>0</v>
      </c>
    </row>
    <row r="86" spans="2:9" x14ac:dyDescent="0.2">
      <c r="B86" s="968"/>
      <c r="C86" s="969"/>
      <c r="D86" s="970"/>
      <c r="E86" s="971"/>
      <c r="F86" s="972"/>
      <c r="G86" s="973"/>
      <c r="H86" s="972"/>
      <c r="I86" s="974"/>
    </row>
    <row r="87" spans="2:9" x14ac:dyDescent="0.2">
      <c r="B87" s="975"/>
      <c r="C87" s="975"/>
      <c r="D87" s="976"/>
      <c r="E87" s="977"/>
      <c r="F87" s="977"/>
      <c r="G87" s="977"/>
      <c r="H87" s="977"/>
      <c r="I87" s="977"/>
    </row>
    <row r="88" spans="2:9" x14ac:dyDescent="0.2">
      <c r="B88" s="978"/>
      <c r="C88" s="978"/>
      <c r="D88" s="979"/>
      <c r="E88" s="979"/>
      <c r="F88" s="979"/>
      <c r="G88" s="979"/>
      <c r="H88" s="979"/>
      <c r="I88" s="979"/>
    </row>
    <row r="89" spans="2:9" x14ac:dyDescent="0.2">
      <c r="B89" s="978"/>
      <c r="C89" s="978"/>
      <c r="D89" s="979"/>
      <c r="E89" s="979"/>
      <c r="F89" s="979"/>
      <c r="G89" s="979"/>
      <c r="H89" s="979"/>
      <c r="I89" s="979"/>
    </row>
    <row r="90" spans="2:9" x14ac:dyDescent="0.2">
      <c r="B90" s="978"/>
      <c r="C90" s="978"/>
      <c r="D90" s="979"/>
      <c r="E90" s="979"/>
      <c r="F90" s="979"/>
      <c r="G90" s="979"/>
      <c r="H90" s="979"/>
      <c r="I90" s="979"/>
    </row>
    <row r="91" spans="2:9" x14ac:dyDescent="0.2">
      <c r="B91" s="978"/>
      <c r="C91" s="978"/>
      <c r="D91" s="979"/>
      <c r="E91" s="979"/>
      <c r="F91" s="979"/>
      <c r="G91" s="979"/>
      <c r="H91" s="979"/>
      <c r="I91" s="979"/>
    </row>
    <row r="92" spans="2:9" x14ac:dyDescent="0.2">
      <c r="B92" s="978"/>
      <c r="C92" s="978"/>
      <c r="D92" s="979"/>
      <c r="E92" s="979"/>
      <c r="F92" s="979"/>
      <c r="G92" s="979"/>
      <c r="H92" s="979"/>
      <c r="I92" s="979"/>
    </row>
    <row r="93" spans="2:9" x14ac:dyDescent="0.2">
      <c r="B93" s="978"/>
      <c r="C93" s="978"/>
      <c r="D93" s="979"/>
      <c r="E93" s="979"/>
      <c r="F93" s="979"/>
      <c r="G93" s="979"/>
      <c r="H93" s="979"/>
      <c r="I93" s="979"/>
    </row>
    <row r="94" spans="2:9" x14ac:dyDescent="0.2">
      <c r="B94" s="978"/>
      <c r="C94" s="978"/>
      <c r="D94" s="979"/>
      <c r="E94" s="979"/>
      <c r="F94" s="979"/>
      <c r="G94" s="979"/>
      <c r="H94" s="979"/>
      <c r="I94" s="979"/>
    </row>
    <row r="95" spans="2:9" x14ac:dyDescent="0.2">
      <c r="B95" s="978"/>
      <c r="C95" s="978"/>
      <c r="D95" s="979"/>
      <c r="E95" s="979"/>
      <c r="F95" s="979"/>
      <c r="G95" s="979"/>
      <c r="H95" s="979"/>
      <c r="I95" s="979"/>
    </row>
    <row r="96" spans="2:9" x14ac:dyDescent="0.2">
      <c r="B96" s="978"/>
      <c r="C96" s="978"/>
      <c r="D96" s="979"/>
      <c r="E96" s="979"/>
      <c r="F96" s="979"/>
      <c r="G96" s="979"/>
      <c r="H96" s="979"/>
      <c r="I96" s="979"/>
    </row>
    <row r="97" spans="1:10" x14ac:dyDescent="0.2">
      <c r="B97" s="980"/>
      <c r="C97" s="980"/>
      <c r="D97" s="981"/>
      <c r="E97" s="981"/>
      <c r="F97" s="981"/>
      <c r="G97" s="981"/>
      <c r="H97" s="981"/>
      <c r="I97" s="981"/>
    </row>
    <row r="98" spans="1:10" x14ac:dyDescent="0.2">
      <c r="B98" s="1538"/>
      <c r="C98" s="1538"/>
      <c r="D98" s="1538"/>
      <c r="E98" s="1538"/>
      <c r="F98" s="1538"/>
      <c r="G98" s="1538"/>
      <c r="H98" s="1538"/>
      <c r="I98" s="1538"/>
    </row>
    <row r="99" spans="1:10" x14ac:dyDescent="0.2">
      <c r="B99" s="1522" t="s">
        <v>20272</v>
      </c>
      <c r="C99" s="1522"/>
      <c r="D99" s="1522"/>
      <c r="E99" s="1522"/>
      <c r="F99" s="1522"/>
      <c r="G99" s="1522"/>
      <c r="H99" s="1522"/>
      <c r="I99" s="1522"/>
    </row>
    <row r="100" spans="1:10" x14ac:dyDescent="0.2">
      <c r="B100" s="1522" t="s">
        <v>19734</v>
      </c>
      <c r="C100" s="1522"/>
      <c r="D100" s="1522"/>
      <c r="E100" s="1522"/>
      <c r="F100" s="1522"/>
      <c r="G100" s="1522"/>
      <c r="H100" s="1522"/>
      <c r="I100" s="1522"/>
    </row>
    <row r="101" spans="1:10" x14ac:dyDescent="0.2">
      <c r="B101" s="1522" t="s">
        <v>19706</v>
      </c>
      <c r="C101" s="1522"/>
      <c r="D101" s="1522"/>
      <c r="E101" s="1522"/>
      <c r="F101" s="1522"/>
      <c r="G101" s="1522"/>
      <c r="H101" s="1522"/>
      <c r="I101" s="1522"/>
    </row>
    <row r="102" spans="1:10" x14ac:dyDescent="0.2">
      <c r="B102" s="1522" t="s">
        <v>1</v>
      </c>
      <c r="C102" s="1522"/>
      <c r="D102" s="1522"/>
      <c r="E102" s="1522"/>
      <c r="F102" s="1522"/>
      <c r="G102" s="1522"/>
      <c r="H102" s="1522"/>
      <c r="I102" s="1522"/>
    </row>
    <row r="103" spans="1:10" x14ac:dyDescent="0.2">
      <c r="B103" s="982"/>
      <c r="C103" s="982"/>
      <c r="D103" s="982"/>
      <c r="E103" s="982"/>
      <c r="F103" s="982"/>
      <c r="G103" s="982"/>
      <c r="H103" s="982"/>
      <c r="I103" s="982"/>
    </row>
    <row r="104" spans="1:10" x14ac:dyDescent="0.2">
      <c r="B104" s="983" t="s">
        <v>2</v>
      </c>
      <c r="C104" s="1523" t="s">
        <v>19885</v>
      </c>
      <c r="D104" s="1523"/>
      <c r="E104" s="1523"/>
      <c r="F104" s="1523"/>
      <c r="G104" s="1523"/>
      <c r="H104" s="1523"/>
      <c r="I104" s="982"/>
    </row>
    <row r="105" spans="1:10" x14ac:dyDescent="0.2">
      <c r="B105" s="984"/>
      <c r="C105" s="984"/>
      <c r="D105" s="985"/>
      <c r="E105" s="985"/>
      <c r="F105" s="985"/>
      <c r="G105" s="985"/>
      <c r="H105" s="985"/>
      <c r="I105" s="985"/>
    </row>
    <row r="106" spans="1:10" x14ac:dyDescent="0.2">
      <c r="B106" s="1524" t="s">
        <v>20161</v>
      </c>
      <c r="C106" s="1525"/>
      <c r="D106" s="1528" t="s">
        <v>19735</v>
      </c>
      <c r="E106" s="1529"/>
      <c r="F106" s="1529"/>
      <c r="G106" s="1529"/>
      <c r="H106" s="1529"/>
      <c r="I106" s="1530" t="s">
        <v>19736</v>
      </c>
    </row>
    <row r="107" spans="1:10" ht="24" x14ac:dyDescent="0.2">
      <c r="B107" s="1526"/>
      <c r="C107" s="1527"/>
      <c r="D107" s="986" t="s">
        <v>20273</v>
      </c>
      <c r="E107" s="986" t="s">
        <v>19738</v>
      </c>
      <c r="F107" s="987" t="s">
        <v>19712</v>
      </c>
      <c r="G107" s="988" t="s">
        <v>19713</v>
      </c>
      <c r="H107" s="988" t="s">
        <v>19739</v>
      </c>
      <c r="I107" s="1531"/>
    </row>
    <row r="108" spans="1:10" x14ac:dyDescent="0.2">
      <c r="B108" s="989"/>
      <c r="C108" s="984"/>
      <c r="D108" s="990"/>
      <c r="E108" s="990"/>
      <c r="F108" s="991"/>
      <c r="G108" s="992"/>
      <c r="H108" s="992"/>
      <c r="I108" s="993"/>
    </row>
    <row r="109" spans="1:10" x14ac:dyDescent="0.2">
      <c r="B109" s="994" t="s">
        <v>20347</v>
      </c>
      <c r="C109" s="980"/>
      <c r="D109" s="995">
        <v>0</v>
      </c>
      <c r="E109" s="995">
        <f>E118+E128+E138+E148</f>
        <v>8858939.4400000013</v>
      </c>
      <c r="F109" s="995">
        <f t="shared" ref="F109:I109" si="10">F118+F128+F138+F148</f>
        <v>8858939.4400000013</v>
      </c>
      <c r="G109" s="995">
        <f t="shared" si="10"/>
        <v>6309131.1999999993</v>
      </c>
      <c r="H109" s="995">
        <f t="shared" si="10"/>
        <v>6309131.1999999993</v>
      </c>
      <c r="I109" s="996">
        <f t="shared" si="10"/>
        <v>2549808.2400000007</v>
      </c>
    </row>
    <row r="110" spans="1:10" s="955" customFormat="1" x14ac:dyDescent="0.2">
      <c r="A110" s="944"/>
      <c r="B110" s="1532" t="s">
        <v>20275</v>
      </c>
      <c r="C110" s="1533"/>
      <c r="D110" s="995">
        <v>0</v>
      </c>
      <c r="E110" s="995">
        <v>0</v>
      </c>
      <c r="F110" s="996">
        <v>0</v>
      </c>
      <c r="G110" s="996">
        <v>0</v>
      </c>
      <c r="H110" s="996">
        <v>0</v>
      </c>
      <c r="I110" s="997">
        <v>0</v>
      </c>
      <c r="J110" s="944"/>
    </row>
    <row r="111" spans="1:10" x14ac:dyDescent="0.2">
      <c r="B111" s="989" t="s">
        <v>20276</v>
      </c>
      <c r="C111" s="984"/>
      <c r="D111" s="998">
        <v>0</v>
      </c>
      <c r="E111" s="998">
        <v>0</v>
      </c>
      <c r="F111" s="999">
        <v>0</v>
      </c>
      <c r="G111" s="999">
        <v>0</v>
      </c>
      <c r="H111" s="999">
        <v>0</v>
      </c>
      <c r="I111" s="1000">
        <f t="shared" ref="I111:I156" si="11">F111-G111</f>
        <v>0</v>
      </c>
    </row>
    <row r="112" spans="1:10" x14ac:dyDescent="0.2">
      <c r="B112" s="989" t="s">
        <v>20277</v>
      </c>
      <c r="C112" s="984"/>
      <c r="D112" s="998">
        <v>0</v>
      </c>
      <c r="E112" s="998">
        <v>0</v>
      </c>
      <c r="F112" s="999">
        <v>0</v>
      </c>
      <c r="G112" s="999">
        <v>0</v>
      </c>
      <c r="H112" s="999">
        <v>0</v>
      </c>
      <c r="I112" s="1000">
        <f t="shared" si="11"/>
        <v>0</v>
      </c>
    </row>
    <row r="113" spans="1:12" x14ac:dyDescent="0.2">
      <c r="B113" s="989" t="s">
        <v>20278</v>
      </c>
      <c r="C113" s="984"/>
      <c r="D113" s="998">
        <v>0</v>
      </c>
      <c r="E113" s="998">
        <v>0</v>
      </c>
      <c r="F113" s="999">
        <v>0</v>
      </c>
      <c r="G113" s="999">
        <v>0</v>
      </c>
      <c r="H113" s="999">
        <v>0</v>
      </c>
      <c r="I113" s="1000">
        <f t="shared" si="11"/>
        <v>0</v>
      </c>
    </row>
    <row r="114" spans="1:12" x14ac:dyDescent="0.2">
      <c r="B114" s="989" t="s">
        <v>20279</v>
      </c>
      <c r="C114" s="984"/>
      <c r="D114" s="998">
        <v>0</v>
      </c>
      <c r="E114" s="998">
        <v>0</v>
      </c>
      <c r="F114" s="999">
        <v>0</v>
      </c>
      <c r="G114" s="999">
        <v>0</v>
      </c>
      <c r="H114" s="999">
        <v>0</v>
      </c>
      <c r="I114" s="1000">
        <f t="shared" si="11"/>
        <v>0</v>
      </c>
    </row>
    <row r="115" spans="1:12" x14ac:dyDescent="0.2">
      <c r="B115" s="989" t="s">
        <v>20280</v>
      </c>
      <c r="C115" s="984"/>
      <c r="D115" s="998">
        <v>0</v>
      </c>
      <c r="E115" s="998">
        <v>0</v>
      </c>
      <c r="F115" s="999">
        <v>0</v>
      </c>
      <c r="G115" s="999">
        <v>0</v>
      </c>
      <c r="H115" s="999">
        <v>0</v>
      </c>
      <c r="I115" s="1000">
        <f t="shared" si="11"/>
        <v>0</v>
      </c>
      <c r="L115" s="960"/>
    </row>
    <row r="116" spans="1:12" x14ac:dyDescent="0.2">
      <c r="B116" s="1001" t="s">
        <v>20281</v>
      </c>
      <c r="C116" s="1002"/>
      <c r="D116" s="998">
        <v>0</v>
      </c>
      <c r="E116" s="998">
        <v>0</v>
      </c>
      <c r="F116" s="999">
        <v>0</v>
      </c>
      <c r="G116" s="999">
        <v>0</v>
      </c>
      <c r="H116" s="999">
        <v>0</v>
      </c>
      <c r="I116" s="1000">
        <f t="shared" si="11"/>
        <v>0</v>
      </c>
    </row>
    <row r="117" spans="1:12" x14ac:dyDescent="0.2">
      <c r="B117" s="989" t="s">
        <v>20282</v>
      </c>
      <c r="C117" s="984"/>
      <c r="D117" s="998">
        <v>0</v>
      </c>
      <c r="E117" s="998">
        <v>0</v>
      </c>
      <c r="F117" s="999">
        <v>0</v>
      </c>
      <c r="G117" s="999">
        <v>0</v>
      </c>
      <c r="H117" s="999">
        <v>0</v>
      </c>
      <c r="I117" s="1000">
        <f t="shared" si="11"/>
        <v>0</v>
      </c>
    </row>
    <row r="118" spans="1:12" s="955" customFormat="1" x14ac:dyDescent="0.2">
      <c r="A118" s="944"/>
      <c r="B118" s="1520" t="s">
        <v>20283</v>
      </c>
      <c r="C118" s="1521"/>
      <c r="D118" s="995">
        <v>0</v>
      </c>
      <c r="E118" s="995">
        <f>SUM(E119:E127)</f>
        <v>1486571.6800000002</v>
      </c>
      <c r="F118" s="996">
        <f>SUM(F119:F127)</f>
        <v>1486571.6800000002</v>
      </c>
      <c r="G118" s="996">
        <f>SUM(G119:G127)</f>
        <v>949713.01</v>
      </c>
      <c r="H118" s="996">
        <f>SUM(H119:H127)</f>
        <v>949713.01</v>
      </c>
      <c r="I118" s="996">
        <f>SUM(I119:I127)</f>
        <v>536858.67000000004</v>
      </c>
      <c r="J118" s="944"/>
    </row>
    <row r="119" spans="1:12" x14ac:dyDescent="0.2">
      <c r="B119" s="1516" t="s">
        <v>20284</v>
      </c>
      <c r="C119" s="1517"/>
      <c r="D119" s="998">
        <v>0</v>
      </c>
      <c r="E119" s="998">
        <v>385000</v>
      </c>
      <c r="F119" s="999">
        <f>SUM(D119:E119)</f>
        <v>385000</v>
      </c>
      <c r="G119" s="999">
        <v>234880</v>
      </c>
      <c r="H119" s="999">
        <f>SUM(G119)</f>
        <v>234880</v>
      </c>
      <c r="I119" s="1000">
        <f t="shared" si="11"/>
        <v>150120</v>
      </c>
    </row>
    <row r="120" spans="1:12" x14ac:dyDescent="0.2">
      <c r="B120" s="1001" t="s">
        <v>20285</v>
      </c>
      <c r="C120" s="1002"/>
      <c r="D120" s="998">
        <v>0</v>
      </c>
      <c r="E120" s="998">
        <v>0</v>
      </c>
      <c r="F120" s="999">
        <f t="shared" ref="F120:F157" si="12">SUM(D120:E120)</f>
        <v>0</v>
      </c>
      <c r="G120" s="999">
        <v>0</v>
      </c>
      <c r="H120" s="999">
        <f t="shared" ref="H120:H157" si="13">SUM(G120)</f>
        <v>0</v>
      </c>
      <c r="I120" s="1000">
        <f t="shared" si="11"/>
        <v>0</v>
      </c>
    </row>
    <row r="121" spans="1:12" x14ac:dyDescent="0.2">
      <c r="B121" s="1516" t="s">
        <v>20348</v>
      </c>
      <c r="C121" s="1517"/>
      <c r="D121" s="998">
        <v>0</v>
      </c>
      <c r="E121" s="998"/>
      <c r="F121" s="999">
        <f t="shared" si="12"/>
        <v>0</v>
      </c>
      <c r="G121" s="999"/>
      <c r="H121" s="999">
        <f t="shared" si="13"/>
        <v>0</v>
      </c>
      <c r="I121" s="1000">
        <f t="shared" si="11"/>
        <v>0</v>
      </c>
    </row>
    <row r="122" spans="1:12" x14ac:dyDescent="0.2">
      <c r="B122" s="1516" t="s">
        <v>20287</v>
      </c>
      <c r="C122" s="1517"/>
      <c r="D122" s="998">
        <v>0</v>
      </c>
      <c r="E122" s="998">
        <v>127651</v>
      </c>
      <c r="F122" s="999">
        <f t="shared" si="12"/>
        <v>127651</v>
      </c>
      <c r="G122" s="999">
        <v>127011.68</v>
      </c>
      <c r="H122" s="999">
        <f t="shared" si="13"/>
        <v>127011.68</v>
      </c>
      <c r="I122" s="1000">
        <f t="shared" si="11"/>
        <v>639.32000000000698</v>
      </c>
    </row>
    <row r="123" spans="1:12" x14ac:dyDescent="0.2">
      <c r="B123" s="989" t="s">
        <v>20288</v>
      </c>
      <c r="C123" s="984"/>
      <c r="D123" s="998">
        <v>0</v>
      </c>
      <c r="E123" s="998">
        <v>716184.48</v>
      </c>
      <c r="F123" s="999">
        <f t="shared" si="12"/>
        <v>716184.48</v>
      </c>
      <c r="G123" s="999">
        <v>537228.1</v>
      </c>
      <c r="H123" s="999">
        <f t="shared" si="13"/>
        <v>537228.1</v>
      </c>
      <c r="I123" s="1000">
        <f t="shared" si="11"/>
        <v>178956.38</v>
      </c>
    </row>
    <row r="124" spans="1:12" x14ac:dyDescent="0.2">
      <c r="B124" s="989" t="s">
        <v>20289</v>
      </c>
      <c r="C124" s="984"/>
      <c r="D124" s="998">
        <v>0</v>
      </c>
      <c r="E124" s="998">
        <v>1594.83</v>
      </c>
      <c r="F124" s="999">
        <f t="shared" si="12"/>
        <v>1594.83</v>
      </c>
      <c r="G124" s="999">
        <v>1594.83</v>
      </c>
      <c r="H124" s="999">
        <f t="shared" si="13"/>
        <v>1594.83</v>
      </c>
      <c r="I124" s="1000">
        <f t="shared" si="11"/>
        <v>0</v>
      </c>
    </row>
    <row r="125" spans="1:12" x14ac:dyDescent="0.2">
      <c r="B125" s="1516" t="s">
        <v>20290</v>
      </c>
      <c r="C125" s="1517"/>
      <c r="D125" s="998">
        <v>0</v>
      </c>
      <c r="E125" s="998">
        <v>0</v>
      </c>
      <c r="F125" s="999">
        <f t="shared" si="12"/>
        <v>0</v>
      </c>
      <c r="G125" s="999">
        <v>0</v>
      </c>
      <c r="H125" s="999">
        <f t="shared" si="13"/>
        <v>0</v>
      </c>
      <c r="I125" s="1000">
        <f t="shared" si="11"/>
        <v>0</v>
      </c>
    </row>
    <row r="126" spans="1:12" x14ac:dyDescent="0.2">
      <c r="B126" s="989" t="s">
        <v>20291</v>
      </c>
      <c r="C126" s="984"/>
      <c r="D126" s="998">
        <v>0</v>
      </c>
      <c r="E126" s="998"/>
      <c r="F126" s="999">
        <f t="shared" si="12"/>
        <v>0</v>
      </c>
      <c r="G126" s="999"/>
      <c r="H126" s="999">
        <f t="shared" si="13"/>
        <v>0</v>
      </c>
      <c r="I126" s="1000">
        <f t="shared" si="11"/>
        <v>0</v>
      </c>
    </row>
    <row r="127" spans="1:12" x14ac:dyDescent="0.2">
      <c r="B127" s="1516" t="s">
        <v>20292</v>
      </c>
      <c r="C127" s="1517"/>
      <c r="D127" s="998">
        <v>0</v>
      </c>
      <c r="E127" s="998">
        <v>256141.37</v>
      </c>
      <c r="F127" s="999">
        <f t="shared" si="12"/>
        <v>256141.37</v>
      </c>
      <c r="G127" s="999">
        <v>48998.400000000001</v>
      </c>
      <c r="H127" s="999">
        <f t="shared" si="13"/>
        <v>48998.400000000001</v>
      </c>
      <c r="I127" s="1000">
        <f t="shared" si="11"/>
        <v>207142.97</v>
      </c>
    </row>
    <row r="128" spans="1:12" s="955" customFormat="1" x14ac:dyDescent="0.2">
      <c r="A128" s="944"/>
      <c r="B128" s="1520" t="s">
        <v>20293</v>
      </c>
      <c r="C128" s="1521"/>
      <c r="D128" s="995">
        <v>0</v>
      </c>
      <c r="E128" s="995">
        <f>SUM(E129:E137)</f>
        <v>1429718.37</v>
      </c>
      <c r="F128" s="996">
        <f>SUM(F129:F137)</f>
        <v>1429718.37</v>
      </c>
      <c r="G128" s="996">
        <f>SUM(G129:G137)</f>
        <v>886478.59000000008</v>
      </c>
      <c r="H128" s="996">
        <f t="shared" ref="H128:I128" si="14">SUM(H129:H137)</f>
        <v>886478.59000000008</v>
      </c>
      <c r="I128" s="996">
        <f t="shared" si="14"/>
        <v>543239.78</v>
      </c>
      <c r="J128" s="944"/>
    </row>
    <row r="129" spans="1:11" x14ac:dyDescent="0.2">
      <c r="B129" s="1001" t="s">
        <v>20294</v>
      </c>
      <c r="C129" s="1002"/>
      <c r="D129" s="998">
        <v>0</v>
      </c>
      <c r="E129" s="998">
        <v>0</v>
      </c>
      <c r="F129" s="999">
        <f t="shared" si="12"/>
        <v>0</v>
      </c>
      <c r="G129" s="999">
        <v>0</v>
      </c>
      <c r="H129" s="999">
        <f t="shared" si="13"/>
        <v>0</v>
      </c>
      <c r="I129" s="1000">
        <f t="shared" si="11"/>
        <v>0</v>
      </c>
    </row>
    <row r="130" spans="1:11" x14ac:dyDescent="0.2">
      <c r="B130" s="989" t="s">
        <v>20295</v>
      </c>
      <c r="C130" s="984"/>
      <c r="D130" s="998">
        <v>0</v>
      </c>
      <c r="E130" s="998">
        <v>223054.89</v>
      </c>
      <c r="F130" s="999">
        <f t="shared" si="12"/>
        <v>223054.89</v>
      </c>
      <c r="G130" s="999">
        <v>223054.89</v>
      </c>
      <c r="H130" s="999">
        <f t="shared" si="13"/>
        <v>223054.89</v>
      </c>
      <c r="I130" s="1000">
        <f t="shared" si="11"/>
        <v>0</v>
      </c>
    </row>
    <row r="131" spans="1:11" x14ac:dyDescent="0.2">
      <c r="B131" s="1516" t="s">
        <v>20296</v>
      </c>
      <c r="C131" s="1517"/>
      <c r="D131" s="998">
        <v>0</v>
      </c>
      <c r="E131" s="998">
        <v>970001.92000000004</v>
      </c>
      <c r="F131" s="999">
        <f t="shared" si="12"/>
        <v>970001.92000000004</v>
      </c>
      <c r="G131" s="999">
        <v>619652.53</v>
      </c>
      <c r="H131" s="999">
        <f t="shared" si="13"/>
        <v>619652.53</v>
      </c>
      <c r="I131" s="1000">
        <f t="shared" si="11"/>
        <v>350349.39</v>
      </c>
    </row>
    <row r="132" spans="1:11" x14ac:dyDescent="0.2">
      <c r="B132" s="1516" t="s">
        <v>20297</v>
      </c>
      <c r="C132" s="1517"/>
      <c r="D132" s="998">
        <v>0</v>
      </c>
      <c r="E132" s="998">
        <v>3870.02</v>
      </c>
      <c r="F132" s="999">
        <f t="shared" si="12"/>
        <v>3870.02</v>
      </c>
      <c r="G132" s="999">
        <v>240</v>
      </c>
      <c r="H132" s="999">
        <f t="shared" si="13"/>
        <v>240</v>
      </c>
      <c r="I132" s="1000">
        <f t="shared" si="11"/>
        <v>3630.02</v>
      </c>
    </row>
    <row r="133" spans="1:11" x14ac:dyDescent="0.2">
      <c r="B133" s="1516" t="s">
        <v>20298</v>
      </c>
      <c r="C133" s="1517"/>
      <c r="D133" s="998">
        <v>0</v>
      </c>
      <c r="E133" s="998">
        <v>188531.34999999998</v>
      </c>
      <c r="F133" s="999">
        <f t="shared" si="12"/>
        <v>188531.34999999998</v>
      </c>
      <c r="G133" s="999">
        <v>0</v>
      </c>
      <c r="H133" s="999">
        <f t="shared" si="13"/>
        <v>0</v>
      </c>
      <c r="I133" s="1000">
        <f t="shared" si="11"/>
        <v>188531.34999999998</v>
      </c>
    </row>
    <row r="134" spans="1:11" x14ac:dyDescent="0.2">
      <c r="B134" s="989" t="s">
        <v>20299</v>
      </c>
      <c r="C134" s="984"/>
      <c r="D134" s="998">
        <v>0</v>
      </c>
      <c r="E134" s="998">
        <v>0</v>
      </c>
      <c r="F134" s="999">
        <f t="shared" si="12"/>
        <v>0</v>
      </c>
      <c r="G134" s="999">
        <v>0</v>
      </c>
      <c r="H134" s="999">
        <f t="shared" si="13"/>
        <v>0</v>
      </c>
      <c r="I134" s="1000">
        <f t="shared" si="11"/>
        <v>0</v>
      </c>
    </row>
    <row r="135" spans="1:11" x14ac:dyDescent="0.2">
      <c r="B135" s="989" t="s">
        <v>20300</v>
      </c>
      <c r="C135" s="984"/>
      <c r="D135" s="998">
        <v>0</v>
      </c>
      <c r="E135" s="998">
        <v>10684.19</v>
      </c>
      <c r="F135" s="999">
        <f t="shared" si="12"/>
        <v>10684.19</v>
      </c>
      <c r="G135" s="999">
        <v>9955.17</v>
      </c>
      <c r="H135" s="999">
        <f t="shared" si="13"/>
        <v>9955.17</v>
      </c>
      <c r="I135" s="1000">
        <f t="shared" si="11"/>
        <v>729.02000000000044</v>
      </c>
    </row>
    <row r="136" spans="1:11" x14ac:dyDescent="0.2">
      <c r="B136" s="989" t="s">
        <v>20301</v>
      </c>
      <c r="C136" s="984"/>
      <c r="D136" s="998">
        <v>0</v>
      </c>
      <c r="E136" s="998">
        <v>33576</v>
      </c>
      <c r="F136" s="999">
        <f t="shared" si="12"/>
        <v>33576</v>
      </c>
      <c r="G136" s="999">
        <v>33576</v>
      </c>
      <c r="H136" s="999">
        <f t="shared" si="13"/>
        <v>33576</v>
      </c>
      <c r="I136" s="1000">
        <f t="shared" si="11"/>
        <v>0</v>
      </c>
    </row>
    <row r="137" spans="1:11" x14ac:dyDescent="0.2">
      <c r="B137" s="989" t="s">
        <v>20302</v>
      </c>
      <c r="C137" s="984"/>
      <c r="D137" s="998">
        <v>0</v>
      </c>
      <c r="E137" s="998">
        <v>0</v>
      </c>
      <c r="F137" s="999">
        <f t="shared" si="12"/>
        <v>0</v>
      </c>
      <c r="G137" s="999">
        <v>0</v>
      </c>
      <c r="H137" s="999">
        <f t="shared" si="13"/>
        <v>0</v>
      </c>
      <c r="I137" s="1000">
        <f t="shared" si="11"/>
        <v>0</v>
      </c>
    </row>
    <row r="138" spans="1:11" s="955" customFormat="1" ht="24" customHeight="1" x14ac:dyDescent="0.2">
      <c r="A138" s="944"/>
      <c r="B138" s="1520" t="s">
        <v>20349</v>
      </c>
      <c r="C138" s="1521"/>
      <c r="D138" s="1003">
        <v>0</v>
      </c>
      <c r="E138" s="1003">
        <f>SUM(E139:E147)</f>
        <v>653020.46</v>
      </c>
      <c r="F138" s="1003">
        <f t="shared" ref="F138:I138" si="15">SUM(F139:F147)</f>
        <v>653020.46</v>
      </c>
      <c r="G138" s="1003">
        <f t="shared" si="15"/>
        <v>340700</v>
      </c>
      <c r="H138" s="1003">
        <f t="shared" si="15"/>
        <v>340700</v>
      </c>
      <c r="I138" s="1003">
        <f t="shared" si="15"/>
        <v>312320.45999999996</v>
      </c>
      <c r="J138" s="983"/>
      <c r="K138" s="1004"/>
    </row>
    <row r="139" spans="1:11" x14ac:dyDescent="0.2">
      <c r="B139" s="1516" t="s">
        <v>20304</v>
      </c>
      <c r="C139" s="1517"/>
      <c r="D139" s="998">
        <v>0</v>
      </c>
      <c r="E139" s="998">
        <v>0</v>
      </c>
      <c r="F139" s="999">
        <f t="shared" si="12"/>
        <v>0</v>
      </c>
      <c r="G139" s="999">
        <v>0</v>
      </c>
      <c r="H139" s="999">
        <f t="shared" si="13"/>
        <v>0</v>
      </c>
      <c r="I139" s="1000">
        <f t="shared" si="11"/>
        <v>0</v>
      </c>
    </row>
    <row r="140" spans="1:11" x14ac:dyDescent="0.2">
      <c r="B140" s="989" t="s">
        <v>20305</v>
      </c>
      <c r="C140" s="984"/>
      <c r="D140" s="998">
        <v>0</v>
      </c>
      <c r="E140" s="998">
        <v>0</v>
      </c>
      <c r="F140" s="999">
        <f t="shared" si="12"/>
        <v>0</v>
      </c>
      <c r="G140" s="999">
        <v>0</v>
      </c>
      <c r="H140" s="999">
        <f t="shared" si="13"/>
        <v>0</v>
      </c>
      <c r="I140" s="1000">
        <f t="shared" si="11"/>
        <v>0</v>
      </c>
    </row>
    <row r="141" spans="1:11" x14ac:dyDescent="0.2">
      <c r="B141" s="989" t="s">
        <v>20306</v>
      </c>
      <c r="C141" s="984"/>
      <c r="D141" s="998">
        <v>0</v>
      </c>
      <c r="E141" s="998">
        <v>0</v>
      </c>
      <c r="F141" s="999">
        <f t="shared" si="12"/>
        <v>0</v>
      </c>
      <c r="G141" s="999">
        <v>0</v>
      </c>
      <c r="H141" s="999">
        <f t="shared" si="13"/>
        <v>0</v>
      </c>
      <c r="I141" s="1000">
        <f t="shared" si="11"/>
        <v>0</v>
      </c>
    </row>
    <row r="142" spans="1:11" x14ac:dyDescent="0.2">
      <c r="B142" s="989" t="s">
        <v>20307</v>
      </c>
      <c r="C142" s="984"/>
      <c r="D142" s="998">
        <v>0</v>
      </c>
      <c r="E142" s="998">
        <v>653020.46</v>
      </c>
      <c r="F142" s="999">
        <f t="shared" si="12"/>
        <v>653020.46</v>
      </c>
      <c r="G142" s="999">
        <v>340700</v>
      </c>
      <c r="H142" s="999">
        <f t="shared" si="13"/>
        <v>340700</v>
      </c>
      <c r="I142" s="1000">
        <f t="shared" si="11"/>
        <v>312320.45999999996</v>
      </c>
    </row>
    <row r="143" spans="1:11" x14ac:dyDescent="0.2">
      <c r="B143" s="989" t="s">
        <v>20308</v>
      </c>
      <c r="C143" s="984"/>
      <c r="D143" s="998">
        <v>0</v>
      </c>
      <c r="E143" s="998">
        <v>0</v>
      </c>
      <c r="F143" s="999">
        <f t="shared" si="12"/>
        <v>0</v>
      </c>
      <c r="G143" s="999">
        <v>0</v>
      </c>
      <c r="H143" s="999">
        <f t="shared" si="13"/>
        <v>0</v>
      </c>
      <c r="I143" s="1000">
        <f t="shared" si="11"/>
        <v>0</v>
      </c>
    </row>
    <row r="144" spans="1:11" x14ac:dyDescent="0.2">
      <c r="B144" s="1516" t="s">
        <v>20309</v>
      </c>
      <c r="C144" s="1517"/>
      <c r="D144" s="998">
        <v>0</v>
      </c>
      <c r="E144" s="998">
        <v>0</v>
      </c>
      <c r="F144" s="999">
        <f t="shared" si="12"/>
        <v>0</v>
      </c>
      <c r="G144" s="999">
        <v>0</v>
      </c>
      <c r="H144" s="999">
        <f t="shared" si="13"/>
        <v>0</v>
      </c>
      <c r="I144" s="1000">
        <f t="shared" si="11"/>
        <v>0</v>
      </c>
    </row>
    <row r="145" spans="1:10" x14ac:dyDescent="0.2">
      <c r="B145" s="989" t="s">
        <v>20310</v>
      </c>
      <c r="C145" s="984"/>
      <c r="D145" s="998">
        <v>0</v>
      </c>
      <c r="E145" s="998">
        <v>0</v>
      </c>
      <c r="F145" s="999">
        <f t="shared" si="12"/>
        <v>0</v>
      </c>
      <c r="G145" s="999">
        <v>0</v>
      </c>
      <c r="H145" s="999">
        <f t="shared" si="13"/>
        <v>0</v>
      </c>
      <c r="I145" s="1000">
        <f t="shared" si="11"/>
        <v>0</v>
      </c>
    </row>
    <row r="146" spans="1:10" x14ac:dyDescent="0.2">
      <c r="B146" s="989" t="s">
        <v>20311</v>
      </c>
      <c r="C146" s="984"/>
      <c r="D146" s="998">
        <v>0</v>
      </c>
      <c r="E146" s="998">
        <v>0</v>
      </c>
      <c r="F146" s="999">
        <f t="shared" si="12"/>
        <v>0</v>
      </c>
      <c r="G146" s="999">
        <v>0</v>
      </c>
      <c r="H146" s="999">
        <f t="shared" si="13"/>
        <v>0</v>
      </c>
      <c r="I146" s="1000">
        <f t="shared" si="11"/>
        <v>0</v>
      </c>
    </row>
    <row r="147" spans="1:10" x14ac:dyDescent="0.2">
      <c r="B147" s="989" t="s">
        <v>20350</v>
      </c>
      <c r="C147" s="984"/>
      <c r="D147" s="998">
        <v>0</v>
      </c>
      <c r="E147" s="998">
        <v>0</v>
      </c>
      <c r="F147" s="999">
        <f t="shared" si="12"/>
        <v>0</v>
      </c>
      <c r="G147" s="999">
        <v>0</v>
      </c>
      <c r="H147" s="999">
        <f t="shared" si="13"/>
        <v>0</v>
      </c>
      <c r="I147" s="1000">
        <f t="shared" si="11"/>
        <v>0</v>
      </c>
    </row>
    <row r="148" spans="1:10" s="955" customFormat="1" x14ac:dyDescent="0.2">
      <c r="A148" s="944"/>
      <c r="B148" s="994" t="s">
        <v>20351</v>
      </c>
      <c r="C148" s="980"/>
      <c r="D148" s="1005">
        <v>0</v>
      </c>
      <c r="E148" s="1005">
        <f>SUM(E149:E157)</f>
        <v>5289628.9300000006</v>
      </c>
      <c r="F148" s="1003">
        <f t="shared" ref="F148:I148" si="16">SUM(F149:F157)</f>
        <v>5289628.9300000006</v>
      </c>
      <c r="G148" s="1003">
        <f t="shared" si="16"/>
        <v>4132239.5999999996</v>
      </c>
      <c r="H148" s="1005">
        <f t="shared" si="16"/>
        <v>4132239.5999999996</v>
      </c>
      <c r="I148" s="1003">
        <f t="shared" si="16"/>
        <v>1157389.3300000005</v>
      </c>
      <c r="J148" s="944"/>
    </row>
    <row r="149" spans="1:10" x14ac:dyDescent="0.2">
      <c r="B149" s="989" t="s">
        <v>20314</v>
      </c>
      <c r="C149" s="984"/>
      <c r="D149" s="998">
        <v>0</v>
      </c>
      <c r="E149" s="998">
        <v>2255985.75</v>
      </c>
      <c r="F149" s="999">
        <f t="shared" si="12"/>
        <v>2255985.75</v>
      </c>
      <c r="G149" s="999">
        <v>1817147.8</v>
      </c>
      <c r="H149" s="999">
        <f t="shared" si="13"/>
        <v>1817147.8</v>
      </c>
      <c r="I149" s="1000">
        <f t="shared" si="11"/>
        <v>438837.94999999995</v>
      </c>
    </row>
    <row r="150" spans="1:10" x14ac:dyDescent="0.2">
      <c r="B150" s="989" t="s">
        <v>20315</v>
      </c>
      <c r="C150" s="984"/>
      <c r="D150" s="998">
        <v>0</v>
      </c>
      <c r="E150" s="998">
        <v>32299.14</v>
      </c>
      <c r="F150" s="999">
        <f t="shared" si="12"/>
        <v>32299.14</v>
      </c>
      <c r="G150" s="999">
        <v>32299.14</v>
      </c>
      <c r="H150" s="999">
        <f t="shared" si="13"/>
        <v>32299.14</v>
      </c>
      <c r="I150" s="1000">
        <f t="shared" si="11"/>
        <v>0</v>
      </c>
    </row>
    <row r="151" spans="1:10" x14ac:dyDescent="0.2">
      <c r="B151" s="989" t="s">
        <v>20316</v>
      </c>
      <c r="C151" s="984"/>
      <c r="D151" s="998">
        <v>0</v>
      </c>
      <c r="E151" s="998">
        <v>512903.42999999993</v>
      </c>
      <c r="F151" s="999">
        <f t="shared" si="12"/>
        <v>512903.42999999993</v>
      </c>
      <c r="G151" s="999">
        <v>0</v>
      </c>
      <c r="H151" s="999">
        <f t="shared" si="13"/>
        <v>0</v>
      </c>
      <c r="I151" s="1000">
        <f t="shared" si="11"/>
        <v>512903.42999999993</v>
      </c>
    </row>
    <row r="152" spans="1:10" x14ac:dyDescent="0.2">
      <c r="B152" s="989" t="s">
        <v>20317</v>
      </c>
      <c r="C152" s="984"/>
      <c r="D152" s="998">
        <v>0</v>
      </c>
      <c r="E152" s="998">
        <v>0</v>
      </c>
      <c r="F152" s="999">
        <f t="shared" si="12"/>
        <v>0</v>
      </c>
      <c r="G152" s="999">
        <v>0</v>
      </c>
      <c r="H152" s="999">
        <f t="shared" si="13"/>
        <v>0</v>
      </c>
      <c r="I152" s="1000">
        <f t="shared" si="11"/>
        <v>0</v>
      </c>
    </row>
    <row r="153" spans="1:10" x14ac:dyDescent="0.2">
      <c r="B153" s="989" t="s">
        <v>20318</v>
      </c>
      <c r="C153" s="984"/>
      <c r="D153" s="998">
        <v>0</v>
      </c>
      <c r="E153" s="998">
        <v>0</v>
      </c>
      <c r="F153" s="999">
        <f t="shared" si="12"/>
        <v>0</v>
      </c>
      <c r="G153" s="999">
        <v>0</v>
      </c>
      <c r="H153" s="999">
        <f t="shared" si="13"/>
        <v>0</v>
      </c>
      <c r="I153" s="1000">
        <f t="shared" si="11"/>
        <v>0</v>
      </c>
    </row>
    <row r="154" spans="1:10" x14ac:dyDescent="0.2">
      <c r="B154" s="1516" t="s">
        <v>20352</v>
      </c>
      <c r="C154" s="1517"/>
      <c r="D154" s="998">
        <v>0</v>
      </c>
      <c r="E154" s="998">
        <v>2488440.6100000003</v>
      </c>
      <c r="F154" s="999">
        <f t="shared" si="12"/>
        <v>2488440.6100000003</v>
      </c>
      <c r="G154" s="999">
        <v>2282792.6599999997</v>
      </c>
      <c r="H154" s="999">
        <f t="shared" si="13"/>
        <v>2282792.6599999997</v>
      </c>
      <c r="I154" s="1000">
        <f t="shared" si="11"/>
        <v>205647.95000000065</v>
      </c>
    </row>
    <row r="155" spans="1:10" x14ac:dyDescent="0.2">
      <c r="B155" s="989" t="s">
        <v>20320</v>
      </c>
      <c r="C155" s="984"/>
      <c r="D155" s="998">
        <v>0</v>
      </c>
      <c r="E155" s="998">
        <v>0</v>
      </c>
      <c r="F155" s="999">
        <f t="shared" si="12"/>
        <v>0</v>
      </c>
      <c r="G155" s="999">
        <v>0</v>
      </c>
      <c r="H155" s="999">
        <f t="shared" si="13"/>
        <v>0</v>
      </c>
      <c r="I155" s="1000">
        <f t="shared" si="11"/>
        <v>0</v>
      </c>
    </row>
    <row r="156" spans="1:10" x14ac:dyDescent="0.2">
      <c r="B156" s="989" t="s">
        <v>20321</v>
      </c>
      <c r="C156" s="984"/>
      <c r="D156" s="998">
        <v>0</v>
      </c>
      <c r="E156" s="998">
        <v>0</v>
      </c>
      <c r="F156" s="999">
        <f t="shared" si="12"/>
        <v>0</v>
      </c>
      <c r="G156" s="999">
        <v>0</v>
      </c>
      <c r="H156" s="999">
        <f t="shared" si="13"/>
        <v>0</v>
      </c>
      <c r="I156" s="1000">
        <f t="shared" si="11"/>
        <v>0</v>
      </c>
    </row>
    <row r="157" spans="1:10" x14ac:dyDescent="0.2">
      <c r="B157" s="1001" t="s">
        <v>20322</v>
      </c>
      <c r="C157" s="1002"/>
      <c r="D157" s="998">
        <v>0</v>
      </c>
      <c r="E157" s="998">
        <v>0</v>
      </c>
      <c r="F157" s="999">
        <f t="shared" si="12"/>
        <v>0</v>
      </c>
      <c r="G157" s="999">
        <v>0</v>
      </c>
      <c r="H157" s="999">
        <f t="shared" si="13"/>
        <v>0</v>
      </c>
      <c r="I157" s="1006"/>
    </row>
    <row r="158" spans="1:10" s="955" customFormat="1" x14ac:dyDescent="0.2">
      <c r="A158" s="944"/>
      <c r="B158" s="1007" t="s">
        <v>20323</v>
      </c>
      <c r="C158" s="1008"/>
      <c r="D158" s="1009">
        <v>0</v>
      </c>
      <c r="E158" s="1009">
        <v>0</v>
      </c>
      <c r="F158" s="1010">
        <v>0</v>
      </c>
      <c r="G158" s="1010">
        <v>0</v>
      </c>
      <c r="H158" s="1010">
        <v>0</v>
      </c>
      <c r="I158" s="1011">
        <v>0</v>
      </c>
      <c r="J158" s="944"/>
    </row>
    <row r="159" spans="1:10" x14ac:dyDescent="0.2">
      <c r="B159" s="1516" t="s">
        <v>20324</v>
      </c>
      <c r="C159" s="1517"/>
      <c r="D159" s="998">
        <v>0</v>
      </c>
      <c r="E159" s="998">
        <v>0</v>
      </c>
      <c r="F159" s="999">
        <v>0</v>
      </c>
      <c r="G159" s="999">
        <v>0</v>
      </c>
      <c r="H159" s="999">
        <v>0</v>
      </c>
      <c r="I159" s="1012">
        <v>0</v>
      </c>
    </row>
    <row r="160" spans="1:10" x14ac:dyDescent="0.2">
      <c r="B160" s="1516" t="s">
        <v>20325</v>
      </c>
      <c r="C160" s="1517"/>
      <c r="D160" s="998">
        <v>0</v>
      </c>
      <c r="E160" s="998">
        <v>0</v>
      </c>
      <c r="F160" s="999">
        <v>0</v>
      </c>
      <c r="G160" s="999">
        <v>0</v>
      </c>
      <c r="H160" s="999">
        <v>0</v>
      </c>
      <c r="I160" s="1012">
        <v>0</v>
      </c>
    </row>
    <row r="161" spans="1:10" x14ac:dyDescent="0.2">
      <c r="B161" s="989" t="s">
        <v>20326</v>
      </c>
      <c r="C161" s="984"/>
      <c r="D161" s="998">
        <v>0</v>
      </c>
      <c r="E161" s="998">
        <v>0</v>
      </c>
      <c r="F161" s="999">
        <v>0</v>
      </c>
      <c r="G161" s="999">
        <v>0</v>
      </c>
      <c r="H161" s="999">
        <v>0</v>
      </c>
      <c r="I161" s="1012">
        <v>0</v>
      </c>
    </row>
    <row r="162" spans="1:10" s="955" customFormat="1" x14ac:dyDescent="0.2">
      <c r="A162" s="944"/>
      <c r="B162" s="994" t="s">
        <v>20353</v>
      </c>
      <c r="C162" s="980"/>
      <c r="D162" s="1005">
        <v>0</v>
      </c>
      <c r="E162" s="1005">
        <v>0</v>
      </c>
      <c r="F162" s="1003">
        <v>0</v>
      </c>
      <c r="G162" s="1003">
        <v>0</v>
      </c>
      <c r="H162" s="1003">
        <v>0</v>
      </c>
      <c r="I162" s="1011">
        <v>0</v>
      </c>
      <c r="J162" s="944"/>
    </row>
    <row r="163" spans="1:10" x14ac:dyDescent="0.2">
      <c r="B163" s="1516" t="s">
        <v>20328</v>
      </c>
      <c r="C163" s="1517"/>
      <c r="D163" s="998">
        <v>0</v>
      </c>
      <c r="E163" s="998">
        <v>0</v>
      </c>
      <c r="F163" s="999">
        <v>0</v>
      </c>
      <c r="G163" s="999">
        <v>0</v>
      </c>
      <c r="H163" s="999">
        <v>0</v>
      </c>
      <c r="I163" s="1012">
        <v>0</v>
      </c>
    </row>
    <row r="164" spans="1:10" x14ac:dyDescent="0.2">
      <c r="B164" s="1516" t="s">
        <v>20329</v>
      </c>
      <c r="C164" s="1517"/>
      <c r="D164" s="998">
        <v>0</v>
      </c>
      <c r="E164" s="998">
        <v>0</v>
      </c>
      <c r="F164" s="999">
        <v>0</v>
      </c>
      <c r="G164" s="999">
        <v>0</v>
      </c>
      <c r="H164" s="999">
        <v>0</v>
      </c>
      <c r="I164" s="1012">
        <v>0</v>
      </c>
    </row>
    <row r="165" spans="1:10" x14ac:dyDescent="0.2">
      <c r="B165" s="1516" t="s">
        <v>20330</v>
      </c>
      <c r="C165" s="1517"/>
      <c r="D165" s="998">
        <v>0</v>
      </c>
      <c r="E165" s="998">
        <v>0</v>
      </c>
      <c r="F165" s="999">
        <v>0</v>
      </c>
      <c r="G165" s="999">
        <v>0</v>
      </c>
      <c r="H165" s="999">
        <v>0</v>
      </c>
      <c r="I165" s="1012">
        <v>0</v>
      </c>
    </row>
    <row r="166" spans="1:10" x14ac:dyDescent="0.2">
      <c r="B166" s="1013" t="s">
        <v>20331</v>
      </c>
      <c r="C166" s="1014"/>
      <c r="D166" s="1015">
        <v>0</v>
      </c>
      <c r="E166" s="1015">
        <v>0</v>
      </c>
      <c r="F166" s="999">
        <v>0</v>
      </c>
      <c r="G166" s="999">
        <v>0</v>
      </c>
      <c r="H166" s="1016">
        <v>0</v>
      </c>
      <c r="I166" s="1017">
        <v>0</v>
      </c>
    </row>
    <row r="167" spans="1:10" ht="25.5" customHeight="1" x14ac:dyDescent="0.2">
      <c r="B167" s="1514" t="s">
        <v>20332</v>
      </c>
      <c r="C167" s="1515"/>
      <c r="D167" s="1015">
        <v>0</v>
      </c>
      <c r="E167" s="1015">
        <v>0</v>
      </c>
      <c r="F167" s="999">
        <v>0</v>
      </c>
      <c r="G167" s="999">
        <v>0</v>
      </c>
      <c r="H167" s="1016">
        <v>0</v>
      </c>
      <c r="I167" s="1017">
        <v>0</v>
      </c>
    </row>
    <row r="168" spans="1:10" x14ac:dyDescent="0.2">
      <c r="B168" s="1514" t="s">
        <v>20333</v>
      </c>
      <c r="C168" s="1515"/>
      <c r="D168" s="1015">
        <v>0</v>
      </c>
      <c r="E168" s="1015">
        <v>0</v>
      </c>
      <c r="F168" s="999">
        <v>0</v>
      </c>
      <c r="G168" s="999">
        <v>0</v>
      </c>
      <c r="H168" s="1016">
        <v>0</v>
      </c>
      <c r="I168" s="1017">
        <v>0</v>
      </c>
    </row>
    <row r="169" spans="1:10" x14ac:dyDescent="0.2">
      <c r="B169" s="1514" t="s">
        <v>20334</v>
      </c>
      <c r="C169" s="1515"/>
      <c r="D169" s="1015">
        <v>0</v>
      </c>
      <c r="E169" s="1015">
        <v>0</v>
      </c>
      <c r="F169" s="999">
        <v>0</v>
      </c>
      <c r="G169" s="999">
        <v>0</v>
      </c>
      <c r="H169" s="1016">
        <v>0</v>
      </c>
      <c r="I169" s="1017">
        <v>0</v>
      </c>
    </row>
    <row r="170" spans="1:10" s="955" customFormat="1" x14ac:dyDescent="0.2">
      <c r="A170" s="944"/>
      <c r="B170" s="1018" t="s">
        <v>20335</v>
      </c>
      <c r="C170" s="1019"/>
      <c r="D170" s="1020">
        <v>0</v>
      </c>
      <c r="E170" s="1020">
        <v>0</v>
      </c>
      <c r="F170" s="1021">
        <v>0</v>
      </c>
      <c r="G170" s="1021">
        <v>0</v>
      </c>
      <c r="H170" s="1021">
        <v>0</v>
      </c>
      <c r="I170" s="1022">
        <v>0</v>
      </c>
      <c r="J170" s="944"/>
    </row>
    <row r="171" spans="1:10" x14ac:dyDescent="0.2">
      <c r="B171" s="1023" t="s">
        <v>20336</v>
      </c>
      <c r="C171" s="1024"/>
      <c r="D171" s="1015">
        <v>0</v>
      </c>
      <c r="E171" s="1015">
        <v>0</v>
      </c>
      <c r="F171" s="999">
        <v>0</v>
      </c>
      <c r="G171" s="999">
        <v>0</v>
      </c>
      <c r="H171" s="1016">
        <v>0</v>
      </c>
      <c r="I171" s="1017">
        <v>0</v>
      </c>
    </row>
    <row r="172" spans="1:10" x14ac:dyDescent="0.2">
      <c r="B172" s="1023" t="s">
        <v>20337</v>
      </c>
      <c r="C172" s="1024"/>
      <c r="D172" s="1015">
        <v>0</v>
      </c>
      <c r="E172" s="1015">
        <v>0</v>
      </c>
      <c r="F172" s="999">
        <v>0</v>
      </c>
      <c r="G172" s="999">
        <v>0</v>
      </c>
      <c r="H172" s="1016">
        <v>0</v>
      </c>
      <c r="I172" s="1017">
        <v>0</v>
      </c>
    </row>
    <row r="173" spans="1:10" x14ac:dyDescent="0.2">
      <c r="B173" s="1023" t="s">
        <v>20338</v>
      </c>
      <c r="C173" s="1024"/>
      <c r="D173" s="1015">
        <v>0</v>
      </c>
      <c r="E173" s="1015">
        <v>0</v>
      </c>
      <c r="F173" s="999">
        <v>0</v>
      </c>
      <c r="G173" s="999">
        <v>0</v>
      </c>
      <c r="H173" s="1016">
        <v>0</v>
      </c>
      <c r="I173" s="1017">
        <v>0</v>
      </c>
    </row>
    <row r="174" spans="1:10" s="1029" customFormat="1" x14ac:dyDescent="0.2">
      <c r="A174" s="1025"/>
      <c r="B174" s="1518" t="s">
        <v>20339</v>
      </c>
      <c r="C174" s="1519"/>
      <c r="D174" s="1026">
        <v>0</v>
      </c>
      <c r="E174" s="1026">
        <v>0</v>
      </c>
      <c r="F174" s="1027">
        <v>0</v>
      </c>
      <c r="G174" s="1027">
        <v>0</v>
      </c>
      <c r="H174" s="1027">
        <v>0</v>
      </c>
      <c r="I174" s="1028">
        <v>0</v>
      </c>
      <c r="J174" s="1025"/>
    </row>
    <row r="175" spans="1:10" s="1032" customFormat="1" x14ac:dyDescent="0.2">
      <c r="A175" s="1030"/>
      <c r="B175" s="1514" t="s">
        <v>20340</v>
      </c>
      <c r="C175" s="1515"/>
      <c r="D175" s="1015">
        <v>0</v>
      </c>
      <c r="E175" s="1015">
        <v>0</v>
      </c>
      <c r="F175" s="999">
        <v>0</v>
      </c>
      <c r="G175" s="999">
        <v>0</v>
      </c>
      <c r="H175" s="1016">
        <v>0</v>
      </c>
      <c r="I175" s="1031">
        <v>0</v>
      </c>
      <c r="J175" s="1030"/>
    </row>
    <row r="176" spans="1:10" s="1032" customFormat="1" x14ac:dyDescent="0.2">
      <c r="A176" s="1030"/>
      <c r="B176" s="1514" t="s">
        <v>20341</v>
      </c>
      <c r="C176" s="1515"/>
      <c r="D176" s="1015">
        <v>0</v>
      </c>
      <c r="E176" s="1015">
        <v>0</v>
      </c>
      <c r="F176" s="999">
        <v>0</v>
      </c>
      <c r="G176" s="999">
        <v>0</v>
      </c>
      <c r="H176" s="1016">
        <v>0</v>
      </c>
      <c r="I176" s="1031">
        <v>0</v>
      </c>
      <c r="J176" s="1030"/>
    </row>
    <row r="177" spans="2:13" x14ac:dyDescent="0.2">
      <c r="B177" s="1023" t="s">
        <v>20342</v>
      </c>
      <c r="C177" s="1024"/>
      <c r="D177" s="1015">
        <v>0</v>
      </c>
      <c r="E177" s="1015">
        <v>0</v>
      </c>
      <c r="F177" s="999">
        <v>0</v>
      </c>
      <c r="G177" s="999">
        <v>0</v>
      </c>
      <c r="H177" s="1016">
        <v>0</v>
      </c>
      <c r="I177" s="1017">
        <v>0</v>
      </c>
    </row>
    <row r="178" spans="2:13" x14ac:dyDescent="0.2">
      <c r="B178" s="1023" t="s">
        <v>20343</v>
      </c>
      <c r="C178" s="1024"/>
      <c r="D178" s="1015">
        <v>0</v>
      </c>
      <c r="E178" s="1015">
        <v>0</v>
      </c>
      <c r="F178" s="999">
        <v>0</v>
      </c>
      <c r="G178" s="1033">
        <v>0</v>
      </c>
      <c r="H178" s="1016">
        <v>0</v>
      </c>
      <c r="I178" s="1017">
        <v>0</v>
      </c>
    </row>
    <row r="179" spans="2:13" x14ac:dyDescent="0.2">
      <c r="B179" s="1023" t="s">
        <v>20344</v>
      </c>
      <c r="C179" s="1024"/>
      <c r="D179" s="1015">
        <v>0</v>
      </c>
      <c r="E179" s="1015">
        <v>0</v>
      </c>
      <c r="F179" s="999">
        <v>0</v>
      </c>
      <c r="G179" s="1033">
        <v>0</v>
      </c>
      <c r="H179" s="1016">
        <v>0</v>
      </c>
      <c r="I179" s="1017">
        <v>0</v>
      </c>
    </row>
    <row r="180" spans="2:13" x14ac:dyDescent="0.2">
      <c r="B180" s="1023" t="s">
        <v>20345</v>
      </c>
      <c r="C180" s="1024"/>
      <c r="D180" s="1015">
        <v>0</v>
      </c>
      <c r="E180" s="1015">
        <v>0</v>
      </c>
      <c r="F180" s="999">
        <v>0</v>
      </c>
      <c r="G180" s="1033">
        <v>0</v>
      </c>
      <c r="H180" s="1016">
        <v>0</v>
      </c>
      <c r="I180" s="1017">
        <v>0</v>
      </c>
    </row>
    <row r="181" spans="2:13" x14ac:dyDescent="0.2">
      <c r="B181" s="1023" t="s">
        <v>20346</v>
      </c>
      <c r="C181" s="1024"/>
      <c r="D181" s="1015">
        <v>0</v>
      </c>
      <c r="E181" s="1015">
        <v>0</v>
      </c>
      <c r="F181" s="999">
        <v>0</v>
      </c>
      <c r="G181" s="1033">
        <v>0</v>
      </c>
      <c r="H181" s="1016">
        <v>0</v>
      </c>
      <c r="I181" s="1017">
        <v>0</v>
      </c>
    </row>
    <row r="182" spans="2:13" x14ac:dyDescent="0.2">
      <c r="B182" s="1023"/>
      <c r="C182" s="1024"/>
      <c r="D182" s="1015"/>
      <c r="E182" s="1016"/>
      <c r="F182" s="1034"/>
      <c r="G182" s="1034"/>
      <c r="H182" s="1016"/>
      <c r="I182" s="1035"/>
    </row>
    <row r="183" spans="2:13" x14ac:dyDescent="0.2">
      <c r="B183" s="1018" t="s">
        <v>20354</v>
      </c>
      <c r="C183" s="1019"/>
      <c r="D183" s="1020">
        <f>D14+D22+D32+D42</f>
        <v>142096097</v>
      </c>
      <c r="E183" s="1020">
        <f>E13+E109</f>
        <v>10327137.419999998</v>
      </c>
      <c r="F183" s="1020">
        <f t="shared" ref="F183:I183" si="17">F13+F109</f>
        <v>152423234.41999999</v>
      </c>
      <c r="G183" s="1020">
        <f t="shared" si="17"/>
        <v>104817463.07000001</v>
      </c>
      <c r="H183" s="1020">
        <f t="shared" si="17"/>
        <v>104817463.07000001</v>
      </c>
      <c r="I183" s="1021">
        <f t="shared" si="17"/>
        <v>47605771.349999994</v>
      </c>
      <c r="M183" s="1036"/>
    </row>
    <row r="184" spans="2:13" x14ac:dyDescent="0.2">
      <c r="B184" s="1037"/>
      <c r="C184" s="1038"/>
      <c r="D184" s="1039"/>
      <c r="E184" s="1039"/>
      <c r="F184" s="1040"/>
      <c r="G184" s="1041"/>
      <c r="H184" s="1040"/>
      <c r="I184" s="1041"/>
    </row>
    <row r="185" spans="2:13" x14ac:dyDescent="0.2">
      <c r="B185" s="1475" t="s">
        <v>62</v>
      </c>
      <c r="C185" s="1475"/>
      <c r="D185" s="1475"/>
      <c r="E185" s="1475"/>
      <c r="F185" s="1475"/>
      <c r="G185" s="1475"/>
      <c r="H185" s="1475"/>
      <c r="I185" s="1042"/>
      <c r="J185" s="922"/>
    </row>
    <row r="186" spans="2:13" x14ac:dyDescent="0.2">
      <c r="B186" s="1043"/>
      <c r="C186" s="1043"/>
      <c r="D186" s="1043"/>
      <c r="E186" s="1043"/>
      <c r="F186" s="1044"/>
      <c r="G186" s="1043"/>
      <c r="H186" s="1044"/>
      <c r="I186" s="1042"/>
      <c r="J186" s="922"/>
    </row>
    <row r="187" spans="2:13" x14ac:dyDescent="0.2">
      <c r="B187" s="1043"/>
      <c r="C187" s="1043"/>
      <c r="D187" s="1043"/>
      <c r="E187" s="1043"/>
      <c r="F187" s="1044"/>
      <c r="G187" s="1043"/>
      <c r="H187" s="1044"/>
      <c r="I187" s="1042"/>
      <c r="J187" s="922"/>
    </row>
    <row r="188" spans="2:13" x14ac:dyDescent="0.2">
      <c r="B188" s="1043"/>
      <c r="C188" s="1043"/>
      <c r="D188" s="1043"/>
      <c r="E188" s="1043"/>
      <c r="F188" s="1044"/>
      <c r="G188" s="1043"/>
      <c r="H188" s="1044"/>
      <c r="I188" s="1042"/>
      <c r="J188" s="922"/>
    </row>
    <row r="189" spans="2:13" x14ac:dyDescent="0.2">
      <c r="B189" s="1043"/>
      <c r="C189" s="1043"/>
      <c r="D189" s="1043"/>
      <c r="E189" s="1043"/>
      <c r="F189" s="1044"/>
      <c r="G189" s="1043"/>
      <c r="H189" s="1044"/>
      <c r="I189" s="1042"/>
      <c r="J189" s="922"/>
    </row>
    <row r="190" spans="2:13" ht="18" customHeight="1" x14ac:dyDescent="0.2">
      <c r="B190" s="1486" t="s">
        <v>20270</v>
      </c>
      <c r="C190" s="1486"/>
      <c r="D190" s="1486"/>
      <c r="E190" s="921"/>
      <c r="F190" s="921"/>
      <c r="G190" s="922"/>
      <c r="H190" s="923"/>
      <c r="I190" s="922"/>
      <c r="J190" s="922"/>
    </row>
    <row r="191" spans="2:13" x14ac:dyDescent="0.2">
      <c r="B191" s="1487" t="s">
        <v>19389</v>
      </c>
      <c r="C191" s="1487"/>
      <c r="D191" s="1487"/>
      <c r="E191" s="1486" t="s">
        <v>20271</v>
      </c>
      <c r="F191" s="1486"/>
      <c r="G191" s="1486"/>
      <c r="H191" s="1486"/>
      <c r="I191" s="1486"/>
      <c r="J191" s="922"/>
    </row>
    <row r="192" spans="2:13" x14ac:dyDescent="0.2">
      <c r="B192" s="1487" t="s">
        <v>19390</v>
      </c>
      <c r="C192" s="1487"/>
      <c r="D192" s="1487"/>
      <c r="E192" s="1486" t="s">
        <v>18925</v>
      </c>
      <c r="F192" s="1486"/>
      <c r="G192" s="1486"/>
      <c r="H192" s="1486"/>
      <c r="I192" s="1486"/>
      <c r="J192" s="922"/>
    </row>
    <row r="193" spans="2:10" x14ac:dyDescent="0.2">
      <c r="B193" s="1475"/>
      <c r="C193" s="1475"/>
      <c r="D193" s="1475"/>
      <c r="E193" s="1475"/>
      <c r="F193" s="1475"/>
      <c r="G193" s="1475"/>
      <c r="H193" s="1475"/>
      <c r="I193" s="1042"/>
      <c r="J193" s="922"/>
    </row>
    <row r="194" spans="2:10" x14ac:dyDescent="0.2">
      <c r="B194" s="1045"/>
      <c r="C194" s="1045"/>
      <c r="D194" s="295"/>
      <c r="E194" s="295"/>
      <c r="F194" s="295"/>
      <c r="G194" s="295"/>
      <c r="H194" s="295"/>
      <c r="I194" s="295"/>
    </row>
    <row r="197" spans="2:10" x14ac:dyDescent="0.2">
      <c r="G197" s="1046"/>
    </row>
  </sheetData>
  <sheetProtection selectLockedCells="1"/>
  <mergeCells count="68">
    <mergeCell ref="B27:C27"/>
    <mergeCell ref="B2:I2"/>
    <mergeCell ref="B3:I3"/>
    <mergeCell ref="B4:I4"/>
    <mergeCell ref="B5:I5"/>
    <mergeCell ref="B6:I6"/>
    <mergeCell ref="C8:H8"/>
    <mergeCell ref="B10:C11"/>
    <mergeCell ref="D10:H10"/>
    <mergeCell ref="I10:I11"/>
    <mergeCell ref="B14:C14"/>
    <mergeCell ref="B25:C25"/>
    <mergeCell ref="B71:C71"/>
    <mergeCell ref="B29:C29"/>
    <mergeCell ref="B34:C34"/>
    <mergeCell ref="B42:C42"/>
    <mergeCell ref="B53:C53"/>
    <mergeCell ref="B56:C56"/>
    <mergeCell ref="B57:C57"/>
    <mergeCell ref="B58:C58"/>
    <mergeCell ref="B64:C64"/>
    <mergeCell ref="B65:C65"/>
    <mergeCell ref="B66:C66"/>
    <mergeCell ref="B68:C68"/>
    <mergeCell ref="B110:C110"/>
    <mergeCell ref="B73:C73"/>
    <mergeCell ref="B74:C74"/>
    <mergeCell ref="B98:I98"/>
    <mergeCell ref="B99:I99"/>
    <mergeCell ref="B100:I100"/>
    <mergeCell ref="B101:I101"/>
    <mergeCell ref="B102:I102"/>
    <mergeCell ref="C104:H104"/>
    <mergeCell ref="B106:C107"/>
    <mergeCell ref="D106:H106"/>
    <mergeCell ref="I106:I107"/>
    <mergeCell ref="B139:C139"/>
    <mergeCell ref="B118:C118"/>
    <mergeCell ref="B119:C119"/>
    <mergeCell ref="B121:C121"/>
    <mergeCell ref="B122:C122"/>
    <mergeCell ref="B125:C125"/>
    <mergeCell ref="B127:C127"/>
    <mergeCell ref="B128:C128"/>
    <mergeCell ref="B131:C131"/>
    <mergeCell ref="B132:C132"/>
    <mergeCell ref="B133:C133"/>
    <mergeCell ref="B138:C138"/>
    <mergeCell ref="B175:C175"/>
    <mergeCell ref="B144:C144"/>
    <mergeCell ref="B154:C154"/>
    <mergeCell ref="B159:C159"/>
    <mergeCell ref="B160:C160"/>
    <mergeCell ref="B163:C163"/>
    <mergeCell ref="B164:C164"/>
    <mergeCell ref="B165:C165"/>
    <mergeCell ref="B167:C167"/>
    <mergeCell ref="B168:C168"/>
    <mergeCell ref="B169:C169"/>
    <mergeCell ref="B174:C174"/>
    <mergeCell ref="B193:H193"/>
    <mergeCell ref="B176:C176"/>
    <mergeCell ref="B185:H185"/>
    <mergeCell ref="B190:D190"/>
    <mergeCell ref="B191:D191"/>
    <mergeCell ref="E191:I191"/>
    <mergeCell ref="B192:D192"/>
    <mergeCell ref="E192:I192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62" fitToHeight="2" orientation="portrait" r:id="rId1"/>
  <headerFooter>
    <oddFooter>&amp;R95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5"/>
  <sheetViews>
    <sheetView topLeftCell="A13" zoomScaleNormal="100" zoomScaleSheetLayoutView="90" workbookViewId="0">
      <selection activeCell="I29" sqref="I29"/>
    </sheetView>
  </sheetViews>
  <sheetFormatPr baseColWidth="10" defaultRowHeight="12" x14ac:dyDescent="0.2"/>
  <cols>
    <col min="1" max="1" width="2.7109375" style="806" customWidth="1"/>
    <col min="2" max="2" width="45.140625" style="320" customWidth="1"/>
    <col min="3" max="3" width="18.7109375" style="320" bestFit="1" customWidth="1"/>
    <col min="4" max="4" width="23" style="320" customWidth="1"/>
    <col min="5" max="5" width="16.5703125" style="320" bestFit="1" customWidth="1"/>
    <col min="6" max="6" width="15.5703125" style="320" bestFit="1" customWidth="1"/>
    <col min="7" max="7" width="11.28515625" style="320" bestFit="1" customWidth="1"/>
    <col min="8" max="8" width="17.7109375" style="320" customWidth="1"/>
    <col min="9" max="9" width="3.42578125" style="806" customWidth="1"/>
    <col min="10" max="16384" width="11.42578125" style="320"/>
  </cols>
  <sheetData>
    <row r="1" spans="2:9" x14ac:dyDescent="0.2">
      <c r="B1" s="321"/>
      <c r="C1" s="321"/>
      <c r="D1" s="321"/>
      <c r="E1" s="321"/>
      <c r="F1" s="321"/>
      <c r="G1" s="321"/>
      <c r="H1" s="321"/>
    </row>
    <row r="2" spans="2:9" x14ac:dyDescent="0.2">
      <c r="B2" s="1551"/>
      <c r="C2" s="1551"/>
      <c r="D2" s="1551"/>
      <c r="E2" s="1551"/>
      <c r="F2" s="1551"/>
      <c r="G2" s="1551"/>
      <c r="H2" s="1551"/>
      <c r="I2" s="1047"/>
    </row>
    <row r="3" spans="2:9" x14ac:dyDescent="0.2">
      <c r="B3" s="1280" t="s">
        <v>20272</v>
      </c>
      <c r="C3" s="1280"/>
      <c r="D3" s="1280"/>
      <c r="E3" s="1280"/>
      <c r="F3" s="1280"/>
      <c r="G3" s="1280"/>
      <c r="H3" s="1280"/>
    </row>
    <row r="4" spans="2:9" x14ac:dyDescent="0.2">
      <c r="B4" s="1280" t="s">
        <v>19804</v>
      </c>
      <c r="C4" s="1280"/>
      <c r="D4" s="1280"/>
      <c r="E4" s="1280"/>
      <c r="F4" s="1280"/>
      <c r="G4" s="1280"/>
      <c r="H4" s="1280"/>
    </row>
    <row r="5" spans="2:9" x14ac:dyDescent="0.2">
      <c r="B5" s="1280" t="s">
        <v>19706</v>
      </c>
      <c r="C5" s="1280"/>
      <c r="D5" s="1280"/>
      <c r="E5" s="1280"/>
      <c r="F5" s="1280"/>
      <c r="G5" s="1280"/>
      <c r="H5" s="1280"/>
    </row>
    <row r="6" spans="2:9" x14ac:dyDescent="0.2">
      <c r="B6" s="1280" t="s">
        <v>1</v>
      </c>
      <c r="C6" s="1280"/>
      <c r="D6" s="1280"/>
      <c r="E6" s="1280"/>
      <c r="F6" s="1280"/>
      <c r="G6" s="1280"/>
      <c r="H6" s="1280"/>
    </row>
    <row r="7" spans="2:9" x14ac:dyDescent="0.2">
      <c r="B7" s="439"/>
      <c r="C7" s="439"/>
      <c r="D7" s="439"/>
      <c r="E7" s="439"/>
      <c r="F7" s="439"/>
      <c r="G7" s="439"/>
      <c r="H7" s="439"/>
    </row>
    <row r="8" spans="2:9" x14ac:dyDescent="0.2">
      <c r="B8" s="800" t="s">
        <v>2</v>
      </c>
      <c r="C8" s="1282" t="s">
        <v>18923</v>
      </c>
      <c r="D8" s="1282"/>
      <c r="E8" s="1282"/>
      <c r="F8" s="1282"/>
      <c r="G8" s="1282"/>
      <c r="H8" s="439"/>
    </row>
    <row r="9" spans="2:9" x14ac:dyDescent="0.2">
      <c r="B9" s="298"/>
      <c r="C9" s="298"/>
      <c r="D9" s="298"/>
      <c r="E9" s="298"/>
      <c r="F9" s="298"/>
      <c r="G9" s="298"/>
      <c r="H9" s="298"/>
    </row>
    <row r="10" spans="2:9" x14ac:dyDescent="0.2">
      <c r="B10" s="1548" t="s">
        <v>20161</v>
      </c>
      <c r="C10" s="1550" t="s">
        <v>19735</v>
      </c>
      <c r="D10" s="1550"/>
      <c r="E10" s="1550"/>
      <c r="F10" s="1550"/>
      <c r="G10" s="1550"/>
      <c r="H10" s="1550" t="s">
        <v>19736</v>
      </c>
    </row>
    <row r="11" spans="2:9" ht="33" customHeight="1" x14ac:dyDescent="0.2">
      <c r="B11" s="1549"/>
      <c r="C11" s="1048" t="s">
        <v>20273</v>
      </c>
      <c r="D11" s="1048" t="s">
        <v>19738</v>
      </c>
      <c r="E11" s="1049" t="s">
        <v>19712</v>
      </c>
      <c r="F11" s="1048" t="s">
        <v>19713</v>
      </c>
      <c r="G11" s="1048" t="s">
        <v>19739</v>
      </c>
      <c r="H11" s="1550"/>
    </row>
    <row r="12" spans="2:9" x14ac:dyDescent="0.2">
      <c r="B12" s="304"/>
      <c r="C12" s="1050"/>
      <c r="D12" s="1050"/>
      <c r="E12" s="1051"/>
      <c r="F12" s="1052"/>
      <c r="G12" s="1052"/>
      <c r="H12" s="323"/>
    </row>
    <row r="13" spans="2:9" x14ac:dyDescent="0.2">
      <c r="B13" s="1053" t="s">
        <v>20355</v>
      </c>
      <c r="C13" s="1547">
        <f>SUM(C15)</f>
        <v>142096097</v>
      </c>
      <c r="D13" s="1547">
        <f t="shared" ref="D13:H13" si="0">SUM(D15)</f>
        <v>1468197.9799999963</v>
      </c>
      <c r="E13" s="1547">
        <f t="shared" si="0"/>
        <v>143564294.97999999</v>
      </c>
      <c r="F13" s="1547">
        <f t="shared" si="0"/>
        <v>98508331.870000005</v>
      </c>
      <c r="G13" s="1547">
        <f t="shared" si="0"/>
        <v>98508331.870000005</v>
      </c>
      <c r="H13" s="1547">
        <f t="shared" si="0"/>
        <v>45055963.109999985</v>
      </c>
    </row>
    <row r="14" spans="2:9" s="806" customFormat="1" x14ac:dyDescent="0.2">
      <c r="B14" s="1053" t="s">
        <v>20356</v>
      </c>
      <c r="C14" s="1547"/>
      <c r="D14" s="1547"/>
      <c r="E14" s="1547"/>
      <c r="F14" s="1547"/>
      <c r="G14" s="1547"/>
      <c r="H14" s="1547"/>
    </row>
    <row r="15" spans="2:9" x14ac:dyDescent="0.2">
      <c r="B15" s="1054" t="s">
        <v>20357</v>
      </c>
      <c r="C15" s="1055">
        <v>142096097</v>
      </c>
      <c r="D15" s="1055">
        <v>1468197.9799999963</v>
      </c>
      <c r="E15" s="1056">
        <f>SUM(C15:D15)</f>
        <v>143564294.97999999</v>
      </c>
      <c r="F15" s="1057">
        <v>98508331.870000005</v>
      </c>
      <c r="G15" s="1057">
        <f>SUM(F15)</f>
        <v>98508331.870000005</v>
      </c>
      <c r="H15" s="1057">
        <f>SUM(E15-F15)</f>
        <v>45055963.109999985</v>
      </c>
    </row>
    <row r="16" spans="2:9" x14ac:dyDescent="0.2">
      <c r="B16" s="1054" t="s">
        <v>20358</v>
      </c>
      <c r="C16" s="1055"/>
      <c r="D16" s="1055"/>
      <c r="E16" s="1056"/>
      <c r="F16" s="1057"/>
      <c r="G16" s="1057"/>
      <c r="H16" s="323">
        <v>0</v>
      </c>
    </row>
    <row r="17" spans="2:8" x14ac:dyDescent="0.2">
      <c r="B17" s="1054" t="s">
        <v>20359</v>
      </c>
      <c r="C17" s="1055"/>
      <c r="D17" s="1055"/>
      <c r="E17" s="1056"/>
      <c r="F17" s="1057"/>
      <c r="G17" s="1057"/>
      <c r="H17" s="323">
        <v>0</v>
      </c>
    </row>
    <row r="18" spans="2:8" x14ac:dyDescent="0.2">
      <c r="B18" s="1054" t="s">
        <v>20360</v>
      </c>
      <c r="C18" s="1055"/>
      <c r="D18" s="1055"/>
      <c r="E18" s="1056"/>
      <c r="F18" s="1057"/>
      <c r="G18" s="1057"/>
      <c r="H18" s="323">
        <v>0</v>
      </c>
    </row>
    <row r="19" spans="2:8" x14ac:dyDescent="0.2">
      <c r="B19" s="1054" t="s">
        <v>20361</v>
      </c>
      <c r="C19" s="1055"/>
      <c r="D19" s="1055"/>
      <c r="E19" s="1056"/>
      <c r="F19" s="1057"/>
      <c r="G19" s="1057"/>
      <c r="H19" s="323">
        <v>0</v>
      </c>
    </row>
    <row r="20" spans="2:8" x14ac:dyDescent="0.2">
      <c r="B20" s="1054" t="s">
        <v>20362</v>
      </c>
      <c r="C20" s="1058"/>
      <c r="D20" s="1058"/>
      <c r="E20" s="1059"/>
      <c r="F20" s="1060"/>
      <c r="G20" s="1060"/>
      <c r="H20" s="323">
        <v>0</v>
      </c>
    </row>
    <row r="21" spans="2:8" x14ac:dyDescent="0.2">
      <c r="B21" s="1054" t="s">
        <v>20363</v>
      </c>
      <c r="C21" s="1055"/>
      <c r="D21" s="1055"/>
      <c r="E21" s="1056"/>
      <c r="F21" s="1057"/>
      <c r="G21" s="1057"/>
      <c r="H21" s="323">
        <v>0</v>
      </c>
    </row>
    <row r="22" spans="2:8" x14ac:dyDescent="0.2">
      <c r="B22" s="1054" t="s">
        <v>20364</v>
      </c>
      <c r="C22" s="1055"/>
      <c r="D22" s="1055"/>
      <c r="E22" s="1056"/>
      <c r="F22" s="1057"/>
      <c r="G22" s="1057"/>
      <c r="H22" s="323">
        <v>0</v>
      </c>
    </row>
    <row r="23" spans="2:8" x14ac:dyDescent="0.2">
      <c r="B23" s="1054"/>
      <c r="C23" s="1055"/>
      <c r="D23" s="1055"/>
      <c r="E23" s="1056"/>
      <c r="F23" s="1057"/>
      <c r="G23" s="1057"/>
      <c r="H23" s="323"/>
    </row>
    <row r="24" spans="2:8" x14ac:dyDescent="0.2">
      <c r="B24" s="1053" t="s">
        <v>20365</v>
      </c>
      <c r="C24" s="1547">
        <v>0</v>
      </c>
      <c r="D24" s="1547">
        <f>SUM(D26)</f>
        <v>8858939.4400000013</v>
      </c>
      <c r="E24" s="1547">
        <f>SUM(E26)</f>
        <v>8858939.4400000013</v>
      </c>
      <c r="F24" s="1547">
        <f t="shared" ref="F24:H24" si="1">SUM(F26)</f>
        <v>6309131.1999999993</v>
      </c>
      <c r="G24" s="1547">
        <f t="shared" si="1"/>
        <v>6309131.1999999993</v>
      </c>
      <c r="H24" s="1547">
        <f t="shared" si="1"/>
        <v>2549808.2400000021</v>
      </c>
    </row>
    <row r="25" spans="2:8" x14ac:dyDescent="0.2">
      <c r="B25" s="1053" t="s">
        <v>20356</v>
      </c>
      <c r="C25" s="1547"/>
      <c r="D25" s="1547"/>
      <c r="E25" s="1547"/>
      <c r="F25" s="1547"/>
      <c r="G25" s="1547"/>
      <c r="H25" s="1547"/>
    </row>
    <row r="26" spans="2:8" x14ac:dyDescent="0.2">
      <c r="B26" s="1054" t="s">
        <v>20357</v>
      </c>
      <c r="C26" s="1055">
        <v>0</v>
      </c>
      <c r="D26" s="809">
        <v>8858939.4400000013</v>
      </c>
      <c r="E26" s="823">
        <f>SUM(C26+D26)</f>
        <v>8858939.4400000013</v>
      </c>
      <c r="F26" s="315">
        <v>6309131.1999999993</v>
      </c>
      <c r="G26" s="315">
        <f>SUM(F26)</f>
        <v>6309131.1999999993</v>
      </c>
      <c r="H26" s="1061">
        <f>SUM(E26-F26)</f>
        <v>2549808.2400000021</v>
      </c>
    </row>
    <row r="27" spans="2:8" x14ac:dyDescent="0.2">
      <c r="B27" s="1054" t="s">
        <v>20358</v>
      </c>
      <c r="C27" s="1058">
        <v>0</v>
      </c>
      <c r="D27" s="1058">
        <v>0</v>
      </c>
      <c r="E27" s="1059">
        <v>0</v>
      </c>
      <c r="F27" s="1060">
        <v>0</v>
      </c>
      <c r="G27" s="1060">
        <v>0</v>
      </c>
      <c r="H27" s="323">
        <v>0</v>
      </c>
    </row>
    <row r="28" spans="2:8" x14ac:dyDescent="0.2">
      <c r="B28" s="1054" t="s">
        <v>20359</v>
      </c>
      <c r="C28" s="1055">
        <v>0</v>
      </c>
      <c r="D28" s="1055">
        <v>0</v>
      </c>
      <c r="E28" s="1056">
        <v>0</v>
      </c>
      <c r="F28" s="1057">
        <v>0</v>
      </c>
      <c r="G28" s="1057">
        <v>0</v>
      </c>
      <c r="H28" s="323">
        <v>0</v>
      </c>
    </row>
    <row r="29" spans="2:8" x14ac:dyDescent="0.2">
      <c r="B29" s="1054" t="s">
        <v>20360</v>
      </c>
      <c r="C29" s="1058">
        <v>0</v>
      </c>
      <c r="D29" s="1058">
        <v>0</v>
      </c>
      <c r="E29" s="1059">
        <v>0</v>
      </c>
      <c r="F29" s="1060">
        <v>0</v>
      </c>
      <c r="G29" s="1060">
        <v>0</v>
      </c>
      <c r="H29" s="323">
        <v>0</v>
      </c>
    </row>
    <row r="30" spans="2:8" x14ac:dyDescent="0.2">
      <c r="B30" s="1054" t="s">
        <v>20361</v>
      </c>
      <c r="C30" s="1055">
        <v>0</v>
      </c>
      <c r="D30" s="1055">
        <v>0</v>
      </c>
      <c r="E30" s="1056">
        <v>0</v>
      </c>
      <c r="F30" s="1057">
        <v>0</v>
      </c>
      <c r="G30" s="1057">
        <v>0</v>
      </c>
      <c r="H30" s="323">
        <v>0</v>
      </c>
    </row>
    <row r="31" spans="2:8" x14ac:dyDescent="0.2">
      <c r="B31" s="1054" t="s">
        <v>20362</v>
      </c>
      <c r="C31" s="1055">
        <v>0</v>
      </c>
      <c r="D31" s="1055">
        <v>0</v>
      </c>
      <c r="E31" s="1056">
        <v>0</v>
      </c>
      <c r="F31" s="1057">
        <v>0</v>
      </c>
      <c r="G31" s="1057">
        <v>0</v>
      </c>
      <c r="H31" s="323">
        <v>0</v>
      </c>
    </row>
    <row r="32" spans="2:8" x14ac:dyDescent="0.2">
      <c r="B32" s="1054" t="s">
        <v>20363</v>
      </c>
      <c r="C32" s="1055">
        <v>0</v>
      </c>
      <c r="D32" s="1055">
        <v>0</v>
      </c>
      <c r="E32" s="1056">
        <v>0</v>
      </c>
      <c r="F32" s="1057">
        <v>0</v>
      </c>
      <c r="G32" s="1057">
        <v>0</v>
      </c>
      <c r="H32" s="323">
        <v>0</v>
      </c>
    </row>
    <row r="33" spans="1:10" x14ac:dyDescent="0.2">
      <c r="B33" s="1054" t="s">
        <v>20364</v>
      </c>
      <c r="C33" s="1055">
        <v>0</v>
      </c>
      <c r="D33" s="1055">
        <v>0</v>
      </c>
      <c r="E33" s="1056">
        <v>0</v>
      </c>
      <c r="F33" s="1057">
        <v>0</v>
      </c>
      <c r="G33" s="1057">
        <v>0</v>
      </c>
      <c r="H33" s="323">
        <v>0</v>
      </c>
    </row>
    <row r="34" spans="1:10" x14ac:dyDescent="0.2">
      <c r="B34" s="1062"/>
      <c r="C34" s="1058"/>
      <c r="D34" s="1058"/>
      <c r="E34" s="1059"/>
      <c r="F34" s="1060"/>
      <c r="G34" s="1060"/>
      <c r="H34" s="1063"/>
    </row>
    <row r="35" spans="1:10" x14ac:dyDescent="0.2">
      <c r="B35" s="1053" t="s">
        <v>20354</v>
      </c>
      <c r="C35" s="1547">
        <f>SUM(C13+C24)</f>
        <v>142096097</v>
      </c>
      <c r="D35" s="1547">
        <f t="shared" ref="D35:H35" si="2">SUM(D13+D24)</f>
        <v>10327137.419999998</v>
      </c>
      <c r="E35" s="1547">
        <f t="shared" si="2"/>
        <v>152423234.41999999</v>
      </c>
      <c r="F35" s="1547">
        <f t="shared" si="2"/>
        <v>104817463.07000001</v>
      </c>
      <c r="G35" s="1547">
        <f t="shared" si="2"/>
        <v>104817463.07000001</v>
      </c>
      <c r="H35" s="1547">
        <f t="shared" si="2"/>
        <v>47605771.349999987</v>
      </c>
    </row>
    <row r="36" spans="1:10" x14ac:dyDescent="0.2">
      <c r="B36" s="1054"/>
      <c r="C36" s="1547"/>
      <c r="D36" s="1547"/>
      <c r="E36" s="1547"/>
      <c r="F36" s="1547"/>
      <c r="G36" s="1547"/>
      <c r="H36" s="1547"/>
    </row>
    <row r="37" spans="1:10" x14ac:dyDescent="0.2">
      <c r="B37" s="304"/>
      <c r="C37" s="311"/>
      <c r="D37" s="311"/>
      <c r="E37" s="1064"/>
      <c r="F37" s="323"/>
      <c r="G37" s="323"/>
      <c r="H37" s="323"/>
    </row>
    <row r="38" spans="1:10" x14ac:dyDescent="0.2">
      <c r="B38" s="1065"/>
      <c r="C38" s="1065"/>
      <c r="D38" s="1065"/>
      <c r="E38" s="1066"/>
      <c r="F38" s="1067"/>
      <c r="G38" s="1067"/>
      <c r="H38" s="1067"/>
    </row>
    <row r="39" spans="1:10" x14ac:dyDescent="0.2">
      <c r="A39" s="922"/>
      <c r="B39" s="321"/>
      <c r="C39" s="321"/>
      <c r="D39" s="321"/>
      <c r="E39" s="321"/>
      <c r="F39" s="321"/>
      <c r="G39" s="321"/>
      <c r="H39" s="321"/>
      <c r="I39" s="922"/>
    </row>
    <row r="40" spans="1:10" x14ac:dyDescent="0.2">
      <c r="A40" s="922"/>
      <c r="B40" s="1475" t="s">
        <v>62</v>
      </c>
      <c r="C40" s="1475"/>
      <c r="D40" s="1475"/>
      <c r="E40" s="1475"/>
      <c r="F40" s="1475"/>
      <c r="G40" s="1475"/>
      <c r="H40" s="1475"/>
      <c r="I40" s="922"/>
    </row>
    <row r="41" spans="1:10" x14ac:dyDescent="0.2">
      <c r="A41" s="922"/>
      <c r="B41" s="321"/>
      <c r="C41" s="321"/>
      <c r="D41" s="321"/>
      <c r="E41" s="321"/>
      <c r="F41" s="321"/>
      <c r="G41" s="321"/>
      <c r="H41" s="321"/>
      <c r="I41" s="922"/>
    </row>
    <row r="43" spans="1:10" ht="18" customHeight="1" x14ac:dyDescent="0.2">
      <c r="B43" s="1486" t="s">
        <v>20270</v>
      </c>
      <c r="C43" s="1486"/>
      <c r="D43" s="1486"/>
      <c r="E43" s="921"/>
      <c r="F43" s="921"/>
      <c r="G43" s="922"/>
      <c r="H43" s="923"/>
      <c r="I43" s="922"/>
      <c r="J43" s="922"/>
    </row>
    <row r="44" spans="1:10" x14ac:dyDescent="0.2">
      <c r="B44" s="1487" t="s">
        <v>19389</v>
      </c>
      <c r="C44" s="1487"/>
      <c r="D44" s="1487"/>
      <c r="E44" s="1486" t="s">
        <v>20271</v>
      </c>
      <c r="F44" s="1486"/>
      <c r="G44" s="1486"/>
      <c r="H44" s="1486"/>
      <c r="I44" s="1486"/>
      <c r="J44" s="922"/>
    </row>
    <row r="45" spans="1:10" x14ac:dyDescent="0.2">
      <c r="B45" s="1487" t="s">
        <v>19390</v>
      </c>
      <c r="C45" s="1487"/>
      <c r="D45" s="1487"/>
      <c r="E45" s="1486" t="s">
        <v>18925</v>
      </c>
      <c r="F45" s="1486"/>
      <c r="G45" s="1486"/>
      <c r="H45" s="1486"/>
      <c r="I45" s="1486"/>
      <c r="J45" s="922"/>
    </row>
  </sheetData>
  <mergeCells count="33">
    <mergeCell ref="C8:G8"/>
    <mergeCell ref="B2:H2"/>
    <mergeCell ref="B3:H3"/>
    <mergeCell ref="B4:H4"/>
    <mergeCell ref="B5:H5"/>
    <mergeCell ref="B6:H6"/>
    <mergeCell ref="B10:B11"/>
    <mergeCell ref="C10:G10"/>
    <mergeCell ref="H10:H11"/>
    <mergeCell ref="C13:C14"/>
    <mergeCell ref="D13:D14"/>
    <mergeCell ref="E13:E14"/>
    <mergeCell ref="F13:F14"/>
    <mergeCell ref="G13:G14"/>
    <mergeCell ref="H13:H14"/>
    <mergeCell ref="H35:H36"/>
    <mergeCell ref="C24:C25"/>
    <mergeCell ref="D24:D25"/>
    <mergeCell ref="E24:E25"/>
    <mergeCell ref="F24:F25"/>
    <mergeCell ref="G24:G25"/>
    <mergeCell ref="H24:H25"/>
    <mergeCell ref="C35:C36"/>
    <mergeCell ref="D35:D36"/>
    <mergeCell ref="E35:E36"/>
    <mergeCell ref="F35:F36"/>
    <mergeCell ref="G35:G36"/>
    <mergeCell ref="B40:H40"/>
    <mergeCell ref="B43:D43"/>
    <mergeCell ref="B44:D44"/>
    <mergeCell ref="E44:I44"/>
    <mergeCell ref="B45:D45"/>
    <mergeCell ref="E45:I45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88" orientation="landscape" r:id="rId1"/>
  <headerFooter scaleWithDoc="0" alignWithMargins="0">
    <oddFooter>&amp;R97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85"/>
  <sheetViews>
    <sheetView topLeftCell="B46" zoomScale="80" zoomScaleNormal="80" zoomScaleSheetLayoutView="70" workbookViewId="0">
      <selection activeCell="I29" sqref="I29"/>
    </sheetView>
  </sheetViews>
  <sheetFormatPr baseColWidth="10" defaultRowHeight="12" x14ac:dyDescent="0.2"/>
  <cols>
    <col min="1" max="1" width="2.85546875" style="295" customWidth="1"/>
    <col min="2" max="2" width="32.7109375" style="320" customWidth="1"/>
    <col min="3" max="3" width="62.5703125" style="320" customWidth="1"/>
    <col min="4" max="8" width="21.42578125" style="320" customWidth="1"/>
    <col min="9" max="9" width="26.28515625" style="320" customWidth="1"/>
    <col min="10" max="10" width="2.7109375" style="295" customWidth="1"/>
    <col min="11" max="16384" width="11.42578125" style="320"/>
  </cols>
  <sheetData>
    <row r="1" spans="1:10" x14ac:dyDescent="0.2">
      <c r="B1" s="321"/>
      <c r="C1" s="321"/>
      <c r="D1" s="321"/>
      <c r="E1" s="321"/>
      <c r="F1" s="321"/>
      <c r="G1" s="321"/>
      <c r="H1" s="321"/>
      <c r="I1" s="321"/>
    </row>
    <row r="2" spans="1:10" x14ac:dyDescent="0.2">
      <c r="B2" s="1201"/>
      <c r="C2" s="1201"/>
      <c r="D2" s="1201"/>
      <c r="E2" s="1201"/>
      <c r="F2" s="1201"/>
      <c r="G2" s="1201"/>
      <c r="H2" s="1201"/>
      <c r="I2" s="1201"/>
    </row>
    <row r="3" spans="1:10" x14ac:dyDescent="0.2">
      <c r="B3" s="1280" t="s">
        <v>20272</v>
      </c>
      <c r="C3" s="1280"/>
      <c r="D3" s="1280"/>
      <c r="E3" s="1280"/>
      <c r="F3" s="1280"/>
      <c r="G3" s="1280"/>
      <c r="H3" s="1280"/>
      <c r="I3" s="1280"/>
    </row>
    <row r="4" spans="1:10" x14ac:dyDescent="0.2">
      <c r="B4" s="1280" t="s">
        <v>19806</v>
      </c>
      <c r="C4" s="1280"/>
      <c r="D4" s="1280"/>
      <c r="E4" s="1280"/>
      <c r="F4" s="1280"/>
      <c r="G4" s="1280"/>
      <c r="H4" s="1280"/>
      <c r="I4" s="1280"/>
    </row>
    <row r="5" spans="1:10" x14ac:dyDescent="0.2">
      <c r="B5" s="1280" t="s">
        <v>19706</v>
      </c>
      <c r="C5" s="1280"/>
      <c r="D5" s="1280"/>
      <c r="E5" s="1280"/>
      <c r="F5" s="1280"/>
      <c r="G5" s="1280"/>
      <c r="H5" s="1280"/>
      <c r="I5" s="1280"/>
    </row>
    <row r="6" spans="1:10" x14ac:dyDescent="0.2">
      <c r="B6" s="1280" t="s">
        <v>1</v>
      </c>
      <c r="C6" s="1280"/>
      <c r="D6" s="1280"/>
      <c r="E6" s="1280"/>
      <c r="F6" s="1280"/>
      <c r="G6" s="1280"/>
      <c r="H6" s="1280"/>
      <c r="I6" s="1280"/>
    </row>
    <row r="7" spans="1:10" x14ac:dyDescent="0.2">
      <c r="B7" s="439"/>
      <c r="C7" s="439"/>
      <c r="D7" s="439"/>
      <c r="E7" s="439"/>
      <c r="F7" s="439"/>
      <c r="G7" s="439"/>
      <c r="H7" s="1068"/>
      <c r="I7" s="439"/>
    </row>
    <row r="8" spans="1:10" x14ac:dyDescent="0.2">
      <c r="B8" s="297" t="s">
        <v>2</v>
      </c>
      <c r="C8" s="1282" t="s">
        <v>19885</v>
      </c>
      <c r="D8" s="1282"/>
      <c r="E8" s="1282"/>
      <c r="F8" s="1282"/>
      <c r="G8" s="1282"/>
      <c r="H8" s="1282"/>
      <c r="I8" s="1068"/>
    </row>
    <row r="9" spans="1:10" x14ac:dyDescent="0.2">
      <c r="B9" s="298"/>
      <c r="C9" s="298"/>
      <c r="D9" s="298"/>
      <c r="E9" s="298"/>
      <c r="F9" s="298"/>
      <c r="G9" s="298"/>
      <c r="H9" s="298"/>
      <c r="I9" s="298"/>
    </row>
    <row r="10" spans="1:10" x14ac:dyDescent="0.2">
      <c r="B10" s="1539" t="s">
        <v>20161</v>
      </c>
      <c r="C10" s="1069"/>
      <c r="D10" s="1557" t="s">
        <v>19735</v>
      </c>
      <c r="E10" s="1557"/>
      <c r="F10" s="1557"/>
      <c r="G10" s="1557"/>
      <c r="H10" s="1557"/>
      <c r="I10" s="1557" t="s">
        <v>19736</v>
      </c>
    </row>
    <row r="11" spans="1:10" ht="28.5" customHeight="1" x14ac:dyDescent="0.2">
      <c r="B11" s="1541"/>
      <c r="C11" s="1070"/>
      <c r="D11" s="932" t="s">
        <v>20273</v>
      </c>
      <c r="E11" s="932" t="s">
        <v>19738</v>
      </c>
      <c r="F11" s="932" t="s">
        <v>19712</v>
      </c>
      <c r="G11" s="932" t="s">
        <v>19713</v>
      </c>
      <c r="H11" s="932" t="s">
        <v>19739</v>
      </c>
      <c r="I11" s="1557"/>
    </row>
    <row r="12" spans="1:10" x14ac:dyDescent="0.2">
      <c r="B12" s="813" t="s">
        <v>20366</v>
      </c>
      <c r="C12" s="306"/>
      <c r="D12" s="813">
        <f>SUM(D13+D22+D30+D40)</f>
        <v>142096097</v>
      </c>
      <c r="E12" s="813">
        <f t="shared" ref="E12:I12" si="0">SUM(E13+E22+E30+E40)</f>
        <v>1468197.9799999963</v>
      </c>
      <c r="F12" s="813">
        <f t="shared" si="0"/>
        <v>143564294.97999999</v>
      </c>
      <c r="G12" s="813">
        <f t="shared" si="0"/>
        <v>98508331.870000005</v>
      </c>
      <c r="H12" s="813">
        <f t="shared" si="0"/>
        <v>98508331.870000005</v>
      </c>
      <c r="I12" s="1071">
        <f t="shared" si="0"/>
        <v>45055963.109999985</v>
      </c>
    </row>
    <row r="13" spans="1:10" s="806" customFormat="1" x14ac:dyDescent="0.2">
      <c r="A13" s="295"/>
      <c r="B13" s="1558" t="s">
        <v>20367</v>
      </c>
      <c r="C13" s="1559"/>
      <c r="D13" s="813">
        <v>0</v>
      </c>
      <c r="E13" s="813">
        <v>0</v>
      </c>
      <c r="F13" s="1072">
        <v>0</v>
      </c>
      <c r="G13" s="307">
        <v>0</v>
      </c>
      <c r="H13" s="307">
        <v>0</v>
      </c>
      <c r="I13" s="1073">
        <v>0</v>
      </c>
      <c r="J13" s="295"/>
    </row>
    <row r="14" spans="1:10" x14ac:dyDescent="0.2">
      <c r="B14" s="882" t="s">
        <v>20368</v>
      </c>
      <c r="C14" s="819"/>
      <c r="D14" s="809">
        <v>0</v>
      </c>
      <c r="E14" s="809">
        <v>0</v>
      </c>
      <c r="F14" s="840">
        <v>0</v>
      </c>
      <c r="G14" s="315">
        <v>0</v>
      </c>
      <c r="H14" s="315">
        <v>0</v>
      </c>
      <c r="I14" s="1073">
        <v>0</v>
      </c>
    </row>
    <row r="15" spans="1:10" x14ac:dyDescent="0.2">
      <c r="B15" s="882" t="s">
        <v>20369</v>
      </c>
      <c r="C15" s="819"/>
      <c r="D15" s="809">
        <v>0</v>
      </c>
      <c r="E15" s="809">
        <v>0</v>
      </c>
      <c r="F15" s="840">
        <v>0</v>
      </c>
      <c r="G15" s="315">
        <v>0</v>
      </c>
      <c r="H15" s="315">
        <v>0</v>
      </c>
      <c r="I15" s="1073">
        <v>0</v>
      </c>
    </row>
    <row r="16" spans="1:10" x14ac:dyDescent="0.2">
      <c r="B16" s="1552" t="s">
        <v>20370</v>
      </c>
      <c r="C16" s="1483"/>
      <c r="D16" s="809">
        <v>0</v>
      </c>
      <c r="E16" s="809">
        <v>0</v>
      </c>
      <c r="F16" s="840">
        <v>0</v>
      </c>
      <c r="G16" s="315">
        <v>0</v>
      </c>
      <c r="H16" s="315">
        <v>0</v>
      </c>
      <c r="I16" s="1073">
        <v>0</v>
      </c>
    </row>
    <row r="17" spans="1:10" x14ac:dyDescent="0.2">
      <c r="B17" s="882" t="s">
        <v>20371</v>
      </c>
      <c r="C17" s="819"/>
      <c r="D17" s="809">
        <v>0</v>
      </c>
      <c r="E17" s="809">
        <v>0</v>
      </c>
      <c r="F17" s="840">
        <v>0</v>
      </c>
      <c r="G17" s="315">
        <v>0</v>
      </c>
      <c r="H17" s="315">
        <v>0</v>
      </c>
      <c r="I17" s="1073">
        <v>0</v>
      </c>
    </row>
    <row r="18" spans="1:10" x14ac:dyDescent="0.2">
      <c r="B18" s="1552" t="s">
        <v>20372</v>
      </c>
      <c r="C18" s="1483"/>
      <c r="D18" s="809">
        <v>0</v>
      </c>
      <c r="E18" s="809">
        <v>0</v>
      </c>
      <c r="F18" s="840">
        <v>0</v>
      </c>
      <c r="G18" s="315">
        <v>0</v>
      </c>
      <c r="H18" s="315">
        <v>0</v>
      </c>
      <c r="I18" s="1073">
        <v>0</v>
      </c>
    </row>
    <row r="19" spans="1:10" x14ac:dyDescent="0.2">
      <c r="B19" s="882" t="s">
        <v>20373</v>
      </c>
      <c r="C19" s="819"/>
      <c r="D19" s="809">
        <v>0</v>
      </c>
      <c r="E19" s="809">
        <v>0</v>
      </c>
      <c r="F19" s="840">
        <v>0</v>
      </c>
      <c r="G19" s="315">
        <v>0</v>
      </c>
      <c r="H19" s="315">
        <v>0</v>
      </c>
      <c r="I19" s="1073">
        <v>0</v>
      </c>
    </row>
    <row r="20" spans="1:10" x14ac:dyDescent="0.2">
      <c r="B20" s="1552" t="s">
        <v>20374</v>
      </c>
      <c r="C20" s="1483"/>
      <c r="D20" s="809">
        <v>0</v>
      </c>
      <c r="E20" s="809">
        <v>0</v>
      </c>
      <c r="F20" s="840">
        <v>0</v>
      </c>
      <c r="G20" s="315">
        <v>0</v>
      </c>
      <c r="H20" s="315">
        <v>0</v>
      </c>
      <c r="I20" s="1073">
        <v>0</v>
      </c>
    </row>
    <row r="21" spans="1:10" x14ac:dyDescent="0.2">
      <c r="B21" s="882" t="s">
        <v>20375</v>
      </c>
      <c r="C21" s="819"/>
      <c r="D21" s="809">
        <v>0</v>
      </c>
      <c r="E21" s="809">
        <v>0</v>
      </c>
      <c r="F21" s="840">
        <v>0</v>
      </c>
      <c r="G21" s="315">
        <v>0</v>
      </c>
      <c r="H21" s="315">
        <v>0</v>
      </c>
      <c r="I21" s="1073">
        <v>0</v>
      </c>
    </row>
    <row r="22" spans="1:10" x14ac:dyDescent="0.2">
      <c r="B22" s="825" t="s">
        <v>20376</v>
      </c>
      <c r="C22" s="309"/>
      <c r="D22" s="813">
        <f>SUM(D23:D29)</f>
        <v>142096097</v>
      </c>
      <c r="E22" s="813">
        <f t="shared" ref="E22:I22" si="1">SUM(E23:E29)</f>
        <v>1468197.9799999963</v>
      </c>
      <c r="F22" s="813">
        <f t="shared" si="1"/>
        <v>143564294.97999999</v>
      </c>
      <c r="G22" s="813">
        <f t="shared" si="1"/>
        <v>98508331.870000005</v>
      </c>
      <c r="H22" s="813">
        <f t="shared" si="1"/>
        <v>98508331.870000005</v>
      </c>
      <c r="I22" s="1072">
        <f t="shared" si="1"/>
        <v>45055963.109999985</v>
      </c>
    </row>
    <row r="23" spans="1:10" x14ac:dyDescent="0.2">
      <c r="B23" s="882" t="s">
        <v>20377</v>
      </c>
      <c r="C23" s="819"/>
      <c r="D23" s="809">
        <v>0</v>
      </c>
      <c r="E23" s="809">
        <v>0</v>
      </c>
      <c r="F23" s="840">
        <v>0</v>
      </c>
      <c r="G23" s="315">
        <v>0</v>
      </c>
      <c r="H23" s="315">
        <v>0</v>
      </c>
      <c r="I23" s="1073">
        <v>0</v>
      </c>
    </row>
    <row r="24" spans="1:10" x14ac:dyDescent="0.2">
      <c r="B24" s="809" t="s">
        <v>20378</v>
      </c>
      <c r="C24" s="313"/>
      <c r="D24" s="809">
        <v>0</v>
      </c>
      <c r="E24" s="809">
        <v>0</v>
      </c>
      <c r="F24" s="840">
        <v>0</v>
      </c>
      <c r="G24" s="315">
        <v>0</v>
      </c>
      <c r="H24" s="315">
        <v>0</v>
      </c>
      <c r="I24" s="1073">
        <v>0</v>
      </c>
    </row>
    <row r="25" spans="1:10" x14ac:dyDescent="0.2">
      <c r="B25" s="882" t="s">
        <v>20379</v>
      </c>
      <c r="C25" s="819"/>
      <c r="D25" s="809">
        <v>0</v>
      </c>
      <c r="E25" s="809">
        <v>0</v>
      </c>
      <c r="F25" s="840">
        <v>0</v>
      </c>
      <c r="G25" s="315">
        <v>0</v>
      </c>
      <c r="H25" s="315">
        <v>0</v>
      </c>
      <c r="I25" s="1073">
        <v>0</v>
      </c>
    </row>
    <row r="26" spans="1:10" x14ac:dyDescent="0.2">
      <c r="B26" s="809" t="s">
        <v>20380</v>
      </c>
      <c r="C26" s="313"/>
      <c r="D26" s="809">
        <v>0</v>
      </c>
      <c r="E26" s="809">
        <v>0</v>
      </c>
      <c r="F26" s="840">
        <v>0</v>
      </c>
      <c r="G26" s="315">
        <v>0</v>
      </c>
      <c r="H26" s="315">
        <v>0</v>
      </c>
      <c r="I26" s="1073">
        <v>0</v>
      </c>
    </row>
    <row r="27" spans="1:10" x14ac:dyDescent="0.2">
      <c r="B27" s="882" t="s">
        <v>20381</v>
      </c>
      <c r="C27" s="819"/>
      <c r="D27" s="809">
        <v>142096097</v>
      </c>
      <c r="E27" s="1074">
        <v>1468197.9799999963</v>
      </c>
      <c r="F27" s="823">
        <f>SUM(D27+E27)</f>
        <v>143564294.97999999</v>
      </c>
      <c r="G27" s="1075">
        <v>98508331.870000005</v>
      </c>
      <c r="H27" s="315">
        <f>SUM(G27)</f>
        <v>98508331.870000005</v>
      </c>
      <c r="I27" s="1061">
        <f>SUM(F27-G27)</f>
        <v>45055963.109999985</v>
      </c>
    </row>
    <row r="28" spans="1:10" x14ac:dyDescent="0.2">
      <c r="B28" s="809" t="s">
        <v>20382</v>
      </c>
      <c r="C28" s="313"/>
      <c r="D28" s="809">
        <v>0</v>
      </c>
      <c r="E28" s="809">
        <v>0</v>
      </c>
      <c r="F28" s="840">
        <v>0</v>
      </c>
      <c r="G28" s="315">
        <v>0</v>
      </c>
      <c r="H28" s="315">
        <v>0</v>
      </c>
      <c r="I28" s="1073">
        <v>0</v>
      </c>
    </row>
    <row r="29" spans="1:10" x14ac:dyDescent="0.2">
      <c r="B29" s="809" t="s">
        <v>20383</v>
      </c>
      <c r="C29" s="313"/>
      <c r="D29" s="809">
        <v>0</v>
      </c>
      <c r="E29" s="809">
        <v>0</v>
      </c>
      <c r="F29" s="840">
        <v>0</v>
      </c>
      <c r="G29" s="315">
        <v>0</v>
      </c>
      <c r="H29" s="315">
        <v>0</v>
      </c>
      <c r="I29" s="1073">
        <v>0</v>
      </c>
    </row>
    <row r="30" spans="1:10" s="955" customFormat="1" x14ac:dyDescent="0.2">
      <c r="A30" s="1076"/>
      <c r="B30" s="825" t="s">
        <v>20384</v>
      </c>
      <c r="C30" s="309"/>
      <c r="D30" s="813">
        <v>0</v>
      </c>
      <c r="E30" s="813">
        <v>0</v>
      </c>
      <c r="F30" s="1072">
        <v>0</v>
      </c>
      <c r="G30" s="307">
        <v>0</v>
      </c>
      <c r="H30" s="307">
        <v>0</v>
      </c>
      <c r="I30" s="307">
        <v>0</v>
      </c>
      <c r="J30" s="1076"/>
    </row>
    <row r="31" spans="1:10" x14ac:dyDescent="0.2">
      <c r="B31" s="1552" t="s">
        <v>20385</v>
      </c>
      <c r="C31" s="1483"/>
      <c r="D31" s="809">
        <v>0</v>
      </c>
      <c r="E31" s="809">
        <v>0</v>
      </c>
      <c r="F31" s="840">
        <v>0</v>
      </c>
      <c r="G31" s="315">
        <v>0</v>
      </c>
      <c r="H31" s="315">
        <v>0</v>
      </c>
      <c r="I31" s="1073">
        <v>0</v>
      </c>
    </row>
    <row r="32" spans="1:10" x14ac:dyDescent="0.2">
      <c r="B32" s="809" t="s">
        <v>20386</v>
      </c>
      <c r="C32" s="313"/>
      <c r="D32" s="809">
        <v>0</v>
      </c>
      <c r="E32" s="809">
        <v>0</v>
      </c>
      <c r="F32" s="840">
        <v>0</v>
      </c>
      <c r="G32" s="315">
        <v>0</v>
      </c>
      <c r="H32" s="315">
        <v>0</v>
      </c>
      <c r="I32" s="1073">
        <v>0</v>
      </c>
    </row>
    <row r="33" spans="1:10" x14ac:dyDescent="0.2">
      <c r="B33" s="809" t="s">
        <v>20387</v>
      </c>
      <c r="C33" s="313"/>
      <c r="D33" s="809">
        <v>0</v>
      </c>
      <c r="E33" s="809">
        <v>0</v>
      </c>
      <c r="F33" s="840">
        <v>0</v>
      </c>
      <c r="G33" s="315">
        <v>0</v>
      </c>
      <c r="H33" s="315">
        <v>0</v>
      </c>
      <c r="I33" s="1073">
        <v>0</v>
      </c>
    </row>
    <row r="34" spans="1:10" x14ac:dyDescent="0.2">
      <c r="B34" s="809" t="s">
        <v>20388</v>
      </c>
      <c r="C34" s="313"/>
      <c r="D34" s="809">
        <v>0</v>
      </c>
      <c r="E34" s="809">
        <v>0</v>
      </c>
      <c r="F34" s="840">
        <v>0</v>
      </c>
      <c r="G34" s="315">
        <v>0</v>
      </c>
      <c r="H34" s="315">
        <v>0</v>
      </c>
      <c r="I34" s="1073">
        <v>0</v>
      </c>
    </row>
    <row r="35" spans="1:10" x14ac:dyDescent="0.2">
      <c r="B35" s="809" t="s">
        <v>20389</v>
      </c>
      <c r="C35" s="313"/>
      <c r="D35" s="809">
        <v>0</v>
      </c>
      <c r="E35" s="809">
        <v>0</v>
      </c>
      <c r="F35" s="840">
        <v>0</v>
      </c>
      <c r="G35" s="315">
        <v>0</v>
      </c>
      <c r="H35" s="315">
        <v>0</v>
      </c>
      <c r="I35" s="1073">
        <v>0</v>
      </c>
    </row>
    <row r="36" spans="1:10" x14ac:dyDescent="0.2">
      <c r="B36" s="809" t="s">
        <v>20390</v>
      </c>
      <c r="C36" s="313"/>
      <c r="D36" s="809">
        <v>0</v>
      </c>
      <c r="E36" s="809">
        <v>0</v>
      </c>
      <c r="F36" s="840">
        <v>0</v>
      </c>
      <c r="G36" s="315">
        <v>0</v>
      </c>
      <c r="H36" s="315">
        <v>0</v>
      </c>
      <c r="I36" s="1073">
        <v>0</v>
      </c>
    </row>
    <row r="37" spans="1:10" x14ac:dyDescent="0.2">
      <c r="B37" s="809" t="s">
        <v>20391</v>
      </c>
      <c r="C37" s="313"/>
      <c r="D37" s="809">
        <v>0</v>
      </c>
      <c r="E37" s="809">
        <v>0</v>
      </c>
      <c r="F37" s="840">
        <v>0</v>
      </c>
      <c r="G37" s="315">
        <v>0</v>
      </c>
      <c r="H37" s="315">
        <v>0</v>
      </c>
      <c r="I37" s="1073">
        <v>0</v>
      </c>
    </row>
    <row r="38" spans="1:10" x14ac:dyDescent="0.2">
      <c r="B38" s="809" t="s">
        <v>20392</v>
      </c>
      <c r="C38" s="313"/>
      <c r="D38" s="809">
        <v>0</v>
      </c>
      <c r="E38" s="809">
        <v>0</v>
      </c>
      <c r="F38" s="840">
        <v>0</v>
      </c>
      <c r="G38" s="315">
        <v>0</v>
      </c>
      <c r="H38" s="315">
        <v>0</v>
      </c>
      <c r="I38" s="1073">
        <v>0</v>
      </c>
    </row>
    <row r="39" spans="1:10" x14ac:dyDescent="0.2">
      <c r="B39" s="809" t="s">
        <v>20393</v>
      </c>
      <c r="C39" s="313"/>
      <c r="D39" s="809">
        <v>0</v>
      </c>
      <c r="E39" s="809">
        <v>0</v>
      </c>
      <c r="F39" s="840">
        <v>0</v>
      </c>
      <c r="G39" s="315">
        <v>0</v>
      </c>
      <c r="H39" s="315">
        <v>0</v>
      </c>
      <c r="I39" s="1073">
        <v>0</v>
      </c>
    </row>
    <row r="40" spans="1:10" s="955" customFormat="1" x14ac:dyDescent="0.2">
      <c r="A40" s="1076"/>
      <c r="B40" s="825" t="s">
        <v>20394</v>
      </c>
      <c r="C40" s="309"/>
      <c r="D40" s="1077">
        <v>0</v>
      </c>
      <c r="E40" s="1077">
        <v>0</v>
      </c>
      <c r="F40" s="1078">
        <v>0</v>
      </c>
      <c r="G40" s="1079">
        <v>0</v>
      </c>
      <c r="H40" s="1079">
        <v>0</v>
      </c>
      <c r="I40" s="1080">
        <v>0</v>
      </c>
      <c r="J40" s="1076"/>
    </row>
    <row r="41" spans="1:10" x14ac:dyDescent="0.2">
      <c r="B41" s="1555" t="s">
        <v>20395</v>
      </c>
      <c r="C41" s="1556"/>
      <c r="D41" s="809">
        <v>0</v>
      </c>
      <c r="E41" s="809">
        <v>0</v>
      </c>
      <c r="F41" s="840">
        <v>0</v>
      </c>
      <c r="G41" s="315">
        <v>0</v>
      </c>
      <c r="H41" s="315">
        <v>0</v>
      </c>
      <c r="I41" s="1073">
        <v>0</v>
      </c>
    </row>
    <row r="42" spans="1:10" x14ac:dyDescent="0.2">
      <c r="B42" s="1552" t="s">
        <v>20396</v>
      </c>
      <c r="C42" s="1483"/>
      <c r="D42" s="809">
        <v>0</v>
      </c>
      <c r="E42" s="809">
        <v>0</v>
      </c>
      <c r="F42" s="840">
        <v>0</v>
      </c>
      <c r="G42" s="315">
        <v>0</v>
      </c>
      <c r="H42" s="315">
        <v>0</v>
      </c>
      <c r="I42" s="1073">
        <v>0</v>
      </c>
    </row>
    <row r="43" spans="1:10" x14ac:dyDescent="0.2">
      <c r="B43" s="809" t="s">
        <v>20397</v>
      </c>
      <c r="C43" s="313"/>
      <c r="D43" s="809">
        <v>0</v>
      </c>
      <c r="E43" s="809">
        <v>0</v>
      </c>
      <c r="F43" s="840">
        <v>0</v>
      </c>
      <c r="G43" s="315">
        <v>0</v>
      </c>
      <c r="H43" s="315">
        <v>0</v>
      </c>
      <c r="I43" s="1073">
        <v>0</v>
      </c>
    </row>
    <row r="44" spans="1:10" x14ac:dyDescent="0.2">
      <c r="B44" s="809" t="s">
        <v>20398</v>
      </c>
      <c r="C44" s="313"/>
      <c r="D44" s="809">
        <v>0</v>
      </c>
      <c r="E44" s="809">
        <v>0</v>
      </c>
      <c r="F44" s="840">
        <v>0</v>
      </c>
      <c r="G44" s="315">
        <v>0</v>
      </c>
      <c r="H44" s="315">
        <v>0</v>
      </c>
      <c r="I44" s="1073">
        <v>0</v>
      </c>
    </row>
    <row r="45" spans="1:10" x14ac:dyDescent="0.2">
      <c r="B45" s="825" t="s">
        <v>20399</v>
      </c>
      <c r="C45" s="309"/>
      <c r="D45" s="825">
        <f>SUM(D46+D55+D63+D73)</f>
        <v>0</v>
      </c>
      <c r="E45" s="825">
        <f t="shared" ref="E45:I45" si="2">SUM(E46+E55+E63+E73)</f>
        <v>8858939.4400000013</v>
      </c>
      <c r="F45" s="825">
        <f t="shared" si="2"/>
        <v>8858939.4400000013</v>
      </c>
      <c r="G45" s="825">
        <f t="shared" si="2"/>
        <v>6309131.1999999993</v>
      </c>
      <c r="H45" s="825">
        <f t="shared" si="2"/>
        <v>6309131.1999999993</v>
      </c>
      <c r="I45" s="826">
        <f t="shared" si="2"/>
        <v>2549808.2400000021</v>
      </c>
    </row>
    <row r="46" spans="1:10" s="955" customFormat="1" x14ac:dyDescent="0.2">
      <c r="A46" s="1076"/>
      <c r="B46" s="825" t="s">
        <v>20367</v>
      </c>
      <c r="C46" s="309"/>
      <c r="D46" s="825">
        <v>0</v>
      </c>
      <c r="E46" s="825">
        <v>0</v>
      </c>
      <c r="F46" s="826">
        <v>0</v>
      </c>
      <c r="G46" s="310">
        <v>0</v>
      </c>
      <c r="H46" s="310">
        <v>0</v>
      </c>
      <c r="I46" s="307">
        <v>0</v>
      </c>
      <c r="J46" s="1076"/>
    </row>
    <row r="47" spans="1:10" x14ac:dyDescent="0.2">
      <c r="B47" s="809" t="s">
        <v>20400</v>
      </c>
      <c r="C47" s="313"/>
      <c r="D47" s="809">
        <v>0</v>
      </c>
      <c r="E47" s="809">
        <v>0</v>
      </c>
      <c r="F47" s="840">
        <v>0</v>
      </c>
      <c r="G47" s="315">
        <v>0</v>
      </c>
      <c r="H47" s="315">
        <v>0</v>
      </c>
      <c r="I47" s="1073">
        <v>0</v>
      </c>
    </row>
    <row r="48" spans="1:10" x14ac:dyDescent="0.2">
      <c r="B48" s="809" t="s">
        <v>20401</v>
      </c>
      <c r="C48" s="313"/>
      <c r="D48" s="809">
        <v>0</v>
      </c>
      <c r="E48" s="809">
        <v>0</v>
      </c>
      <c r="F48" s="840">
        <v>0</v>
      </c>
      <c r="G48" s="315">
        <v>0</v>
      </c>
      <c r="H48" s="315">
        <v>0</v>
      </c>
      <c r="I48" s="1073">
        <v>0</v>
      </c>
    </row>
    <row r="49" spans="1:10" x14ac:dyDescent="0.2">
      <c r="B49" s="1552" t="s">
        <v>20402</v>
      </c>
      <c r="C49" s="1483"/>
      <c r="D49" s="809">
        <v>0</v>
      </c>
      <c r="E49" s="809">
        <v>0</v>
      </c>
      <c r="F49" s="840">
        <v>0</v>
      </c>
      <c r="G49" s="315">
        <v>0</v>
      </c>
      <c r="H49" s="315">
        <v>0</v>
      </c>
      <c r="I49" s="1073">
        <v>0</v>
      </c>
    </row>
    <row r="50" spans="1:10" x14ac:dyDescent="0.2">
      <c r="B50" s="809" t="s">
        <v>20403</v>
      </c>
      <c r="C50" s="313"/>
      <c r="D50" s="809">
        <v>0</v>
      </c>
      <c r="E50" s="809">
        <v>0</v>
      </c>
      <c r="F50" s="840">
        <v>0</v>
      </c>
      <c r="G50" s="315">
        <v>0</v>
      </c>
      <c r="H50" s="315">
        <v>0</v>
      </c>
      <c r="I50" s="1073">
        <v>0</v>
      </c>
    </row>
    <row r="51" spans="1:10" x14ac:dyDescent="0.2">
      <c r="B51" s="809" t="s">
        <v>20404</v>
      </c>
      <c r="C51" s="313"/>
      <c r="D51" s="809">
        <v>0</v>
      </c>
      <c r="E51" s="809">
        <v>0</v>
      </c>
      <c r="F51" s="840">
        <v>0</v>
      </c>
      <c r="G51" s="315">
        <v>0</v>
      </c>
      <c r="H51" s="315">
        <v>0</v>
      </c>
      <c r="I51" s="1073">
        <v>0</v>
      </c>
    </row>
    <row r="52" spans="1:10" x14ac:dyDescent="0.2">
      <c r="B52" s="882" t="s">
        <v>20405</v>
      </c>
      <c r="C52" s="819"/>
      <c r="D52" s="809">
        <v>0</v>
      </c>
      <c r="E52" s="809">
        <v>0</v>
      </c>
      <c r="F52" s="840">
        <v>0</v>
      </c>
      <c r="G52" s="315">
        <v>0</v>
      </c>
      <c r="H52" s="315">
        <v>0</v>
      </c>
      <c r="I52" s="1073">
        <v>0</v>
      </c>
    </row>
    <row r="53" spans="1:10" x14ac:dyDescent="0.2">
      <c r="B53" s="1552" t="s">
        <v>20406</v>
      </c>
      <c r="C53" s="1483"/>
      <c r="D53" s="809">
        <v>0</v>
      </c>
      <c r="E53" s="809">
        <v>0</v>
      </c>
      <c r="F53" s="840">
        <v>0</v>
      </c>
      <c r="G53" s="315">
        <v>0</v>
      </c>
      <c r="H53" s="315">
        <v>0</v>
      </c>
      <c r="I53" s="1073">
        <v>0</v>
      </c>
    </row>
    <row r="54" spans="1:10" x14ac:dyDescent="0.2">
      <c r="B54" s="882" t="s">
        <v>20407</v>
      </c>
      <c r="C54" s="819"/>
      <c r="D54" s="809">
        <v>0</v>
      </c>
      <c r="E54" s="809">
        <v>0</v>
      </c>
      <c r="F54" s="840">
        <v>0</v>
      </c>
      <c r="G54" s="315">
        <v>0</v>
      </c>
      <c r="H54" s="315">
        <v>0</v>
      </c>
      <c r="I54" s="1073">
        <v>0</v>
      </c>
    </row>
    <row r="55" spans="1:10" s="955" customFormat="1" x14ac:dyDescent="0.2">
      <c r="A55" s="1076"/>
      <c r="B55" s="1081" t="s">
        <v>20376</v>
      </c>
      <c r="C55" s="1082"/>
      <c r="D55" s="825">
        <f>SUM(D56:D62)</f>
        <v>0</v>
      </c>
      <c r="E55" s="825">
        <f t="shared" ref="E55:I55" si="3">SUM(E56:E62)</f>
        <v>8858939.4400000013</v>
      </c>
      <c r="F55" s="825">
        <f t="shared" si="3"/>
        <v>8858939.4400000013</v>
      </c>
      <c r="G55" s="825">
        <f t="shared" si="3"/>
        <v>6309131.1999999993</v>
      </c>
      <c r="H55" s="825">
        <f t="shared" si="3"/>
        <v>6309131.1999999993</v>
      </c>
      <c r="I55" s="826">
        <f t="shared" si="3"/>
        <v>2549808.2400000021</v>
      </c>
      <c r="J55" s="1076"/>
    </row>
    <row r="56" spans="1:10" x14ac:dyDescent="0.2">
      <c r="B56" s="809" t="s">
        <v>20408</v>
      </c>
      <c r="C56" s="313"/>
      <c r="D56" s="809">
        <v>0</v>
      </c>
      <c r="E56" s="809">
        <v>0</v>
      </c>
      <c r="F56" s="840">
        <v>0</v>
      </c>
      <c r="G56" s="315">
        <v>0</v>
      </c>
      <c r="H56" s="315">
        <v>0</v>
      </c>
      <c r="I56" s="1073">
        <v>0</v>
      </c>
    </row>
    <row r="57" spans="1:10" x14ac:dyDescent="0.2">
      <c r="B57" s="809" t="s">
        <v>20409</v>
      </c>
      <c r="C57" s="313"/>
      <c r="D57" s="809">
        <v>0</v>
      </c>
      <c r="E57" s="809">
        <v>0</v>
      </c>
      <c r="F57" s="840">
        <v>0</v>
      </c>
      <c r="G57" s="315">
        <v>0</v>
      </c>
      <c r="H57" s="315">
        <v>0</v>
      </c>
      <c r="I57" s="1073">
        <v>0</v>
      </c>
    </row>
    <row r="58" spans="1:10" x14ac:dyDescent="0.2">
      <c r="B58" s="809" t="s">
        <v>20410</v>
      </c>
      <c r="C58" s="313"/>
      <c r="D58" s="809">
        <v>0</v>
      </c>
      <c r="E58" s="809">
        <v>0</v>
      </c>
      <c r="F58" s="840">
        <v>0</v>
      </c>
      <c r="G58" s="315">
        <v>0</v>
      </c>
      <c r="H58" s="315">
        <v>0</v>
      </c>
      <c r="I58" s="1073">
        <v>0</v>
      </c>
    </row>
    <row r="59" spans="1:10" x14ac:dyDescent="0.2">
      <c r="B59" s="1552" t="s">
        <v>20411</v>
      </c>
      <c r="C59" s="1483"/>
      <c r="D59" s="809">
        <v>0</v>
      </c>
      <c r="E59" s="809">
        <v>0</v>
      </c>
      <c r="F59" s="840">
        <v>0</v>
      </c>
      <c r="G59" s="315">
        <v>0</v>
      </c>
      <c r="H59" s="315">
        <v>0</v>
      </c>
      <c r="I59" s="1073">
        <v>0</v>
      </c>
    </row>
    <row r="60" spans="1:10" x14ac:dyDescent="0.2">
      <c r="B60" s="882" t="s">
        <v>20412</v>
      </c>
      <c r="C60" s="819"/>
      <c r="D60" s="809">
        <v>0</v>
      </c>
      <c r="E60" s="809">
        <v>8858939.4400000013</v>
      </c>
      <c r="F60" s="823">
        <f>SUM(D60+E60)</f>
        <v>8858939.4400000013</v>
      </c>
      <c r="G60" s="315">
        <v>6309131.1999999993</v>
      </c>
      <c r="H60" s="315">
        <f>SUM(G60)</f>
        <v>6309131.1999999993</v>
      </c>
      <c r="I60" s="1061">
        <f>SUM(F60-G60)</f>
        <v>2549808.2400000021</v>
      </c>
    </row>
    <row r="61" spans="1:10" x14ac:dyDescent="0.2">
      <c r="B61" s="882" t="s">
        <v>20413</v>
      </c>
      <c r="C61" s="819"/>
      <c r="D61" s="809">
        <v>0</v>
      </c>
      <c r="E61" s="809">
        <v>0</v>
      </c>
      <c r="F61" s="840">
        <v>0</v>
      </c>
      <c r="G61" s="315">
        <v>0</v>
      </c>
      <c r="H61" s="315">
        <v>0</v>
      </c>
      <c r="I61" s="1073">
        <v>0</v>
      </c>
    </row>
    <row r="62" spans="1:10" x14ac:dyDescent="0.2">
      <c r="B62" s="809" t="s">
        <v>20414</v>
      </c>
      <c r="C62" s="313"/>
      <c r="D62" s="809">
        <v>0</v>
      </c>
      <c r="E62" s="809">
        <v>0</v>
      </c>
      <c r="F62" s="840">
        <v>0</v>
      </c>
      <c r="G62" s="315">
        <v>0</v>
      </c>
      <c r="H62" s="315">
        <v>0</v>
      </c>
      <c r="I62" s="1073">
        <v>0</v>
      </c>
    </row>
    <row r="63" spans="1:10" s="955" customFormat="1" x14ac:dyDescent="0.2">
      <c r="A63" s="1076"/>
      <c r="B63" s="1553" t="s">
        <v>20384</v>
      </c>
      <c r="C63" s="1554"/>
      <c r="D63" s="825">
        <v>0</v>
      </c>
      <c r="E63" s="825">
        <v>0</v>
      </c>
      <c r="F63" s="826">
        <v>0</v>
      </c>
      <c r="G63" s="310">
        <v>0</v>
      </c>
      <c r="H63" s="310">
        <v>0</v>
      </c>
      <c r="I63" s="307">
        <v>0</v>
      </c>
      <c r="J63" s="1076"/>
    </row>
    <row r="64" spans="1:10" x14ac:dyDescent="0.2">
      <c r="B64" s="809" t="s">
        <v>20415</v>
      </c>
      <c r="C64" s="313"/>
      <c r="D64" s="809">
        <v>0</v>
      </c>
      <c r="E64" s="809">
        <v>0</v>
      </c>
      <c r="F64" s="840">
        <v>0</v>
      </c>
      <c r="G64" s="315">
        <v>0</v>
      </c>
      <c r="H64" s="315">
        <v>0</v>
      </c>
      <c r="I64" s="1073">
        <v>0</v>
      </c>
    </row>
    <row r="65" spans="1:10" x14ac:dyDescent="0.2">
      <c r="B65" s="809" t="s">
        <v>20416</v>
      </c>
      <c r="C65" s="313"/>
      <c r="D65" s="809">
        <v>0</v>
      </c>
      <c r="E65" s="809">
        <v>0</v>
      </c>
      <c r="F65" s="840">
        <v>0</v>
      </c>
      <c r="G65" s="315">
        <v>0</v>
      </c>
      <c r="H65" s="315">
        <v>0</v>
      </c>
      <c r="I65" s="1073">
        <v>0</v>
      </c>
    </row>
    <row r="66" spans="1:10" x14ac:dyDescent="0.2">
      <c r="B66" s="809" t="s">
        <v>20417</v>
      </c>
      <c r="C66" s="313"/>
      <c r="D66" s="809">
        <v>0</v>
      </c>
      <c r="E66" s="809">
        <v>0</v>
      </c>
      <c r="F66" s="840">
        <v>0</v>
      </c>
      <c r="G66" s="315">
        <v>0</v>
      </c>
      <c r="H66" s="315">
        <v>0</v>
      </c>
      <c r="I66" s="1073">
        <v>0</v>
      </c>
    </row>
    <row r="67" spans="1:10" x14ac:dyDescent="0.2">
      <c r="B67" s="809" t="s">
        <v>20418</v>
      </c>
      <c r="C67" s="313"/>
      <c r="D67" s="809">
        <v>0</v>
      </c>
      <c r="E67" s="809">
        <v>0</v>
      </c>
      <c r="F67" s="840">
        <v>0</v>
      </c>
      <c r="G67" s="315">
        <v>0</v>
      </c>
      <c r="H67" s="315">
        <v>0</v>
      </c>
      <c r="I67" s="1073">
        <v>0</v>
      </c>
    </row>
    <row r="68" spans="1:10" x14ac:dyDescent="0.2">
      <c r="B68" s="809" t="s">
        <v>20419</v>
      </c>
      <c r="C68" s="313"/>
      <c r="D68" s="809">
        <v>0</v>
      </c>
      <c r="E68" s="809">
        <v>0</v>
      </c>
      <c r="F68" s="840">
        <v>0</v>
      </c>
      <c r="G68" s="315">
        <v>0</v>
      </c>
      <c r="H68" s="315">
        <v>0</v>
      </c>
      <c r="I68" s="1073">
        <v>0</v>
      </c>
    </row>
    <row r="69" spans="1:10" x14ac:dyDescent="0.2">
      <c r="B69" s="882" t="s">
        <v>20420</v>
      </c>
      <c r="C69" s="819"/>
      <c r="D69" s="809">
        <v>0</v>
      </c>
      <c r="E69" s="809">
        <v>0</v>
      </c>
      <c r="F69" s="840">
        <v>0</v>
      </c>
      <c r="G69" s="315">
        <v>0</v>
      </c>
      <c r="H69" s="315">
        <v>0</v>
      </c>
      <c r="I69" s="1073">
        <v>0</v>
      </c>
    </row>
    <row r="70" spans="1:10" x14ac:dyDescent="0.2">
      <c r="B70" s="882" t="s">
        <v>20421</v>
      </c>
      <c r="C70" s="819"/>
      <c r="D70" s="809">
        <v>0</v>
      </c>
      <c r="E70" s="809">
        <v>0</v>
      </c>
      <c r="F70" s="840">
        <v>0</v>
      </c>
      <c r="G70" s="315">
        <v>0</v>
      </c>
      <c r="H70" s="315">
        <v>0</v>
      </c>
      <c r="I70" s="1073">
        <v>0</v>
      </c>
    </row>
    <row r="71" spans="1:10" ht="12" customHeight="1" x14ac:dyDescent="0.2">
      <c r="B71" s="882" t="s">
        <v>20422</v>
      </c>
      <c r="C71" s="819"/>
      <c r="D71" s="809">
        <v>0</v>
      </c>
      <c r="E71" s="809">
        <v>0</v>
      </c>
      <c r="F71" s="840">
        <v>0</v>
      </c>
      <c r="G71" s="315">
        <v>0</v>
      </c>
      <c r="H71" s="315">
        <v>0</v>
      </c>
      <c r="I71" s="1073">
        <v>0</v>
      </c>
    </row>
    <row r="72" spans="1:10" x14ac:dyDescent="0.2">
      <c r="B72" s="809" t="s">
        <v>20423</v>
      </c>
      <c r="C72" s="313"/>
      <c r="D72" s="809">
        <v>0</v>
      </c>
      <c r="E72" s="809">
        <v>0</v>
      </c>
      <c r="F72" s="840">
        <v>0</v>
      </c>
      <c r="G72" s="315">
        <v>0</v>
      </c>
      <c r="H72" s="315">
        <v>0</v>
      </c>
      <c r="I72" s="1073">
        <v>0</v>
      </c>
    </row>
    <row r="73" spans="1:10" s="955" customFormat="1" x14ac:dyDescent="0.2">
      <c r="A73" s="1076"/>
      <c r="B73" s="825" t="s">
        <v>20424</v>
      </c>
      <c r="C73" s="309"/>
      <c r="D73" s="1077">
        <v>0</v>
      </c>
      <c r="E73" s="1077">
        <v>0</v>
      </c>
      <c r="F73" s="1078">
        <v>0</v>
      </c>
      <c r="G73" s="1079">
        <v>0</v>
      </c>
      <c r="H73" s="1079">
        <v>0</v>
      </c>
      <c r="I73" s="307">
        <v>0</v>
      </c>
      <c r="J73" s="1076"/>
    </row>
    <row r="74" spans="1:10" x14ac:dyDescent="0.2">
      <c r="B74" s="809" t="s">
        <v>20395</v>
      </c>
      <c r="C74" s="313"/>
      <c r="D74" s="809">
        <v>0</v>
      </c>
      <c r="E74" s="809">
        <v>0</v>
      </c>
      <c r="F74" s="840">
        <v>0</v>
      </c>
      <c r="G74" s="315">
        <v>0</v>
      </c>
      <c r="H74" s="315">
        <v>0</v>
      </c>
      <c r="I74" s="1073">
        <v>0</v>
      </c>
    </row>
    <row r="75" spans="1:10" x14ac:dyDescent="0.2">
      <c r="B75" s="809" t="s">
        <v>20396</v>
      </c>
      <c r="C75" s="313"/>
      <c r="D75" s="809">
        <v>0</v>
      </c>
      <c r="E75" s="809">
        <v>0</v>
      </c>
      <c r="F75" s="840">
        <v>0</v>
      </c>
      <c r="G75" s="315">
        <v>0</v>
      </c>
      <c r="H75" s="315">
        <v>0</v>
      </c>
      <c r="I75" s="1073">
        <v>0</v>
      </c>
    </row>
    <row r="76" spans="1:10" x14ac:dyDescent="0.2">
      <c r="B76" s="809" t="s">
        <v>20397</v>
      </c>
      <c r="C76" s="313"/>
      <c r="D76" s="809">
        <v>0</v>
      </c>
      <c r="E76" s="809">
        <v>0</v>
      </c>
      <c r="F76" s="840">
        <v>0</v>
      </c>
      <c r="G76" s="315">
        <v>0</v>
      </c>
      <c r="H76" s="315">
        <v>0</v>
      </c>
      <c r="I76" s="1073">
        <v>0</v>
      </c>
    </row>
    <row r="77" spans="1:10" x14ac:dyDescent="0.2">
      <c r="B77" s="809" t="s">
        <v>20398</v>
      </c>
      <c r="C77" s="313"/>
      <c r="D77" s="809">
        <v>0</v>
      </c>
      <c r="E77" s="809">
        <v>0</v>
      </c>
      <c r="F77" s="840">
        <v>0</v>
      </c>
      <c r="G77" s="315">
        <v>0</v>
      </c>
      <c r="H77" s="315">
        <v>0</v>
      </c>
      <c r="I77" s="1073">
        <v>0</v>
      </c>
    </row>
    <row r="78" spans="1:10" x14ac:dyDescent="0.2">
      <c r="B78" s="825" t="s">
        <v>20354</v>
      </c>
      <c r="C78" s="309"/>
      <c r="D78" s="825">
        <f>SUM(D12+D45)</f>
        <v>142096097</v>
      </c>
      <c r="E78" s="825">
        <f t="shared" ref="E78:I78" si="4">SUM(E12+E45)</f>
        <v>10327137.419999998</v>
      </c>
      <c r="F78" s="825">
        <f t="shared" si="4"/>
        <v>152423234.41999999</v>
      </c>
      <c r="G78" s="825">
        <f t="shared" si="4"/>
        <v>104817463.07000001</v>
      </c>
      <c r="H78" s="825">
        <f t="shared" si="4"/>
        <v>104817463.07000001</v>
      </c>
      <c r="I78" s="825">
        <f t="shared" si="4"/>
        <v>47605771.349999987</v>
      </c>
    </row>
    <row r="79" spans="1:10" s="806" customFormat="1" x14ac:dyDescent="0.2">
      <c r="A79" s="295"/>
      <c r="B79" s="874"/>
      <c r="C79" s="1083"/>
      <c r="D79" s="1084"/>
      <c r="E79" s="1084"/>
      <c r="F79" s="1085"/>
      <c r="G79" s="1086"/>
      <c r="H79" s="1086"/>
      <c r="I79" s="1086"/>
      <c r="J79" s="295"/>
    </row>
    <row r="80" spans="1:10" ht="12" customHeight="1" x14ac:dyDescent="0.2">
      <c r="B80" s="1475" t="s">
        <v>62</v>
      </c>
      <c r="C80" s="1475"/>
      <c r="D80" s="1475"/>
      <c r="E80" s="1475"/>
      <c r="F80" s="1475"/>
      <c r="G80" s="1475"/>
      <c r="H80" s="1475"/>
      <c r="I80" s="313"/>
      <c r="J80" s="321"/>
    </row>
    <row r="81" spans="1:9" s="321" customFormat="1" x14ac:dyDescent="0.2">
      <c r="B81" s="1475"/>
      <c r="C81" s="1475"/>
      <c r="D81" s="1475"/>
      <c r="E81" s="1475"/>
      <c r="F81" s="1475"/>
      <c r="G81" s="1475"/>
      <c r="H81" s="1475"/>
      <c r="I81" s="313"/>
    </row>
    <row r="82" spans="1:9" s="321" customFormat="1" x14ac:dyDescent="0.2">
      <c r="B82" s="1043"/>
      <c r="C82" s="1043"/>
      <c r="D82" s="1043"/>
      <c r="E82" s="1043"/>
      <c r="F82" s="1043"/>
      <c r="G82" s="1043"/>
      <c r="H82" s="1043"/>
      <c r="I82" s="313"/>
    </row>
    <row r="83" spans="1:9" s="321" customFormat="1" x14ac:dyDescent="0.2">
      <c r="A83" s="295"/>
      <c r="B83" s="1472"/>
      <c r="C83" s="1472"/>
      <c r="D83" s="345"/>
      <c r="E83" s="345"/>
      <c r="F83" s="345"/>
    </row>
    <row r="84" spans="1:9" x14ac:dyDescent="0.2">
      <c r="B84" s="1472" t="s">
        <v>19389</v>
      </c>
      <c r="C84" s="1472"/>
      <c r="D84" s="429"/>
      <c r="E84" s="1280" t="s">
        <v>20425</v>
      </c>
      <c r="F84" s="1280"/>
      <c r="G84" s="1280"/>
    </row>
    <row r="85" spans="1:9" x14ac:dyDescent="0.2">
      <c r="B85" s="1472" t="s">
        <v>19390</v>
      </c>
      <c r="C85" s="1472"/>
      <c r="E85" s="1280" t="s">
        <v>18925</v>
      </c>
      <c r="F85" s="1280"/>
      <c r="G85" s="1280"/>
    </row>
  </sheetData>
  <sheetProtection selectLockedCells="1"/>
  <mergeCells count="27">
    <mergeCell ref="C8:H8"/>
    <mergeCell ref="B2:I2"/>
    <mergeCell ref="B3:I3"/>
    <mergeCell ref="B4:I4"/>
    <mergeCell ref="B5:I5"/>
    <mergeCell ref="B6:I6"/>
    <mergeCell ref="B53:C53"/>
    <mergeCell ref="B10:B11"/>
    <mergeCell ref="D10:H10"/>
    <mergeCell ref="I10:I11"/>
    <mergeCell ref="B13:C13"/>
    <mergeCell ref="B16:C16"/>
    <mergeCell ref="B18:C18"/>
    <mergeCell ref="B20:C20"/>
    <mergeCell ref="B31:C31"/>
    <mergeCell ref="B41:C41"/>
    <mergeCell ref="B42:C42"/>
    <mergeCell ref="B49:C49"/>
    <mergeCell ref="B85:C85"/>
    <mergeCell ref="E85:G85"/>
    <mergeCell ref="B59:C59"/>
    <mergeCell ref="B63:C63"/>
    <mergeCell ref="B80:H80"/>
    <mergeCell ref="B81:H81"/>
    <mergeCell ref="B83:C83"/>
    <mergeCell ref="B84:C84"/>
    <mergeCell ref="E84:G84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56" orientation="landscape" r:id="rId1"/>
  <headerFooter scaleWithDoc="0" alignWithMargins="0">
    <oddFooter>&amp;R98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7"/>
  <sheetViews>
    <sheetView topLeftCell="B10" zoomScaleNormal="100" zoomScaleSheetLayoutView="85" workbookViewId="0">
      <selection activeCell="I29" sqref="I29"/>
    </sheetView>
  </sheetViews>
  <sheetFormatPr baseColWidth="10" defaultRowHeight="12" x14ac:dyDescent="0.2"/>
  <cols>
    <col min="1" max="1" width="3.140625" style="295" customWidth="1"/>
    <col min="2" max="2" width="19.85546875" style="320" customWidth="1"/>
    <col min="3" max="3" width="28.42578125" style="320" customWidth="1"/>
    <col min="4" max="9" width="18.42578125" style="320" customWidth="1"/>
    <col min="10" max="10" width="1.5703125" style="295" customWidth="1"/>
    <col min="11" max="16384" width="11.42578125" style="320"/>
  </cols>
  <sheetData>
    <row r="1" spans="1:10" x14ac:dyDescent="0.2">
      <c r="B1" s="321"/>
      <c r="C1" s="321"/>
      <c r="D1" s="321"/>
      <c r="E1" s="321"/>
      <c r="F1" s="321"/>
      <c r="G1" s="321"/>
      <c r="H1" s="321"/>
      <c r="I1" s="321"/>
    </row>
    <row r="2" spans="1:10" x14ac:dyDescent="0.2">
      <c r="B2" s="1201"/>
      <c r="C2" s="1201"/>
      <c r="D2" s="1201"/>
      <c r="E2" s="1201"/>
      <c r="F2" s="1201"/>
      <c r="G2" s="1201"/>
      <c r="H2" s="1201"/>
      <c r="I2" s="1201"/>
    </row>
    <row r="3" spans="1:10" x14ac:dyDescent="0.2">
      <c r="B3" s="1280" t="s">
        <v>20272</v>
      </c>
      <c r="C3" s="1280"/>
      <c r="D3" s="1280"/>
      <c r="E3" s="1280"/>
      <c r="F3" s="1280"/>
      <c r="G3" s="1280"/>
      <c r="H3" s="1280"/>
      <c r="I3" s="1280"/>
    </row>
    <row r="4" spans="1:10" x14ac:dyDescent="0.2">
      <c r="B4" s="1280" t="s">
        <v>20426</v>
      </c>
      <c r="C4" s="1280"/>
      <c r="D4" s="1280"/>
      <c r="E4" s="1280"/>
      <c r="F4" s="1280"/>
      <c r="G4" s="1280"/>
      <c r="H4" s="1280"/>
      <c r="I4" s="1280"/>
    </row>
    <row r="5" spans="1:10" x14ac:dyDescent="0.2">
      <c r="B5" s="1280" t="s">
        <v>19706</v>
      </c>
      <c r="C5" s="1280"/>
      <c r="D5" s="1280"/>
      <c r="E5" s="1280"/>
      <c r="F5" s="1280"/>
      <c r="G5" s="1280"/>
      <c r="H5" s="1280"/>
      <c r="I5" s="1280"/>
    </row>
    <row r="6" spans="1:10" x14ac:dyDescent="0.2">
      <c r="B6" s="1280" t="s">
        <v>1</v>
      </c>
      <c r="C6" s="1280"/>
      <c r="D6" s="1280"/>
      <c r="E6" s="1280"/>
      <c r="F6" s="1280"/>
      <c r="G6" s="1280"/>
      <c r="H6" s="1280"/>
      <c r="I6" s="1280"/>
    </row>
    <row r="7" spans="1:10" x14ac:dyDescent="0.2">
      <c r="B7" s="439"/>
      <c r="C7" s="439"/>
      <c r="D7" s="439"/>
      <c r="E7" s="439"/>
      <c r="F7" s="439"/>
      <c r="G7" s="439"/>
      <c r="H7" s="439"/>
      <c r="I7" s="439"/>
    </row>
    <row r="8" spans="1:10" x14ac:dyDescent="0.2">
      <c r="B8" s="297"/>
      <c r="C8" s="297" t="s">
        <v>2</v>
      </c>
      <c r="D8" s="1282" t="s">
        <v>19885</v>
      </c>
      <c r="E8" s="1282"/>
      <c r="F8" s="1282"/>
      <c r="G8" s="1282"/>
      <c r="H8" s="1282"/>
      <c r="I8" s="1282"/>
    </row>
    <row r="9" spans="1:10" x14ac:dyDescent="0.2">
      <c r="B9" s="345"/>
      <c r="C9" s="345"/>
      <c r="D9" s="345"/>
      <c r="E9" s="345"/>
      <c r="F9" s="345"/>
      <c r="G9" s="345"/>
      <c r="H9" s="345"/>
      <c r="I9" s="345"/>
    </row>
    <row r="10" spans="1:10" x14ac:dyDescent="0.2">
      <c r="B10" s="1566" t="s">
        <v>20161</v>
      </c>
      <c r="C10" s="1567"/>
      <c r="D10" s="1570" t="s">
        <v>19735</v>
      </c>
      <c r="E10" s="1570"/>
      <c r="F10" s="1570"/>
      <c r="G10" s="1570"/>
      <c r="H10" s="1570"/>
      <c r="I10" s="1570" t="s">
        <v>20427</v>
      </c>
    </row>
    <row r="11" spans="1:10" ht="50.25" customHeight="1" x14ac:dyDescent="0.2">
      <c r="B11" s="1568"/>
      <c r="C11" s="1569"/>
      <c r="D11" s="1087" t="s">
        <v>20273</v>
      </c>
      <c r="E11" s="1087" t="s">
        <v>19738</v>
      </c>
      <c r="F11" s="1087" t="s">
        <v>19712</v>
      </c>
      <c r="G11" s="1087" t="s">
        <v>19713</v>
      </c>
      <c r="H11" s="1087" t="s">
        <v>19739</v>
      </c>
      <c r="I11" s="1570"/>
    </row>
    <row r="12" spans="1:10" x14ac:dyDescent="0.2">
      <c r="B12" s="1088"/>
      <c r="C12" s="321"/>
      <c r="D12" s="1089"/>
      <c r="E12" s="1090"/>
      <c r="F12" s="1091"/>
      <c r="G12" s="1089"/>
      <c r="H12" s="1090"/>
      <c r="I12" s="1092"/>
    </row>
    <row r="13" spans="1:10" s="806" customFormat="1" ht="12.75" customHeight="1" x14ac:dyDescent="0.2">
      <c r="A13" s="295"/>
      <c r="B13" s="1093"/>
      <c r="C13" s="371"/>
      <c r="D13" s="1074"/>
      <c r="E13" s="830"/>
      <c r="F13" s="1094"/>
      <c r="G13" s="882"/>
      <c r="H13" s="810"/>
      <c r="I13" s="840"/>
      <c r="J13" s="295"/>
    </row>
    <row r="14" spans="1:10" x14ac:dyDescent="0.2">
      <c r="B14" s="1562" t="s">
        <v>20428</v>
      </c>
      <c r="C14" s="1563"/>
      <c r="D14" s="1095">
        <f>SUM(D15)</f>
        <v>107692683</v>
      </c>
      <c r="E14" s="1095">
        <f t="shared" ref="E14:I14" si="0">SUM(E15)</f>
        <v>-8938838.6800000016</v>
      </c>
      <c r="F14" s="1095">
        <f t="shared" si="0"/>
        <v>98753844.319999993</v>
      </c>
      <c r="G14" s="1095">
        <f t="shared" si="0"/>
        <v>63165868.140000001</v>
      </c>
      <c r="H14" s="1095">
        <f t="shared" si="0"/>
        <v>63165868.140000001</v>
      </c>
      <c r="I14" s="1096">
        <f t="shared" si="0"/>
        <v>35587976.179999992</v>
      </c>
    </row>
    <row r="15" spans="1:10" x14ac:dyDescent="0.2">
      <c r="B15" s="1097" t="s">
        <v>20429</v>
      </c>
      <c r="C15" s="888"/>
      <c r="D15" s="836">
        <v>107692683</v>
      </c>
      <c r="E15" s="1098">
        <v>-8938838.6800000016</v>
      </c>
      <c r="F15" s="1098">
        <f>SUM(D15:E15)</f>
        <v>98753844.319999993</v>
      </c>
      <c r="G15" s="1099">
        <v>63165868.140000001</v>
      </c>
      <c r="H15" s="1100">
        <f>SUM(G15)</f>
        <v>63165868.140000001</v>
      </c>
      <c r="I15" s="830">
        <f>SUM(F15-G15)</f>
        <v>35587976.179999992</v>
      </c>
    </row>
    <row r="16" spans="1:10" x14ac:dyDescent="0.2">
      <c r="B16" s="1097" t="s">
        <v>20430</v>
      </c>
      <c r="C16" s="888"/>
      <c r="D16" s="836"/>
      <c r="E16" s="1098"/>
      <c r="F16" s="1101"/>
      <c r="G16" s="836"/>
      <c r="H16" s="1098"/>
      <c r="I16" s="823">
        <v>0</v>
      </c>
    </row>
    <row r="17" spans="2:9" x14ac:dyDescent="0.2">
      <c r="B17" s="1097" t="s">
        <v>20431</v>
      </c>
      <c r="C17" s="888"/>
      <c r="D17" s="1074">
        <v>0</v>
      </c>
      <c r="E17" s="823">
        <v>0</v>
      </c>
      <c r="F17" s="1102">
        <v>0</v>
      </c>
      <c r="G17" s="1074">
        <v>0</v>
      </c>
      <c r="H17" s="823">
        <v>0</v>
      </c>
      <c r="I17" s="823">
        <v>0</v>
      </c>
    </row>
    <row r="18" spans="2:9" x14ac:dyDescent="0.2">
      <c r="B18" s="1097" t="s">
        <v>20432</v>
      </c>
      <c r="C18" s="888"/>
      <c r="D18" s="836"/>
      <c r="E18" s="1098"/>
      <c r="F18" s="1101"/>
      <c r="G18" s="836"/>
      <c r="H18" s="1098"/>
      <c r="I18" s="823">
        <v>0</v>
      </c>
    </row>
    <row r="19" spans="2:9" x14ac:dyDescent="0.2">
      <c r="B19" s="1097" t="s">
        <v>20433</v>
      </c>
      <c r="C19" s="888"/>
      <c r="D19" s="836"/>
      <c r="E19" s="1098"/>
      <c r="F19" s="1101"/>
      <c r="G19" s="836"/>
      <c r="H19" s="1098">
        <f>SUM(G19)</f>
        <v>0</v>
      </c>
      <c r="I19" s="823">
        <v>0</v>
      </c>
    </row>
    <row r="20" spans="2:9" x14ac:dyDescent="0.2">
      <c r="B20" s="1097" t="s">
        <v>20434</v>
      </c>
      <c r="C20" s="888"/>
      <c r="D20" s="836"/>
      <c r="E20" s="1098"/>
      <c r="F20" s="1101"/>
      <c r="G20" s="836"/>
      <c r="H20" s="1098"/>
      <c r="I20" s="823">
        <v>0</v>
      </c>
    </row>
    <row r="21" spans="2:9" ht="25.5" customHeight="1" x14ac:dyDescent="0.2">
      <c r="B21" s="1560" t="s">
        <v>20435</v>
      </c>
      <c r="C21" s="1561"/>
      <c r="D21" s="1074">
        <v>0</v>
      </c>
      <c r="E21" s="823">
        <v>0</v>
      </c>
      <c r="F21" s="1102">
        <v>0</v>
      </c>
      <c r="G21" s="1074">
        <v>0</v>
      </c>
      <c r="H21" s="823">
        <v>0</v>
      </c>
      <c r="I21" s="1075">
        <v>0</v>
      </c>
    </row>
    <row r="22" spans="2:9" x14ac:dyDescent="0.2">
      <c r="B22" s="1097" t="s">
        <v>20436</v>
      </c>
      <c r="C22" s="888"/>
      <c r="D22" s="836"/>
      <c r="E22" s="1098"/>
      <c r="F22" s="1101"/>
      <c r="G22" s="836"/>
      <c r="H22" s="1098"/>
      <c r="I22" s="1075">
        <v>0</v>
      </c>
    </row>
    <row r="23" spans="2:9" x14ac:dyDescent="0.2">
      <c r="B23" s="1097" t="s">
        <v>20437</v>
      </c>
      <c r="C23" s="888"/>
      <c r="D23" s="836"/>
      <c r="E23" s="1098"/>
      <c r="F23" s="1101"/>
      <c r="G23" s="836"/>
      <c r="H23" s="1098"/>
      <c r="I23" s="1075">
        <v>0</v>
      </c>
    </row>
    <row r="24" spans="2:9" x14ac:dyDescent="0.2">
      <c r="B24" s="1097" t="s">
        <v>20438</v>
      </c>
      <c r="C24" s="888"/>
      <c r="D24" s="836"/>
      <c r="E24" s="1098"/>
      <c r="F24" s="1101"/>
      <c r="G24" s="836"/>
      <c r="H24" s="1098"/>
      <c r="I24" s="1075">
        <v>0</v>
      </c>
    </row>
    <row r="25" spans="2:9" x14ac:dyDescent="0.2">
      <c r="B25" s="1097"/>
      <c r="C25" s="888"/>
      <c r="D25" s="836"/>
      <c r="E25" s="1098"/>
      <c r="F25" s="1101"/>
      <c r="G25" s="836"/>
      <c r="H25" s="1098"/>
      <c r="I25" s="1075"/>
    </row>
    <row r="26" spans="2:9" x14ac:dyDescent="0.2">
      <c r="B26" s="1562" t="s">
        <v>20439</v>
      </c>
      <c r="C26" s="1563"/>
      <c r="D26" s="1095">
        <v>0</v>
      </c>
      <c r="E26" s="1096">
        <v>0</v>
      </c>
      <c r="F26" s="1103">
        <v>0</v>
      </c>
      <c r="G26" s="1095">
        <v>0</v>
      </c>
      <c r="H26" s="1096">
        <v>0</v>
      </c>
      <c r="I26" s="1104">
        <v>0</v>
      </c>
    </row>
    <row r="27" spans="2:9" x14ac:dyDescent="0.2">
      <c r="B27" s="1097" t="s">
        <v>20429</v>
      </c>
      <c r="C27" s="888"/>
      <c r="D27" s="836"/>
      <c r="E27" s="1098"/>
      <c r="F27" s="1101"/>
      <c r="G27" s="836"/>
      <c r="H27" s="1098"/>
      <c r="I27" s="1075">
        <v>0</v>
      </c>
    </row>
    <row r="28" spans="2:9" x14ac:dyDescent="0.2">
      <c r="B28" s="1097" t="s">
        <v>20430</v>
      </c>
      <c r="C28" s="888"/>
      <c r="D28" s="836"/>
      <c r="E28" s="1098"/>
      <c r="F28" s="1101"/>
      <c r="G28" s="836"/>
      <c r="H28" s="1098"/>
      <c r="I28" s="1075">
        <v>0</v>
      </c>
    </row>
    <row r="29" spans="2:9" x14ac:dyDescent="0.2">
      <c r="B29" s="1097" t="s">
        <v>20431</v>
      </c>
      <c r="C29" s="888"/>
      <c r="D29" s="1074">
        <v>0</v>
      </c>
      <c r="E29" s="823">
        <v>0</v>
      </c>
      <c r="F29" s="1102">
        <v>0</v>
      </c>
      <c r="G29" s="1074">
        <v>0</v>
      </c>
      <c r="H29" s="823">
        <v>0</v>
      </c>
      <c r="I29" s="1075">
        <v>0</v>
      </c>
    </row>
    <row r="30" spans="2:9" x14ac:dyDescent="0.2">
      <c r="B30" s="1097" t="s">
        <v>20432</v>
      </c>
      <c r="C30" s="888"/>
      <c r="D30" s="836"/>
      <c r="E30" s="1098"/>
      <c r="F30" s="1101"/>
      <c r="G30" s="836"/>
      <c r="H30" s="1098"/>
      <c r="I30" s="1075">
        <v>0</v>
      </c>
    </row>
    <row r="31" spans="2:9" x14ac:dyDescent="0.2">
      <c r="B31" s="1097" t="s">
        <v>20433</v>
      </c>
      <c r="C31" s="888"/>
      <c r="D31" s="836"/>
      <c r="E31" s="1098"/>
      <c r="F31" s="1101"/>
      <c r="G31" s="836"/>
      <c r="H31" s="1098"/>
      <c r="I31" s="1075">
        <v>0</v>
      </c>
    </row>
    <row r="32" spans="2:9" x14ac:dyDescent="0.2">
      <c r="B32" s="1097" t="s">
        <v>20434</v>
      </c>
      <c r="C32" s="888"/>
      <c r="D32" s="836"/>
      <c r="E32" s="1098"/>
      <c r="F32" s="1101"/>
      <c r="G32" s="836"/>
      <c r="H32" s="1098"/>
      <c r="I32" s="1075">
        <v>0</v>
      </c>
    </row>
    <row r="33" spans="1:10" ht="24" customHeight="1" x14ac:dyDescent="0.2">
      <c r="B33" s="1560" t="s">
        <v>20435</v>
      </c>
      <c r="C33" s="1561"/>
      <c r="D33" s="1074">
        <v>0</v>
      </c>
      <c r="E33" s="823">
        <v>0</v>
      </c>
      <c r="F33" s="1102">
        <v>0</v>
      </c>
      <c r="G33" s="1074">
        <v>0</v>
      </c>
      <c r="H33" s="823">
        <v>0</v>
      </c>
      <c r="I33" s="1075">
        <v>0</v>
      </c>
    </row>
    <row r="34" spans="1:10" x14ac:dyDescent="0.2">
      <c r="B34" s="1097" t="s">
        <v>20436</v>
      </c>
      <c r="C34" s="888"/>
      <c r="D34" s="836"/>
      <c r="E34" s="1098"/>
      <c r="F34" s="1101"/>
      <c r="G34" s="836"/>
      <c r="H34" s="1098"/>
      <c r="I34" s="1075">
        <v>0</v>
      </c>
    </row>
    <row r="35" spans="1:10" x14ac:dyDescent="0.2">
      <c r="B35" s="1097" t="s">
        <v>20437</v>
      </c>
      <c r="C35" s="888"/>
      <c r="D35" s="836"/>
      <c r="E35" s="1098"/>
      <c r="F35" s="1101"/>
      <c r="G35" s="836"/>
      <c r="H35" s="1098"/>
      <c r="I35" s="1075">
        <v>0</v>
      </c>
    </row>
    <row r="36" spans="1:10" x14ac:dyDescent="0.2">
      <c r="B36" s="1097" t="s">
        <v>20438</v>
      </c>
      <c r="C36" s="888"/>
      <c r="D36" s="836"/>
      <c r="E36" s="1098"/>
      <c r="F36" s="1101"/>
      <c r="G36" s="836"/>
      <c r="H36" s="1098"/>
      <c r="I36" s="1075">
        <v>0</v>
      </c>
    </row>
    <row r="37" spans="1:10" x14ac:dyDescent="0.2">
      <c r="B37" s="1097"/>
      <c r="C37" s="888"/>
      <c r="D37" s="1074"/>
      <c r="E37" s="823"/>
      <c r="F37" s="1102"/>
      <c r="G37" s="1074"/>
      <c r="H37" s="823"/>
      <c r="I37" s="1075"/>
    </row>
    <row r="38" spans="1:10" s="858" customFormat="1" x14ac:dyDescent="0.25">
      <c r="A38" s="853"/>
      <c r="B38" s="1562" t="s">
        <v>20440</v>
      </c>
      <c r="C38" s="1563"/>
      <c r="D38" s="1105">
        <f>SUM(D14+D26)</f>
        <v>107692683</v>
      </c>
      <c r="E38" s="1105">
        <f t="shared" ref="E38:I38" si="1">SUM(E14+E26)</f>
        <v>-8938838.6800000016</v>
      </c>
      <c r="F38" s="1105">
        <f t="shared" si="1"/>
        <v>98753844.319999993</v>
      </c>
      <c r="G38" s="1105">
        <f t="shared" si="1"/>
        <v>63165868.140000001</v>
      </c>
      <c r="H38" s="1105">
        <f t="shared" si="1"/>
        <v>63165868.140000001</v>
      </c>
      <c r="I38" s="1106">
        <f t="shared" si="1"/>
        <v>35587976.179999992</v>
      </c>
      <c r="J38" s="853"/>
    </row>
    <row r="39" spans="1:10" x14ac:dyDescent="0.2">
      <c r="B39" s="1107"/>
      <c r="C39" s="1108"/>
      <c r="D39" s="1109"/>
      <c r="E39" s="1110"/>
      <c r="F39" s="1111"/>
      <c r="G39" s="1112"/>
      <c r="H39" s="1113"/>
      <c r="I39" s="1114"/>
    </row>
    <row r="40" spans="1:10" x14ac:dyDescent="0.2">
      <c r="B40" s="1475" t="s">
        <v>62</v>
      </c>
      <c r="C40" s="1475"/>
      <c r="D40" s="1475"/>
      <c r="E40" s="1475"/>
      <c r="F40" s="1475"/>
      <c r="G40" s="1475"/>
      <c r="H40" s="1475"/>
      <c r="I40" s="1115"/>
    </row>
    <row r="41" spans="1:10" x14ac:dyDescent="0.2">
      <c r="B41" s="1475"/>
      <c r="C41" s="1475"/>
      <c r="D41" s="1475"/>
      <c r="E41" s="1475"/>
      <c r="F41" s="1475"/>
      <c r="G41" s="1475"/>
      <c r="H41" s="1475"/>
      <c r="I41" s="1115"/>
    </row>
    <row r="42" spans="1:10" x14ac:dyDescent="0.2">
      <c r="B42" s="888"/>
      <c r="C42" s="888"/>
      <c r="D42" s="1115"/>
      <c r="E42" s="1115"/>
      <c r="F42" s="1115"/>
      <c r="G42" s="1115"/>
      <c r="H42" s="1115"/>
      <c r="I42" s="1115"/>
    </row>
    <row r="43" spans="1:10" x14ac:dyDescent="0.2">
      <c r="B43" s="888"/>
      <c r="C43" s="888"/>
      <c r="D43" s="1115"/>
      <c r="E43" s="1115"/>
      <c r="F43" s="1115"/>
      <c r="G43" s="1115"/>
      <c r="H43" s="1115"/>
      <c r="I43" s="1115"/>
    </row>
    <row r="44" spans="1:10" x14ac:dyDescent="0.2">
      <c r="B44" s="295"/>
      <c r="C44" s="1564"/>
      <c r="D44" s="1564"/>
      <c r="E44" s="345"/>
      <c r="F44" s="1116"/>
      <c r="G44" s="1116"/>
      <c r="H44" s="1115"/>
      <c r="I44" s="1115"/>
    </row>
    <row r="45" spans="1:10" x14ac:dyDescent="0.2">
      <c r="B45" s="295"/>
      <c r="C45" s="1565" t="s">
        <v>19389</v>
      </c>
      <c r="D45" s="1565"/>
      <c r="E45" s="429"/>
      <c r="F45" s="1281" t="s">
        <v>20271</v>
      </c>
      <c r="G45" s="1281"/>
      <c r="H45" s="1115"/>
      <c r="I45" s="1115"/>
    </row>
    <row r="46" spans="1:10" x14ac:dyDescent="0.2">
      <c r="B46" s="295"/>
      <c r="C46" s="1472" t="s">
        <v>19390</v>
      </c>
      <c r="D46" s="1472"/>
      <c r="F46" s="1280" t="s">
        <v>18925</v>
      </c>
      <c r="G46" s="1280"/>
      <c r="H46" s="1115"/>
      <c r="I46" s="1115"/>
    </row>
    <row r="47" spans="1:10" s="922" customFormat="1" x14ac:dyDescent="0.2">
      <c r="B47" s="1117"/>
      <c r="C47" s="1117"/>
      <c r="D47" s="1118"/>
      <c r="E47" s="1118"/>
      <c r="F47" s="1118"/>
      <c r="G47" s="1118"/>
      <c r="H47" s="1118"/>
      <c r="I47" s="1118"/>
    </row>
  </sheetData>
  <sheetProtection selectLockedCells="1"/>
  <mergeCells count="21">
    <mergeCell ref="B26:C26"/>
    <mergeCell ref="B2:I2"/>
    <mergeCell ref="B3:I3"/>
    <mergeCell ref="B4:I4"/>
    <mergeCell ref="B5:I5"/>
    <mergeCell ref="B6:I6"/>
    <mergeCell ref="D8:I8"/>
    <mergeCell ref="B10:C11"/>
    <mergeCell ref="D10:H10"/>
    <mergeCell ref="I10:I11"/>
    <mergeCell ref="B14:C14"/>
    <mergeCell ref="B21:C21"/>
    <mergeCell ref="C46:D46"/>
    <mergeCell ref="F46:G46"/>
    <mergeCell ref="B33:C33"/>
    <mergeCell ref="B38:C38"/>
    <mergeCell ref="B40:H40"/>
    <mergeCell ref="B41:H41"/>
    <mergeCell ref="C44:D44"/>
    <mergeCell ref="C45:D45"/>
    <mergeCell ref="F45:G45"/>
  </mergeCells>
  <printOptions horizontalCentered="1" verticalCentered="1"/>
  <pageMargins left="0.11811023622047245" right="0.11811023622047245" top="0.11811023622047245" bottom="0.35433070866141736" header="0" footer="0"/>
  <pageSetup scale="85" orientation="landscape" r:id="rId1"/>
  <headerFooter scaleWithDoc="0" alignWithMargins="0">
    <oddFooter>&amp;R99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8"/>
  <sheetViews>
    <sheetView zoomScaleNormal="100" workbookViewId="0">
      <selection activeCell="I29" sqref="I29"/>
    </sheetView>
  </sheetViews>
  <sheetFormatPr baseColWidth="10" defaultRowHeight="12" x14ac:dyDescent="0.2"/>
  <cols>
    <col min="1" max="1" width="1.140625" style="320" customWidth="1"/>
    <col min="2" max="2" width="38.140625" style="1185" customWidth="1"/>
    <col min="3" max="3" width="4.5703125" style="320" customWidth="1"/>
    <col min="4" max="4" width="25" style="320" customWidth="1"/>
    <col min="5" max="5" width="3.7109375" style="320" customWidth="1"/>
    <col min="6" max="6" width="9.85546875" style="320" bestFit="1" customWidth="1"/>
    <col min="7" max="7" width="12.42578125" style="320" bestFit="1" customWidth="1"/>
    <col min="8" max="8" width="9.5703125" style="320" customWidth="1"/>
    <col min="9" max="9" width="12.140625" style="1185" customWidth="1"/>
    <col min="10" max="10" width="11.42578125" style="320" customWidth="1"/>
    <col min="11" max="16384" width="11.42578125" style="320"/>
  </cols>
  <sheetData>
    <row r="1" spans="1:12" ht="15.75" customHeight="1" x14ac:dyDescent="0.2">
      <c r="A1" s="1573"/>
      <c r="B1" s="1574"/>
      <c r="C1" s="1574"/>
      <c r="D1" s="1574"/>
      <c r="E1" s="1574"/>
      <c r="F1" s="1574"/>
      <c r="G1" s="1574"/>
      <c r="H1" s="1574"/>
      <c r="I1" s="1574"/>
      <c r="J1" s="1575"/>
    </row>
    <row r="2" spans="1:12" ht="15.75" customHeight="1" x14ac:dyDescent="0.2">
      <c r="A2" s="1576" t="s">
        <v>19704</v>
      </c>
      <c r="B2" s="1577"/>
      <c r="C2" s="1577"/>
      <c r="D2" s="1577"/>
      <c r="E2" s="1577"/>
      <c r="F2" s="1577"/>
      <c r="G2" s="1577"/>
      <c r="H2" s="1577"/>
      <c r="I2" s="1577"/>
      <c r="J2" s="1578"/>
    </row>
    <row r="3" spans="1:12" x14ac:dyDescent="0.2">
      <c r="A3" s="1579" t="s">
        <v>20441</v>
      </c>
      <c r="B3" s="1580"/>
      <c r="C3" s="1580"/>
      <c r="D3" s="1580"/>
      <c r="E3" s="1580"/>
      <c r="F3" s="1580"/>
      <c r="G3" s="1580"/>
      <c r="H3" s="1580"/>
      <c r="I3" s="1580"/>
      <c r="J3" s="1581"/>
    </row>
    <row r="4" spans="1:12" x14ac:dyDescent="0.2">
      <c r="A4" s="1582" t="s">
        <v>19706</v>
      </c>
      <c r="B4" s="1583"/>
      <c r="C4" s="1583"/>
      <c r="D4" s="1583"/>
      <c r="E4" s="1583"/>
      <c r="F4" s="1583"/>
      <c r="G4" s="1583"/>
      <c r="H4" s="1583"/>
      <c r="I4" s="1583"/>
      <c r="J4" s="1584"/>
    </row>
    <row r="5" spans="1:12" x14ac:dyDescent="0.2">
      <c r="A5" s="1119"/>
      <c r="B5" s="1120"/>
      <c r="C5" s="1585" t="s">
        <v>20442</v>
      </c>
      <c r="D5" s="1585"/>
      <c r="E5" s="1585"/>
      <c r="F5" s="1586"/>
      <c r="G5" s="1587" t="s">
        <v>20443</v>
      </c>
      <c r="H5" s="1588"/>
      <c r="I5" s="1589" t="s">
        <v>20444</v>
      </c>
      <c r="J5" s="1591" t="s">
        <v>20445</v>
      </c>
    </row>
    <row r="6" spans="1:12" x14ac:dyDescent="0.2">
      <c r="A6" s="1121"/>
      <c r="B6" s="1122"/>
      <c r="C6" s="1585" t="s">
        <v>20446</v>
      </c>
      <c r="D6" s="1586"/>
      <c r="E6" s="1593" t="s">
        <v>20447</v>
      </c>
      <c r="F6" s="1594"/>
      <c r="G6" s="1123"/>
      <c r="H6" s="1124"/>
      <c r="I6" s="1590"/>
      <c r="J6" s="1592"/>
    </row>
    <row r="7" spans="1:12" ht="45.75" customHeight="1" x14ac:dyDescent="0.2">
      <c r="A7" s="1121"/>
      <c r="B7" s="1125" t="s">
        <v>20448</v>
      </c>
      <c r="C7" s="1126"/>
      <c r="D7" s="1127" t="s">
        <v>20449</v>
      </c>
      <c r="E7" s="1571" t="s">
        <v>20450</v>
      </c>
      <c r="F7" s="1572"/>
      <c r="G7" s="1128" t="s">
        <v>20451</v>
      </c>
      <c r="H7" s="1129" t="s">
        <v>20452</v>
      </c>
      <c r="I7" s="1590"/>
      <c r="J7" s="1592"/>
    </row>
    <row r="8" spans="1:12" x14ac:dyDescent="0.2">
      <c r="A8" s="1130"/>
      <c r="B8" s="1131" t="s">
        <v>20453</v>
      </c>
      <c r="C8" s="1132"/>
      <c r="D8" s="1132"/>
      <c r="E8" s="1132"/>
      <c r="F8" s="1132"/>
      <c r="G8" s="1132"/>
      <c r="H8" s="1132"/>
      <c r="I8" s="1133"/>
      <c r="J8" s="1134"/>
    </row>
    <row r="9" spans="1:12" x14ac:dyDescent="0.2">
      <c r="A9" s="1135"/>
      <c r="B9" s="1136" t="s">
        <v>20454</v>
      </c>
      <c r="C9" s="1137"/>
      <c r="D9" s="1137"/>
      <c r="E9" s="1137"/>
      <c r="F9" s="1137"/>
      <c r="G9" s="1137"/>
      <c r="H9" s="1137"/>
      <c r="I9" s="1138"/>
      <c r="J9" s="1139"/>
    </row>
    <row r="10" spans="1:12" x14ac:dyDescent="0.2">
      <c r="A10" s="1140"/>
      <c r="B10" s="1141" t="s">
        <v>20455</v>
      </c>
      <c r="C10" s="1142"/>
      <c r="D10" s="1142"/>
      <c r="E10" s="1142"/>
      <c r="F10" s="1142"/>
      <c r="G10" s="1142"/>
      <c r="H10" s="1142"/>
      <c r="I10" s="1143"/>
      <c r="J10" s="1144"/>
    </row>
    <row r="11" spans="1:12" ht="36" x14ac:dyDescent="0.2">
      <c r="A11" s="1145"/>
      <c r="B11" s="1146" t="s">
        <v>20456</v>
      </c>
      <c r="C11" s="1147" t="s">
        <v>20446</v>
      </c>
      <c r="D11" s="1148" t="s">
        <v>20457</v>
      </c>
      <c r="E11" s="1145"/>
      <c r="F11" s="1149"/>
      <c r="G11" s="1150">
        <v>6757053.7200000007</v>
      </c>
      <c r="H11" s="1151" t="s">
        <v>20458</v>
      </c>
      <c r="I11" s="1152" t="s">
        <v>20459</v>
      </c>
      <c r="J11" s="1153"/>
    </row>
    <row r="12" spans="1:12" ht="24" x14ac:dyDescent="0.2">
      <c r="A12" s="1145"/>
      <c r="B12" s="1154" t="s">
        <v>20460</v>
      </c>
      <c r="C12" s="1147" t="s">
        <v>20446</v>
      </c>
      <c r="D12" s="1148" t="s">
        <v>20461</v>
      </c>
      <c r="E12" s="1145"/>
      <c r="F12" s="1149"/>
      <c r="G12" s="1150">
        <v>6757053.7200000007</v>
      </c>
      <c r="H12" s="1151" t="s">
        <v>20458</v>
      </c>
      <c r="I12" s="1152" t="s">
        <v>20459</v>
      </c>
      <c r="J12" s="1153"/>
    </row>
    <row r="13" spans="1:12" ht="24" x14ac:dyDescent="0.2">
      <c r="A13" s="1145"/>
      <c r="B13" s="1154" t="s">
        <v>20462</v>
      </c>
      <c r="C13" s="1147" t="s">
        <v>20446</v>
      </c>
      <c r="D13" s="1148" t="s">
        <v>20463</v>
      </c>
      <c r="E13" s="1145"/>
      <c r="F13" s="1149"/>
      <c r="G13" s="1150">
        <v>-3169389.1800000062</v>
      </c>
      <c r="H13" s="1151" t="s">
        <v>20458</v>
      </c>
      <c r="I13" s="1152" t="s">
        <v>20459</v>
      </c>
      <c r="J13" s="1153"/>
      <c r="L13" s="844"/>
    </row>
    <row r="14" spans="1:12" ht="24" x14ac:dyDescent="0.2">
      <c r="A14" s="1155"/>
      <c r="B14" s="1156" t="s">
        <v>20464</v>
      </c>
      <c r="C14" s="1157"/>
      <c r="D14" s="1157"/>
      <c r="E14" s="1157"/>
      <c r="F14" s="1157"/>
      <c r="G14" s="1157"/>
      <c r="H14" s="1157"/>
      <c r="I14" s="1158"/>
      <c r="J14" s="1159"/>
    </row>
    <row r="15" spans="1:12" ht="36" x14ac:dyDescent="0.2">
      <c r="A15" s="1145"/>
      <c r="B15" s="1146" t="s">
        <v>20456</v>
      </c>
      <c r="C15" s="1147" t="s">
        <v>20446</v>
      </c>
      <c r="D15" s="1148" t="s">
        <v>20457</v>
      </c>
      <c r="E15" s="1145"/>
      <c r="F15" s="1149"/>
      <c r="G15" s="1150">
        <v>0</v>
      </c>
      <c r="H15" s="1151" t="s">
        <v>20458</v>
      </c>
      <c r="I15" s="1152" t="s">
        <v>20459</v>
      </c>
      <c r="J15" s="1153"/>
      <c r="L15" s="844"/>
    </row>
    <row r="16" spans="1:12" ht="24" x14ac:dyDescent="0.2">
      <c r="A16" s="1145"/>
      <c r="B16" s="1154" t="s">
        <v>20460</v>
      </c>
      <c r="C16" s="1147" t="s">
        <v>20446</v>
      </c>
      <c r="D16" s="1148" t="s">
        <v>20461</v>
      </c>
      <c r="E16" s="1145"/>
      <c r="F16" s="1149"/>
      <c r="G16" s="1150">
        <v>0</v>
      </c>
      <c r="H16" s="1151" t="s">
        <v>20458</v>
      </c>
      <c r="I16" s="1152" t="s">
        <v>20459</v>
      </c>
      <c r="J16" s="1153"/>
    </row>
    <row r="17" spans="1:10" ht="24" x14ac:dyDescent="0.2">
      <c r="A17" s="1145"/>
      <c r="B17" s="1154" t="s">
        <v>20462</v>
      </c>
      <c r="C17" s="1147" t="s">
        <v>20446</v>
      </c>
      <c r="D17" s="1148" t="s">
        <v>20463</v>
      </c>
      <c r="E17" s="1145"/>
      <c r="F17" s="1149"/>
      <c r="G17" s="1150">
        <v>-9926442.900000006</v>
      </c>
      <c r="H17" s="1151" t="s">
        <v>20458</v>
      </c>
      <c r="I17" s="1152" t="s">
        <v>20459</v>
      </c>
      <c r="J17" s="1153"/>
    </row>
    <row r="18" spans="1:10" ht="24" x14ac:dyDescent="0.2">
      <c r="A18" s="1155"/>
      <c r="B18" s="1156" t="s">
        <v>20465</v>
      </c>
      <c r="C18" s="1157"/>
      <c r="D18" s="1157"/>
      <c r="E18" s="1157"/>
      <c r="F18" s="1157"/>
      <c r="G18" s="1157"/>
      <c r="H18" s="1157"/>
      <c r="I18" s="1158"/>
      <c r="J18" s="1159"/>
    </row>
    <row r="19" spans="1:10" ht="24" x14ac:dyDescent="0.2">
      <c r="A19" s="1145"/>
      <c r="B19" s="1146" t="s">
        <v>20456</v>
      </c>
      <c r="C19" s="1145" t="s">
        <v>20466</v>
      </c>
      <c r="D19" s="1148" t="s">
        <v>20467</v>
      </c>
      <c r="E19" s="1145"/>
      <c r="F19" s="1149"/>
      <c r="G19" s="1150"/>
      <c r="H19" s="1151" t="s">
        <v>20458</v>
      </c>
      <c r="I19" s="1152" t="s">
        <v>20468</v>
      </c>
      <c r="J19" s="1153"/>
    </row>
    <row r="20" spans="1:10" ht="24" x14ac:dyDescent="0.2">
      <c r="A20" s="1145"/>
      <c r="B20" s="1154" t="s">
        <v>20460</v>
      </c>
      <c r="C20" s="1145" t="s">
        <v>20466</v>
      </c>
      <c r="D20" s="1148" t="s">
        <v>20469</v>
      </c>
      <c r="E20" s="1145"/>
      <c r="F20" s="1149"/>
      <c r="G20" s="1150"/>
      <c r="H20" s="1151" t="s">
        <v>20458</v>
      </c>
      <c r="I20" s="1152" t="s">
        <v>20468</v>
      </c>
      <c r="J20" s="1153"/>
    </row>
    <row r="21" spans="1:10" ht="24" x14ac:dyDescent="0.2">
      <c r="A21" s="1145"/>
      <c r="B21" s="1154" t="s">
        <v>20462</v>
      </c>
      <c r="C21" s="1145" t="s">
        <v>20466</v>
      </c>
      <c r="D21" s="1148" t="s">
        <v>20463</v>
      </c>
      <c r="E21" s="1145"/>
      <c r="F21" s="1149"/>
      <c r="G21" s="1150"/>
      <c r="H21" s="1151" t="s">
        <v>20458</v>
      </c>
      <c r="I21" s="1152" t="s">
        <v>20468</v>
      </c>
      <c r="J21" s="1153"/>
    </row>
    <row r="22" spans="1:10" ht="24" x14ac:dyDescent="0.2">
      <c r="A22" s="1155"/>
      <c r="B22" s="1156" t="s">
        <v>20470</v>
      </c>
      <c r="C22" s="1157"/>
      <c r="D22" s="1157"/>
      <c r="E22" s="1157"/>
      <c r="F22" s="1157"/>
      <c r="G22" s="1157"/>
      <c r="H22" s="1157"/>
      <c r="I22" s="1158"/>
      <c r="J22" s="1159"/>
    </row>
    <row r="23" spans="1:10" ht="24" x14ac:dyDescent="0.2">
      <c r="A23" s="1155"/>
      <c r="B23" s="1160" t="s">
        <v>20471</v>
      </c>
      <c r="C23" s="1157"/>
      <c r="D23" s="1157"/>
      <c r="E23" s="1157"/>
      <c r="F23" s="1157"/>
      <c r="G23" s="1157"/>
      <c r="H23" s="1157"/>
      <c r="I23" s="1158"/>
      <c r="J23" s="1159"/>
    </row>
    <row r="24" spans="1:10" ht="24" x14ac:dyDescent="0.2">
      <c r="A24" s="1145"/>
      <c r="B24" s="1146" t="s">
        <v>20472</v>
      </c>
      <c r="C24" s="1145" t="s">
        <v>20466</v>
      </c>
      <c r="D24" s="1148" t="s">
        <v>20473</v>
      </c>
      <c r="E24" s="1145"/>
      <c r="F24" s="1149"/>
      <c r="G24" s="1150"/>
      <c r="H24" s="1151" t="s">
        <v>20458</v>
      </c>
      <c r="I24" s="1152" t="s">
        <v>20474</v>
      </c>
      <c r="J24" s="1153"/>
    </row>
    <row r="25" spans="1:10" ht="24" x14ac:dyDescent="0.2">
      <c r="A25" s="1145"/>
      <c r="B25" s="1146" t="s">
        <v>20475</v>
      </c>
      <c r="C25" s="1145" t="s">
        <v>20466</v>
      </c>
      <c r="D25" s="1148" t="s">
        <v>20476</v>
      </c>
      <c r="E25" s="1145"/>
      <c r="F25" s="1149"/>
      <c r="G25" s="1150"/>
      <c r="H25" s="1151" t="s">
        <v>20458</v>
      </c>
      <c r="I25" s="1152" t="s">
        <v>20474</v>
      </c>
      <c r="J25" s="1153"/>
    </row>
    <row r="26" spans="1:10" ht="49.5" customHeight="1" x14ac:dyDescent="0.2">
      <c r="A26" s="1145"/>
      <c r="B26" s="1161" t="s">
        <v>20477</v>
      </c>
      <c r="C26" s="1145" t="s">
        <v>20466</v>
      </c>
      <c r="D26" s="1148" t="s">
        <v>20478</v>
      </c>
      <c r="E26" s="1145"/>
      <c r="F26" s="1149"/>
      <c r="G26" s="1150"/>
      <c r="H26" s="1151" t="s">
        <v>20458</v>
      </c>
      <c r="I26" s="1152" t="s">
        <v>20474</v>
      </c>
      <c r="J26" s="1153"/>
    </row>
    <row r="27" spans="1:10" ht="24" x14ac:dyDescent="0.2">
      <c r="A27" s="1145"/>
      <c r="B27" s="1146" t="s">
        <v>20479</v>
      </c>
      <c r="C27" s="1145" t="s">
        <v>20466</v>
      </c>
      <c r="D27" s="1148" t="s">
        <v>20480</v>
      </c>
      <c r="E27" s="1145"/>
      <c r="F27" s="1149"/>
      <c r="G27" s="1150"/>
      <c r="H27" s="1151" t="s">
        <v>20458</v>
      </c>
      <c r="I27" s="1152" t="s">
        <v>20474</v>
      </c>
      <c r="J27" s="1153"/>
    </row>
    <row r="28" spans="1:10" ht="36" x14ac:dyDescent="0.2">
      <c r="A28" s="1145"/>
      <c r="B28" s="1146" t="s">
        <v>20481</v>
      </c>
      <c r="C28" s="1145" t="s">
        <v>20466</v>
      </c>
      <c r="D28" s="1148" t="s">
        <v>20478</v>
      </c>
      <c r="E28" s="1145"/>
      <c r="F28" s="1149"/>
      <c r="G28" s="1150"/>
      <c r="H28" s="1151" t="s">
        <v>20458</v>
      </c>
      <c r="I28" s="1152" t="s">
        <v>20474</v>
      </c>
      <c r="J28" s="1153"/>
    </row>
    <row r="29" spans="1:10" x14ac:dyDescent="0.2">
      <c r="A29" s="1140"/>
      <c r="B29" s="1141" t="s">
        <v>20482</v>
      </c>
      <c r="C29" s="1142"/>
      <c r="D29" s="1142"/>
      <c r="E29" s="1142"/>
      <c r="F29" s="1142"/>
      <c r="G29" s="1142"/>
      <c r="H29" s="1142"/>
      <c r="I29" s="1143"/>
      <c r="J29" s="1144"/>
    </row>
    <row r="30" spans="1:10" ht="51" customHeight="1" x14ac:dyDescent="0.2">
      <c r="A30" s="1145"/>
      <c r="B30" s="1146" t="s">
        <v>20483</v>
      </c>
      <c r="C30" s="1147" t="s">
        <v>20446</v>
      </c>
      <c r="D30" s="1148" t="s">
        <v>20484</v>
      </c>
      <c r="E30" s="1145"/>
      <c r="F30" s="1162"/>
      <c r="G30" s="1150">
        <v>107692683</v>
      </c>
      <c r="H30" s="1151" t="s">
        <v>20458</v>
      </c>
      <c r="I30" s="1152" t="s">
        <v>20485</v>
      </c>
      <c r="J30" s="1153"/>
    </row>
    <row r="31" spans="1:10" ht="33" customHeight="1" x14ac:dyDescent="0.2">
      <c r="A31" s="1145"/>
      <c r="B31" s="1146" t="s">
        <v>20486</v>
      </c>
      <c r="C31" s="1147" t="s">
        <v>20446</v>
      </c>
      <c r="D31" s="1148" t="s">
        <v>20484</v>
      </c>
      <c r="E31" s="1145"/>
      <c r="F31" s="1162"/>
      <c r="G31" s="1150">
        <v>63165868.140000001</v>
      </c>
      <c r="H31" s="1151" t="s">
        <v>20458</v>
      </c>
      <c r="I31" s="1152" t="s">
        <v>20487</v>
      </c>
      <c r="J31" s="1153"/>
    </row>
    <row r="32" spans="1:10" ht="24" x14ac:dyDescent="0.2">
      <c r="A32" s="1163"/>
      <c r="B32" s="1164" t="s">
        <v>20488</v>
      </c>
      <c r="C32" s="1165"/>
      <c r="D32" s="1165"/>
      <c r="E32" s="1165"/>
      <c r="F32" s="1165"/>
      <c r="G32" s="1165"/>
      <c r="H32" s="1165"/>
      <c r="I32" s="1166"/>
      <c r="J32" s="1167"/>
    </row>
    <row r="33" spans="1:10" ht="24" x14ac:dyDescent="0.2">
      <c r="A33" s="1145"/>
      <c r="B33" s="1146" t="s">
        <v>20483</v>
      </c>
      <c r="C33" s="1145" t="s">
        <v>20466</v>
      </c>
      <c r="D33" s="1148" t="s">
        <v>20489</v>
      </c>
      <c r="E33" s="1145"/>
      <c r="F33" s="1162"/>
      <c r="G33" s="1150"/>
      <c r="H33" s="1151" t="s">
        <v>20458</v>
      </c>
      <c r="I33" s="1152" t="s">
        <v>20490</v>
      </c>
      <c r="J33" s="1168"/>
    </row>
    <row r="34" spans="1:10" x14ac:dyDescent="0.2">
      <c r="A34" s="1163"/>
      <c r="B34" s="1169" t="s">
        <v>20491</v>
      </c>
      <c r="C34" s="1163"/>
      <c r="D34" s="1170"/>
      <c r="E34" s="1163"/>
      <c r="F34" s="1167"/>
      <c r="G34" s="1171"/>
      <c r="H34" s="1172"/>
      <c r="I34" s="1173"/>
      <c r="J34" s="1171"/>
    </row>
    <row r="35" spans="1:10" ht="30.75" customHeight="1" x14ac:dyDescent="0.2">
      <c r="A35" s="1145"/>
      <c r="B35" s="1146" t="s">
        <v>20492</v>
      </c>
      <c r="C35" s="1145" t="s">
        <v>20466</v>
      </c>
      <c r="D35" s="1148" t="s">
        <v>20493</v>
      </c>
      <c r="E35" s="1145"/>
      <c r="F35" s="1162"/>
      <c r="G35" s="1150"/>
      <c r="H35" s="1151" t="s">
        <v>20458</v>
      </c>
      <c r="I35" s="1152" t="s">
        <v>20494</v>
      </c>
      <c r="J35" s="1153"/>
    </row>
    <row r="36" spans="1:10" ht="30.75" customHeight="1" x14ac:dyDescent="0.2">
      <c r="A36" s="1145"/>
      <c r="B36" s="1146" t="s">
        <v>20495</v>
      </c>
      <c r="C36" s="1145" t="s">
        <v>20466</v>
      </c>
      <c r="D36" s="1148" t="s">
        <v>20484</v>
      </c>
      <c r="E36" s="1145"/>
      <c r="F36" s="1162"/>
      <c r="G36" s="1150"/>
      <c r="H36" s="1151" t="s">
        <v>20458</v>
      </c>
      <c r="I36" s="1152" t="s">
        <v>20494</v>
      </c>
      <c r="J36" s="1153"/>
    </row>
    <row r="37" spans="1:10" ht="30.75" customHeight="1" x14ac:dyDescent="0.2">
      <c r="A37" s="1174"/>
      <c r="B37" s="1175" t="s">
        <v>20496</v>
      </c>
      <c r="C37" s="1145" t="s">
        <v>20466</v>
      </c>
      <c r="D37" s="1148" t="s">
        <v>20476</v>
      </c>
      <c r="E37" s="1145"/>
      <c r="F37" s="1162"/>
      <c r="G37" s="1150"/>
      <c r="H37" s="1151" t="s">
        <v>20458</v>
      </c>
      <c r="I37" s="1152" t="s">
        <v>20494</v>
      </c>
      <c r="J37" s="1153"/>
    </row>
    <row r="38" spans="1:10" x14ac:dyDescent="0.2">
      <c r="A38" s="1176"/>
      <c r="B38" s="1136" t="s">
        <v>20497</v>
      </c>
      <c r="C38" s="1137"/>
      <c r="D38" s="1137"/>
      <c r="E38" s="1137"/>
      <c r="F38" s="1137"/>
      <c r="G38" s="1137"/>
      <c r="H38" s="1137"/>
      <c r="I38" s="1138"/>
      <c r="J38" s="1139"/>
    </row>
    <row r="39" spans="1:10" ht="24" x14ac:dyDescent="0.2">
      <c r="A39" s="1163"/>
      <c r="B39" s="1164" t="s">
        <v>20498</v>
      </c>
      <c r="C39" s="1165"/>
      <c r="D39" s="1165"/>
      <c r="E39" s="1165"/>
      <c r="F39" s="1165"/>
      <c r="G39" s="1165"/>
      <c r="H39" s="1165"/>
      <c r="I39" s="1166"/>
      <c r="J39" s="1167"/>
    </row>
    <row r="40" spans="1:10" ht="36" x14ac:dyDescent="0.2">
      <c r="A40" s="1145"/>
      <c r="B40" s="1146" t="s">
        <v>20499</v>
      </c>
      <c r="C40" s="1147" t="s">
        <v>20446</v>
      </c>
      <c r="D40" s="1148" t="s">
        <v>20500</v>
      </c>
      <c r="E40" s="1145"/>
      <c r="F40" s="1162"/>
      <c r="G40" s="1171"/>
      <c r="H40" s="1172"/>
      <c r="I40" s="1152" t="s">
        <v>20501</v>
      </c>
      <c r="J40" s="1153"/>
    </row>
    <row r="41" spans="1:10" ht="48" x14ac:dyDescent="0.2">
      <c r="A41" s="1145"/>
      <c r="B41" s="1146" t="s">
        <v>20502</v>
      </c>
      <c r="C41" s="1147" t="s">
        <v>20446</v>
      </c>
      <c r="D41" s="1148" t="s">
        <v>20503</v>
      </c>
      <c r="E41" s="1145"/>
      <c r="F41" s="1162"/>
      <c r="G41" s="1171"/>
      <c r="H41" s="1172"/>
      <c r="I41" s="1152" t="s">
        <v>20501</v>
      </c>
      <c r="J41" s="1153"/>
    </row>
    <row r="42" spans="1:10" ht="45.75" customHeight="1" x14ac:dyDescent="0.2">
      <c r="A42" s="1145"/>
      <c r="B42" s="1146" t="s">
        <v>20504</v>
      </c>
      <c r="C42" s="1145" t="s">
        <v>20466</v>
      </c>
      <c r="D42" s="1148" t="s">
        <v>20500</v>
      </c>
      <c r="E42" s="1145"/>
      <c r="F42" s="1162"/>
      <c r="G42" s="1171"/>
      <c r="H42" s="1172"/>
      <c r="I42" s="1152" t="s">
        <v>20501</v>
      </c>
      <c r="J42" s="1153"/>
    </row>
    <row r="43" spans="1:10" ht="36" x14ac:dyDescent="0.2">
      <c r="A43" s="1177"/>
      <c r="B43" s="1178" t="s">
        <v>20505</v>
      </c>
      <c r="C43" s="1147" t="s">
        <v>20446</v>
      </c>
      <c r="D43" s="1148" t="s">
        <v>20506</v>
      </c>
      <c r="E43" s="1145"/>
      <c r="F43" s="1162"/>
      <c r="G43" s="1171"/>
      <c r="H43" s="1172"/>
      <c r="I43" s="1152" t="s">
        <v>20501</v>
      </c>
      <c r="J43" s="1153"/>
    </row>
    <row r="44" spans="1:10" ht="45.75" customHeight="1" x14ac:dyDescent="0.2">
      <c r="A44" s="1145"/>
      <c r="B44" s="1146" t="s">
        <v>20507</v>
      </c>
      <c r="C44" s="1145"/>
      <c r="D44" s="1148" t="s">
        <v>20508</v>
      </c>
      <c r="E44" s="1145" t="s">
        <v>20447</v>
      </c>
      <c r="F44" s="1162">
        <v>43465</v>
      </c>
      <c r="G44" s="1171"/>
      <c r="H44" s="1172"/>
      <c r="I44" s="1152" t="s">
        <v>20501</v>
      </c>
      <c r="J44" s="1153"/>
    </row>
    <row r="45" spans="1:10" ht="24" x14ac:dyDescent="0.2">
      <c r="A45" s="1155"/>
      <c r="B45" s="1156" t="s">
        <v>20509</v>
      </c>
      <c r="C45" s="1157"/>
      <c r="D45" s="1157"/>
      <c r="E45" s="1157"/>
      <c r="F45" s="1157"/>
      <c r="G45" s="1157"/>
      <c r="H45" s="1157"/>
      <c r="I45" s="1158"/>
      <c r="J45" s="1159"/>
    </row>
    <row r="46" spans="1:10" x14ac:dyDescent="0.2">
      <c r="A46" s="1155"/>
      <c r="B46" s="1156" t="s">
        <v>20510</v>
      </c>
      <c r="C46" s="1157"/>
      <c r="D46" s="1157"/>
      <c r="E46" s="1157"/>
      <c r="F46" s="1157"/>
      <c r="G46" s="1157"/>
      <c r="H46" s="1157"/>
      <c r="I46" s="1158"/>
      <c r="J46" s="1159"/>
    </row>
    <row r="47" spans="1:10" ht="51" customHeight="1" x14ac:dyDescent="0.2">
      <c r="A47" s="1145"/>
      <c r="B47" s="1146" t="s">
        <v>20511</v>
      </c>
      <c r="C47" s="1145" t="s">
        <v>20466</v>
      </c>
      <c r="D47" s="1148" t="s">
        <v>20512</v>
      </c>
      <c r="E47" s="1145"/>
      <c r="F47" s="1162"/>
      <c r="G47" s="1171"/>
      <c r="H47" s="1172"/>
      <c r="I47" s="1152" t="s">
        <v>20513</v>
      </c>
      <c r="J47" s="1153"/>
    </row>
    <row r="48" spans="1:10" ht="36" customHeight="1" x14ac:dyDescent="0.2">
      <c r="A48" s="1145"/>
      <c r="B48" s="1146" t="s">
        <v>20514</v>
      </c>
      <c r="C48" s="1145" t="s">
        <v>20466</v>
      </c>
      <c r="D48" s="1148" t="s">
        <v>20512</v>
      </c>
      <c r="E48" s="1145"/>
      <c r="F48" s="1162"/>
      <c r="G48" s="1171"/>
      <c r="H48" s="1172"/>
      <c r="I48" s="1152" t="s">
        <v>20513</v>
      </c>
      <c r="J48" s="1153"/>
    </row>
    <row r="49" spans="1:10" ht="44.25" customHeight="1" x14ac:dyDescent="0.2">
      <c r="A49" s="1145"/>
      <c r="B49" s="1179" t="s">
        <v>20515</v>
      </c>
      <c r="C49" s="1145" t="s">
        <v>20466</v>
      </c>
      <c r="D49" s="1148" t="s">
        <v>20512</v>
      </c>
      <c r="E49" s="1145"/>
      <c r="F49" s="1162"/>
      <c r="G49" s="1171"/>
      <c r="H49" s="1172"/>
      <c r="I49" s="1152" t="s">
        <v>20513</v>
      </c>
      <c r="J49" s="1153"/>
    </row>
    <row r="50" spans="1:10" ht="40.5" customHeight="1" x14ac:dyDescent="0.2">
      <c r="A50" s="1145"/>
      <c r="B50" s="1146" t="s">
        <v>20516</v>
      </c>
      <c r="C50" s="1145" t="s">
        <v>20466</v>
      </c>
      <c r="D50" s="1148" t="s">
        <v>20517</v>
      </c>
      <c r="E50" s="1145"/>
      <c r="F50" s="1162"/>
      <c r="G50" s="1171"/>
      <c r="H50" s="1172"/>
      <c r="I50" s="1152" t="s">
        <v>20513</v>
      </c>
      <c r="J50" s="1153"/>
    </row>
    <row r="51" spans="1:10" x14ac:dyDescent="0.2">
      <c r="A51" s="1140"/>
      <c r="B51" s="1141" t="s">
        <v>20518</v>
      </c>
      <c r="C51" s="1142"/>
      <c r="D51" s="1142"/>
      <c r="E51" s="1142"/>
      <c r="F51" s="1142"/>
      <c r="G51" s="1142"/>
      <c r="H51" s="1142"/>
      <c r="I51" s="1143"/>
      <c r="J51" s="1144"/>
    </row>
    <row r="52" spans="1:10" ht="51" customHeight="1" x14ac:dyDescent="0.2">
      <c r="A52" s="1145"/>
      <c r="B52" s="1146" t="s">
        <v>20519</v>
      </c>
      <c r="C52" s="1147" t="s">
        <v>20446</v>
      </c>
      <c r="D52" s="1148" t="s">
        <v>20520</v>
      </c>
      <c r="E52" s="1145"/>
      <c r="F52" s="1162"/>
      <c r="G52" s="1180">
        <v>56745396</v>
      </c>
      <c r="H52" s="1151" t="s">
        <v>20458</v>
      </c>
      <c r="I52" s="1152" t="s">
        <v>20485</v>
      </c>
      <c r="J52" s="1153"/>
    </row>
    <row r="53" spans="1:10" ht="37.5" customHeight="1" x14ac:dyDescent="0.2">
      <c r="A53" s="1145"/>
      <c r="B53" s="1146" t="s">
        <v>20521</v>
      </c>
      <c r="C53" s="1147" t="s">
        <v>20446</v>
      </c>
      <c r="D53" s="1148" t="s">
        <v>20520</v>
      </c>
      <c r="E53" s="1145"/>
      <c r="F53" s="1162"/>
      <c r="G53" s="1181">
        <v>3705897</v>
      </c>
      <c r="H53" s="1151" t="s">
        <v>20458</v>
      </c>
      <c r="I53" s="1152" t="s">
        <v>20485</v>
      </c>
      <c r="J53" s="1153"/>
    </row>
    <row r="54" spans="1:10" x14ac:dyDescent="0.2">
      <c r="A54" s="1130"/>
      <c r="B54" s="1131" t="s">
        <v>20522</v>
      </c>
      <c r="C54" s="1132"/>
      <c r="D54" s="1132"/>
      <c r="E54" s="1132"/>
      <c r="F54" s="1132"/>
      <c r="G54" s="1132"/>
      <c r="H54" s="1132"/>
      <c r="I54" s="1133"/>
      <c r="J54" s="1134"/>
    </row>
    <row r="55" spans="1:10" x14ac:dyDescent="0.2">
      <c r="A55" s="1176"/>
      <c r="B55" s="1136" t="s">
        <v>20454</v>
      </c>
      <c r="C55" s="1137"/>
      <c r="D55" s="1137"/>
      <c r="E55" s="1137"/>
      <c r="F55" s="1137"/>
      <c r="G55" s="1137"/>
      <c r="H55" s="1137"/>
      <c r="I55" s="1138"/>
      <c r="J55" s="1139"/>
    </row>
    <row r="56" spans="1:10" ht="24" x14ac:dyDescent="0.2">
      <c r="A56" s="1163"/>
      <c r="B56" s="1164" t="s">
        <v>20523</v>
      </c>
      <c r="C56" s="1165"/>
      <c r="D56" s="1165"/>
      <c r="E56" s="1165"/>
      <c r="F56" s="1165"/>
      <c r="G56" s="1165"/>
      <c r="H56" s="1165"/>
      <c r="I56" s="1166"/>
      <c r="J56" s="1167"/>
    </row>
    <row r="57" spans="1:10" ht="51" customHeight="1" x14ac:dyDescent="0.2">
      <c r="A57" s="1145"/>
      <c r="B57" s="1146" t="s">
        <v>20524</v>
      </c>
      <c r="C57" s="1147" t="s">
        <v>20446</v>
      </c>
      <c r="D57" s="1148" t="s">
        <v>20525</v>
      </c>
      <c r="E57" s="1145"/>
      <c r="F57" s="1162"/>
      <c r="G57" s="1182">
        <v>0</v>
      </c>
      <c r="H57" s="1151" t="s">
        <v>20458</v>
      </c>
      <c r="I57" s="1152" t="s">
        <v>20526</v>
      </c>
      <c r="J57" s="1153"/>
    </row>
    <row r="58" spans="1:10" ht="45.75" customHeight="1" x14ac:dyDescent="0.2">
      <c r="A58" s="1145"/>
      <c r="B58" s="1146" t="s">
        <v>20527</v>
      </c>
      <c r="C58" s="1145" t="s">
        <v>20466</v>
      </c>
      <c r="D58" s="1148" t="s">
        <v>20528</v>
      </c>
      <c r="E58" s="1145"/>
      <c r="F58" s="1162"/>
      <c r="G58" s="1182"/>
      <c r="H58" s="1151" t="s">
        <v>20458</v>
      </c>
      <c r="I58" s="1152" t="s">
        <v>20526</v>
      </c>
      <c r="J58" s="1153"/>
    </row>
    <row r="59" spans="1:10" ht="47.25" customHeight="1" x14ac:dyDescent="0.2">
      <c r="A59" s="1145"/>
      <c r="B59" s="1146" t="s">
        <v>20529</v>
      </c>
      <c r="C59" s="1145" t="s">
        <v>20466</v>
      </c>
      <c r="D59" s="1148" t="s">
        <v>20528</v>
      </c>
      <c r="E59" s="1145"/>
      <c r="F59" s="1162"/>
      <c r="G59" s="1182"/>
      <c r="H59" s="1151" t="s">
        <v>20458</v>
      </c>
      <c r="I59" s="1152" t="s">
        <v>20526</v>
      </c>
      <c r="J59" s="1153"/>
    </row>
    <row r="60" spans="1:10" ht="45.75" customHeight="1" x14ac:dyDescent="0.2">
      <c r="A60" s="1177"/>
      <c r="B60" s="1178" t="s">
        <v>20530</v>
      </c>
      <c r="C60" s="1145" t="s">
        <v>20466</v>
      </c>
      <c r="D60" s="1148" t="s">
        <v>20528</v>
      </c>
      <c r="E60" s="1183"/>
      <c r="F60" s="1162"/>
      <c r="G60" s="1182"/>
      <c r="H60" s="1151" t="s">
        <v>20458</v>
      </c>
      <c r="I60" s="1152" t="s">
        <v>20526</v>
      </c>
      <c r="J60" s="1153"/>
    </row>
    <row r="61" spans="1:10" ht="51" customHeight="1" x14ac:dyDescent="0.2">
      <c r="A61" s="1145"/>
      <c r="B61" s="1146" t="s">
        <v>20531</v>
      </c>
      <c r="C61" s="1145" t="s">
        <v>20466</v>
      </c>
      <c r="D61" s="1184"/>
      <c r="E61" s="1145"/>
      <c r="F61" s="1162"/>
      <c r="G61" s="1182"/>
      <c r="H61" s="1151" t="s">
        <v>20458</v>
      </c>
      <c r="I61" s="1152" t="s">
        <v>20532</v>
      </c>
      <c r="J61" s="1153"/>
    </row>
    <row r="62" spans="1:10" x14ac:dyDescent="0.2">
      <c r="A62" s="1155"/>
      <c r="B62" s="1156" t="s">
        <v>20497</v>
      </c>
      <c r="C62" s="1157"/>
      <c r="D62" s="1157"/>
      <c r="E62" s="1157"/>
      <c r="F62" s="1157"/>
      <c r="G62" s="1157"/>
      <c r="H62" s="1157"/>
      <c r="I62" s="1158"/>
      <c r="J62" s="1159"/>
    </row>
    <row r="63" spans="1:10" ht="51" customHeight="1" x14ac:dyDescent="0.2">
      <c r="A63" s="1145"/>
      <c r="B63" s="1146" t="s">
        <v>20533</v>
      </c>
      <c r="C63" s="1145" t="s">
        <v>20466</v>
      </c>
      <c r="D63" s="1148" t="s">
        <v>20534</v>
      </c>
      <c r="E63" s="1145"/>
      <c r="F63" s="1162"/>
      <c r="G63" s="1171"/>
      <c r="H63" s="1172"/>
      <c r="I63" s="1152" t="s">
        <v>20535</v>
      </c>
      <c r="J63" s="1153"/>
    </row>
    <row r="64" spans="1:10" ht="49.5" customHeight="1" x14ac:dyDescent="0.2">
      <c r="A64" s="1145"/>
      <c r="B64" s="1146" t="s">
        <v>20536</v>
      </c>
      <c r="C64" s="1145" t="s">
        <v>20466</v>
      </c>
      <c r="D64" s="1148" t="s">
        <v>20534</v>
      </c>
      <c r="E64" s="1145"/>
      <c r="F64" s="1162"/>
      <c r="G64" s="1171"/>
      <c r="H64" s="1172"/>
      <c r="I64" s="1152" t="s">
        <v>20535</v>
      </c>
      <c r="J64" s="1153"/>
    </row>
    <row r="65" spans="1:11" ht="51" customHeight="1" x14ac:dyDescent="0.2">
      <c r="A65" s="1145"/>
      <c r="B65" s="1146" t="s">
        <v>20537</v>
      </c>
      <c r="C65" s="1145" t="s">
        <v>20466</v>
      </c>
      <c r="D65" s="1148" t="s">
        <v>20534</v>
      </c>
      <c r="E65" s="1145"/>
      <c r="F65" s="1162"/>
      <c r="G65" s="1171"/>
      <c r="H65" s="1172"/>
      <c r="I65" s="1152" t="s">
        <v>20535</v>
      </c>
      <c r="J65" s="1153"/>
    </row>
    <row r="66" spans="1:11" x14ac:dyDescent="0.2">
      <c r="A66" s="1130"/>
      <c r="B66" s="1131" t="s">
        <v>20538</v>
      </c>
      <c r="C66" s="1132"/>
      <c r="D66" s="1132"/>
      <c r="E66" s="1132"/>
      <c r="F66" s="1132"/>
      <c r="G66" s="1132"/>
      <c r="H66" s="1132"/>
      <c r="I66" s="1133"/>
      <c r="J66" s="1134"/>
    </row>
    <row r="67" spans="1:11" x14ac:dyDescent="0.2">
      <c r="A67" s="1176"/>
      <c r="B67" s="1136" t="s">
        <v>20454</v>
      </c>
      <c r="C67" s="1137"/>
      <c r="D67" s="1137"/>
      <c r="E67" s="1137"/>
      <c r="F67" s="1137"/>
      <c r="G67" s="1137"/>
      <c r="H67" s="1137"/>
      <c r="I67" s="1138"/>
      <c r="J67" s="1139"/>
    </row>
    <row r="68" spans="1:11" x14ac:dyDescent="0.2">
      <c r="A68" s="1163"/>
      <c r="B68" s="1164" t="s">
        <v>20539</v>
      </c>
      <c r="C68" s="1165"/>
      <c r="D68" s="1165"/>
      <c r="E68" s="1165"/>
      <c r="F68" s="1165"/>
      <c r="G68" s="1165"/>
      <c r="H68" s="1165"/>
      <c r="I68" s="1166"/>
      <c r="J68" s="1167"/>
    </row>
    <row r="69" spans="1:11" ht="22.5" customHeight="1" x14ac:dyDescent="0.2">
      <c r="A69" s="1145"/>
      <c r="B69" s="1146" t="s">
        <v>20540</v>
      </c>
      <c r="C69" s="1145" t="s">
        <v>20466</v>
      </c>
      <c r="D69" s="1148"/>
      <c r="E69" s="1145"/>
      <c r="F69" s="1162"/>
      <c r="G69" s="1182"/>
      <c r="H69" s="1151" t="s">
        <v>20458</v>
      </c>
      <c r="I69" s="1152" t="s">
        <v>20541</v>
      </c>
      <c r="J69" s="1153"/>
    </row>
    <row r="70" spans="1:11" ht="27.75" customHeight="1" x14ac:dyDescent="0.2">
      <c r="A70" s="1145"/>
      <c r="B70" s="1179" t="s">
        <v>20542</v>
      </c>
      <c r="C70" s="1145" t="s">
        <v>20466</v>
      </c>
      <c r="D70" s="1148"/>
      <c r="E70" s="1145"/>
      <c r="F70" s="1162"/>
      <c r="G70" s="1182"/>
      <c r="H70" s="1151" t="s">
        <v>20458</v>
      </c>
      <c r="I70" s="1152" t="s">
        <v>20541</v>
      </c>
      <c r="J70" s="1153"/>
    </row>
    <row r="72" spans="1:11" x14ac:dyDescent="0.2">
      <c r="E72" s="806"/>
      <c r="F72" s="806"/>
      <c r="G72" s="806"/>
      <c r="H72" s="806"/>
      <c r="I72" s="1186"/>
      <c r="J72" s="806"/>
      <c r="K72" s="806"/>
    </row>
    <row r="73" spans="1:11" x14ac:dyDescent="0.2">
      <c r="B73" s="922"/>
      <c r="C73" s="922"/>
      <c r="D73" s="922"/>
      <c r="E73" s="922"/>
      <c r="F73" s="922"/>
      <c r="G73" s="922"/>
      <c r="H73" s="923"/>
      <c r="I73" s="922"/>
      <c r="J73" s="922"/>
    </row>
    <row r="74" spans="1:11" ht="18" customHeight="1" x14ac:dyDescent="0.2">
      <c r="B74" s="1486" t="s">
        <v>20270</v>
      </c>
      <c r="C74" s="1486"/>
      <c r="D74" s="1486"/>
      <c r="E74" s="1187"/>
      <c r="F74" s="1187"/>
      <c r="G74" s="1188"/>
      <c r="H74" s="1189"/>
      <c r="I74" s="1188"/>
      <c r="J74" s="922"/>
    </row>
    <row r="75" spans="1:11" x14ac:dyDescent="0.2">
      <c r="B75" s="1487" t="s">
        <v>19389</v>
      </c>
      <c r="C75" s="1487"/>
      <c r="D75" s="1487"/>
      <c r="E75" s="1486" t="s">
        <v>20271</v>
      </c>
      <c r="F75" s="1486"/>
      <c r="G75" s="1486"/>
      <c r="H75" s="1486"/>
      <c r="I75" s="1486"/>
      <c r="J75" s="922"/>
    </row>
    <row r="76" spans="1:11" x14ac:dyDescent="0.2">
      <c r="B76" s="1487" t="s">
        <v>19390</v>
      </c>
      <c r="C76" s="1487"/>
      <c r="D76" s="1487"/>
      <c r="E76" s="1486" t="s">
        <v>18925</v>
      </c>
      <c r="F76" s="1486"/>
      <c r="G76" s="1486"/>
      <c r="H76" s="1486"/>
      <c r="I76" s="1486"/>
      <c r="J76" s="922"/>
    </row>
    <row r="77" spans="1:11" x14ac:dyDescent="0.2">
      <c r="B77" s="923"/>
      <c r="C77" s="922"/>
      <c r="D77" s="922"/>
      <c r="E77" s="922"/>
      <c r="F77" s="922"/>
      <c r="G77" s="922"/>
      <c r="H77" s="922"/>
      <c r="I77" s="923"/>
      <c r="J77" s="922"/>
      <c r="K77" s="806"/>
    </row>
    <row r="78" spans="1:11" x14ac:dyDescent="0.2">
      <c r="B78" s="923"/>
      <c r="C78" s="922"/>
      <c r="D78" s="922"/>
      <c r="E78" s="922"/>
      <c r="F78" s="922"/>
      <c r="G78" s="922"/>
      <c r="H78" s="922"/>
      <c r="I78" s="923"/>
      <c r="J78" s="922"/>
    </row>
  </sheetData>
  <mergeCells count="16">
    <mergeCell ref="A1:J1"/>
    <mergeCell ref="A2:J2"/>
    <mergeCell ref="A3:J3"/>
    <mergeCell ref="A4:J4"/>
    <mergeCell ref="C5:F5"/>
    <mergeCell ref="G5:H5"/>
    <mergeCell ref="I5:I7"/>
    <mergeCell ref="J5:J7"/>
    <mergeCell ref="C6:D6"/>
    <mergeCell ref="E6:F6"/>
    <mergeCell ref="E7:F7"/>
    <mergeCell ref="B74:D74"/>
    <mergeCell ref="B75:D75"/>
    <mergeCell ref="E75:I75"/>
    <mergeCell ref="B76:D76"/>
    <mergeCell ref="E76:I76"/>
  </mergeCells>
  <dataValidations count="3">
    <dataValidation type="whole" allowBlank="1" showInputMessage="1" showErrorMessage="1" error="Solo importes sin decimales, por favor._x000a__x000a_" sqref="G11:G28">
      <formula1>-999999999999999</formula1>
      <formula2>999999999999999</formula2>
    </dataValidation>
    <dataValidation type="whole" allowBlank="1" showInputMessage="1" showErrorMessage="1" error="Solo importe sin decimales, por favor._x000a_" sqref="G30:G50 G52">
      <formula1>-999999999999999</formula1>
      <formula2>99999999999999</formula2>
    </dataValidation>
    <dataValidation type="whole" allowBlank="1" showInputMessage="1" showErrorMessage="1" error="Solo importes sn decimales, por favor." sqref="G57:G62 G69:G70">
      <formula1>-999999999999999</formula1>
      <formula2>999999999999999</formula2>
    </dataValidation>
  </dataValidations>
  <pageMargins left="0.31496062992125984" right="0.31496062992125984" top="0.74803149606299213" bottom="0.74803149606299213" header="0.31496062992125984" footer="0.31496062992125984"/>
  <pageSetup scale="75" fitToHeight="2" orientation="portrait" r:id="rId1"/>
  <headerFooter>
    <oddFooter>&amp;R102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S45"/>
  <sheetViews>
    <sheetView showGridLines="0" view="pageBreakPreview" zoomScale="90" zoomScaleSheetLayoutView="90" workbookViewId="0">
      <selection activeCell="F30" sqref="F30"/>
    </sheetView>
  </sheetViews>
  <sheetFormatPr baseColWidth="10" defaultRowHeight="12.75" x14ac:dyDescent="0.2"/>
  <cols>
    <col min="1" max="1" width="2" style="1" customWidth="1"/>
    <col min="2" max="2" width="1.140625" style="1" customWidth="1"/>
    <col min="3" max="3" width="11.7109375" style="1" customWidth="1"/>
    <col min="4" max="4" width="45.42578125" style="1" customWidth="1"/>
    <col min="5" max="5" width="17" style="184" customWidth="1"/>
    <col min="6" max="9" width="21" style="1" customWidth="1"/>
    <col min="10" max="11" width="1.140625" style="1" customWidth="1"/>
    <col min="12" max="12" width="12.5703125" style="1" customWidth="1"/>
    <col min="13" max="13" width="11.42578125" style="1"/>
    <col min="14" max="15" width="19.7109375" style="1" bestFit="1" customWidth="1"/>
    <col min="16" max="16384" width="11.42578125" style="1"/>
  </cols>
  <sheetData>
    <row r="2" spans="2:15" s="3" customFormat="1" ht="12" customHeight="1" x14ac:dyDescent="0.2">
      <c r="C2" s="1205"/>
      <c r="D2" s="1205"/>
      <c r="E2" s="1205"/>
      <c r="F2" s="1205"/>
      <c r="G2" s="1205"/>
      <c r="H2" s="1205"/>
      <c r="I2" s="1205"/>
      <c r="J2" s="2"/>
      <c r="K2" s="2"/>
      <c r="L2" s="2"/>
      <c r="M2" s="2"/>
      <c r="N2" s="2"/>
      <c r="O2" s="2"/>
    </row>
    <row r="3" spans="2:15" s="3" customFormat="1" ht="12" customHeight="1" x14ac:dyDescent="0.2">
      <c r="C3" s="1206" t="s">
        <v>163</v>
      </c>
      <c r="D3" s="1206"/>
      <c r="E3" s="1206"/>
      <c r="F3" s="1206"/>
      <c r="G3" s="1206"/>
      <c r="H3" s="1206"/>
      <c r="I3" s="1206"/>
      <c r="J3" s="1206"/>
      <c r="K3" s="73"/>
      <c r="L3" s="1"/>
      <c r="M3" s="1"/>
    </row>
    <row r="4" spans="2:15" s="3" customFormat="1" ht="12" customHeight="1" x14ac:dyDescent="0.2">
      <c r="C4" s="1206" t="str">
        <f>+'EA-A'!C4</f>
        <v>Del 1 de Septiembre al 30 de Septiembre 2018 y 2017</v>
      </c>
      <c r="D4" s="1206"/>
      <c r="E4" s="1206"/>
      <c r="F4" s="1206"/>
      <c r="G4" s="1206"/>
      <c r="H4" s="1206"/>
      <c r="I4" s="1206"/>
      <c r="J4" s="1206"/>
      <c r="K4" s="73"/>
      <c r="L4" s="1"/>
      <c r="M4" s="1"/>
    </row>
    <row r="5" spans="2:15" s="3" customFormat="1" ht="12" customHeight="1" x14ac:dyDescent="0.2">
      <c r="C5" s="1206" t="s">
        <v>1</v>
      </c>
      <c r="D5" s="1206"/>
      <c r="E5" s="1206"/>
      <c r="F5" s="1206"/>
      <c r="G5" s="1206"/>
      <c r="H5" s="1206"/>
      <c r="I5" s="1206"/>
      <c r="J5" s="1206"/>
      <c r="K5" s="73"/>
      <c r="L5" s="1"/>
      <c r="M5" s="1"/>
    </row>
    <row r="6" spans="2:15" s="3" customFormat="1" ht="12" customHeight="1" x14ac:dyDescent="0.2">
      <c r="C6" s="73"/>
      <c r="D6" s="73"/>
      <c r="E6" s="73"/>
      <c r="F6" s="73"/>
      <c r="G6" s="73"/>
      <c r="H6" s="73"/>
      <c r="I6" s="73"/>
      <c r="J6" s="73"/>
      <c r="K6" s="73"/>
      <c r="L6" s="1"/>
      <c r="M6" s="1"/>
    </row>
    <row r="7" spans="2:15" s="3" customFormat="1" ht="12" customHeight="1" x14ac:dyDescent="0.2">
      <c r="B7" s="6"/>
      <c r="C7" s="7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1203"/>
      <c r="J7" s="1203"/>
      <c r="K7" s="74"/>
      <c r="L7" s="8"/>
      <c r="M7" s="8"/>
      <c r="N7" s="156"/>
      <c r="O7" s="156"/>
    </row>
    <row r="8" spans="2:15" s="3" customFormat="1" ht="6.75" customHeight="1" x14ac:dyDescent="0.2">
      <c r="B8" s="1207"/>
      <c r="C8" s="1207"/>
      <c r="D8" s="1207"/>
      <c r="E8" s="1207"/>
      <c r="F8" s="1207"/>
      <c r="G8" s="1207"/>
      <c r="H8" s="1207"/>
      <c r="I8" s="1207"/>
      <c r="J8" s="1207"/>
      <c r="K8" s="5"/>
    </row>
    <row r="9" spans="2:15" s="3" customFormat="1" ht="3" customHeight="1" x14ac:dyDescent="0.2">
      <c r="B9" s="1207"/>
      <c r="C9" s="1207"/>
      <c r="D9" s="1207"/>
      <c r="E9" s="1207"/>
      <c r="F9" s="1207"/>
      <c r="G9" s="1207"/>
      <c r="H9" s="1207"/>
      <c r="I9" s="1207"/>
      <c r="J9" s="1207"/>
      <c r="K9" s="5"/>
    </row>
    <row r="10" spans="2:15" s="161" customFormat="1" ht="25.5" x14ac:dyDescent="0.2">
      <c r="B10" s="157"/>
      <c r="C10" s="1222" t="s">
        <v>3</v>
      </c>
      <c r="D10" s="1222"/>
      <c r="E10" s="158" t="s">
        <v>164</v>
      </c>
      <c r="F10" s="158" t="s">
        <v>165</v>
      </c>
      <c r="G10" s="159" t="s">
        <v>166</v>
      </c>
      <c r="H10" s="159" t="s">
        <v>167</v>
      </c>
      <c r="I10" s="159" t="s">
        <v>168</v>
      </c>
      <c r="J10" s="160"/>
      <c r="K10" s="5"/>
    </row>
    <row r="11" spans="2:15" s="161" customFormat="1" x14ac:dyDescent="0.2">
      <c r="B11" s="162"/>
      <c r="C11" s="1223"/>
      <c r="D11" s="1223"/>
      <c r="E11" s="163">
        <v>1</v>
      </c>
      <c r="F11" s="163">
        <v>2</v>
      </c>
      <c r="G11" s="164">
        <v>3</v>
      </c>
      <c r="H11" s="164" t="s">
        <v>169</v>
      </c>
      <c r="I11" s="164" t="s">
        <v>170</v>
      </c>
      <c r="J11" s="165"/>
      <c r="K11" s="5"/>
    </row>
    <row r="12" spans="2:15" s="3" customFormat="1" ht="3" customHeight="1" x14ac:dyDescent="0.2">
      <c r="B12" s="1224"/>
      <c r="C12" s="1207"/>
      <c r="D12" s="1207"/>
      <c r="E12" s="1207"/>
      <c r="F12" s="1207"/>
      <c r="G12" s="1207"/>
      <c r="H12" s="1207"/>
      <c r="I12" s="1207"/>
      <c r="J12" s="1225"/>
      <c r="K12" s="5"/>
    </row>
    <row r="13" spans="2:15" s="3" customFormat="1" ht="3" customHeight="1" x14ac:dyDescent="0.2">
      <c r="B13" s="1226"/>
      <c r="C13" s="1227"/>
      <c r="D13" s="1227"/>
      <c r="E13" s="1227"/>
      <c r="F13" s="1227"/>
      <c r="G13" s="1227"/>
      <c r="H13" s="1227"/>
      <c r="I13" s="1227"/>
      <c r="J13" s="1228"/>
      <c r="K13" s="166"/>
      <c r="L13" s="1"/>
      <c r="M13" s="1"/>
    </row>
    <row r="14" spans="2:15" s="3" customFormat="1" x14ac:dyDescent="0.2">
      <c r="B14" s="34"/>
      <c r="C14" s="1229" t="s">
        <v>4</v>
      </c>
      <c r="D14" s="1229"/>
      <c r="E14" s="167">
        <f>+E16+E25</f>
        <v>328146815.28000003</v>
      </c>
      <c r="F14" s="167">
        <f>+F16+F25</f>
        <v>517296255.14999998</v>
      </c>
      <c r="G14" s="167">
        <f>+G16+G25</f>
        <v>491789320.76999992</v>
      </c>
      <c r="H14" s="167">
        <f>+H16+H25</f>
        <v>353653749.66000003</v>
      </c>
      <c r="I14" s="167">
        <f>+I16+I25</f>
        <v>25506934.38000001</v>
      </c>
      <c r="J14" s="168"/>
      <c r="K14" s="169"/>
      <c r="L14" s="1"/>
      <c r="M14" s="170" t="str">
        <f>IF(H14='ESF-B'!E42," ","ERROR POR "&amp;H14-'ESF-B'!E42)</f>
        <v xml:space="preserve"> </v>
      </c>
    </row>
    <row r="15" spans="2:15" s="3" customFormat="1" x14ac:dyDescent="0.2">
      <c r="B15" s="34"/>
      <c r="C15" s="169"/>
      <c r="D15" s="169"/>
      <c r="E15" s="167"/>
      <c r="F15" s="167"/>
      <c r="G15" s="167"/>
      <c r="H15" s="167"/>
      <c r="I15" s="167"/>
      <c r="J15" s="168"/>
      <c r="K15" s="169"/>
      <c r="L15" s="1"/>
      <c r="M15" s="1"/>
    </row>
    <row r="16" spans="2:15" s="3" customFormat="1" x14ac:dyDescent="0.2">
      <c r="B16" s="171"/>
      <c r="C16" s="1197" t="s">
        <v>6</v>
      </c>
      <c r="D16" s="1197"/>
      <c r="E16" s="172">
        <f>SUM(E17:E23)</f>
        <v>22813413.289999999</v>
      </c>
      <c r="F16" s="172">
        <f>SUM(F17:F23)</f>
        <v>474094741.20999998</v>
      </c>
      <c r="G16" s="172">
        <f>SUM(G17:G23)</f>
        <v>484227959.25999993</v>
      </c>
      <c r="H16" s="172">
        <f>ROUND(E16+F16-G16,2)</f>
        <v>12680195.24</v>
      </c>
      <c r="I16" s="172">
        <f>H16-E16</f>
        <v>-10133218.049999999</v>
      </c>
      <c r="J16" s="173"/>
      <c r="K16" s="174"/>
      <c r="L16" s="175"/>
      <c r="M16" s="170" t="str">
        <f>IF(H16='ESF-B'!E25," ","ERROR POR: "&amp;H16-'ESF-B'!E25)</f>
        <v xml:space="preserve"> </v>
      </c>
    </row>
    <row r="17" spans="2:16" s="3" customFormat="1" x14ac:dyDescent="0.2">
      <c r="B17" s="20"/>
      <c r="C17" s="1218" t="s">
        <v>8</v>
      </c>
      <c r="D17" s="1218"/>
      <c r="E17" s="33">
        <v>20972798.98</v>
      </c>
      <c r="F17" s="176">
        <v>300925785.79999995</v>
      </c>
      <c r="G17" s="176">
        <v>310649134.31</v>
      </c>
      <c r="H17" s="33">
        <f>ROUND(E17+F17-G17,2)</f>
        <v>11249450.470000001</v>
      </c>
      <c r="I17" s="33">
        <f>H17-E17</f>
        <v>-9723348.5099999998</v>
      </c>
      <c r="J17" s="177"/>
      <c r="K17" s="11"/>
      <c r="L17" s="175"/>
      <c r="M17" s="170" t="str">
        <f>IF(H17='ESF-B'!E17," ","ERROR POR: "&amp;H17-'ESF-B'!E17)</f>
        <v xml:space="preserve"> </v>
      </c>
      <c r="N17" s="178"/>
      <c r="O17" s="179"/>
    </row>
    <row r="18" spans="2:16" s="3" customFormat="1" x14ac:dyDescent="0.2">
      <c r="B18" s="20"/>
      <c r="C18" s="1218" t="s">
        <v>10</v>
      </c>
      <c r="D18" s="1218"/>
      <c r="E18" s="33">
        <v>1478313.32</v>
      </c>
      <c r="F18" s="176">
        <v>162115865.80000001</v>
      </c>
      <c r="G18" s="176">
        <v>162803974.09999999</v>
      </c>
      <c r="H18" s="33">
        <f>ROUND(E18+F18-G18,2)</f>
        <v>790205.02</v>
      </c>
      <c r="I18" s="33">
        <f>H18-E18</f>
        <v>-688108.3</v>
      </c>
      <c r="J18" s="177"/>
      <c r="K18" s="11"/>
      <c r="L18" s="1"/>
      <c r="M18" s="170" t="str">
        <f>IF(H18='ESF-B'!E18," ","ERROR POR: "&amp;H18-'ESF-B'!E18)</f>
        <v xml:space="preserve"> </v>
      </c>
      <c r="N18" s="178"/>
    </row>
    <row r="19" spans="2:16" s="3" customFormat="1" x14ac:dyDescent="0.2">
      <c r="B19" s="20"/>
      <c r="C19" s="1218" t="s">
        <v>12</v>
      </c>
      <c r="D19" s="1218"/>
      <c r="E19" s="33">
        <v>201056.9</v>
      </c>
      <c r="F19" s="176">
        <v>10878080.060000001</v>
      </c>
      <c r="G19" s="176">
        <v>10438597.210000001</v>
      </c>
      <c r="H19" s="33">
        <f>ROUND(E19+F19-G19,2)</f>
        <v>640539.75</v>
      </c>
      <c r="I19" s="33">
        <f>H19-E19</f>
        <v>439482.85</v>
      </c>
      <c r="J19" s="177"/>
      <c r="K19" s="11"/>
      <c r="L19" s="1"/>
      <c r="M19" s="170" t="str">
        <f>IF(H19='ESF-B'!E19," ","ERROR POR: "&amp;H19-'ESF-B'!E19)</f>
        <v xml:space="preserve"> </v>
      </c>
      <c r="N19" s="178"/>
    </row>
    <row r="20" spans="2:16" s="3" customFormat="1" x14ac:dyDescent="0.2">
      <c r="B20" s="20"/>
      <c r="C20" s="1218" t="s">
        <v>14</v>
      </c>
      <c r="D20" s="1218"/>
      <c r="E20" s="33">
        <v>0</v>
      </c>
      <c r="F20" s="26">
        <f>SUM('[23]BALANZA COMPROBACION'!E64:E92)</f>
        <v>0</v>
      </c>
      <c r="G20" s="26">
        <f>SUM('[23]BALANZA COMPROBACION'!F64:F92)</f>
        <v>0</v>
      </c>
      <c r="H20" s="33">
        <f t="shared" ref="H20:H23" si="0">ROUND(E20+F20-G20,2)</f>
        <v>0</v>
      </c>
      <c r="I20" s="33">
        <f t="shared" ref="I20:I23" si="1">H20-E20</f>
        <v>0</v>
      </c>
      <c r="J20" s="177"/>
      <c r="K20" s="11"/>
      <c r="L20" s="1"/>
      <c r="M20" s="170" t="str">
        <f>IF(H20='ESF-B'!E20," ","ERROR POR: "&amp;H20-'ESF-B'!E20)</f>
        <v xml:space="preserve"> </v>
      </c>
      <c r="N20" s="178"/>
      <c r="P20" s="3" t="s">
        <v>121</v>
      </c>
    </row>
    <row r="21" spans="2:16" s="3" customFormat="1" x14ac:dyDescent="0.2">
      <c r="B21" s="20"/>
      <c r="C21" s="1218" t="s">
        <v>16</v>
      </c>
      <c r="D21" s="1218"/>
      <c r="E21" s="33">
        <v>161244.09</v>
      </c>
      <c r="F21" s="180">
        <v>175009.55</v>
      </c>
      <c r="G21" s="176">
        <v>336253.64</v>
      </c>
      <c r="H21" s="33">
        <f>ROUND(E21+F21-G21,2)</f>
        <v>0</v>
      </c>
      <c r="I21" s="33">
        <f>H21-E21</f>
        <v>-161244.09</v>
      </c>
      <c r="J21" s="177"/>
      <c r="K21" s="11"/>
      <c r="L21" s="1"/>
      <c r="M21" s="170" t="str">
        <f>IF(H21='ESF-B'!E21," ","ERROR POR: "&amp;H21-'ESF-B'!E21)</f>
        <v xml:space="preserve"> </v>
      </c>
      <c r="N21" s="178"/>
    </row>
    <row r="22" spans="2:16" s="3" customFormat="1" x14ac:dyDescent="0.2">
      <c r="B22" s="20"/>
      <c r="C22" s="1218" t="s">
        <v>18</v>
      </c>
      <c r="D22" s="1218"/>
      <c r="E22" s="33">
        <v>0</v>
      </c>
      <c r="F22" s="26">
        <v>0</v>
      </c>
      <c r="G22" s="26">
        <f>SUM('[23]BALANZA COMPROBACION'!F101:F110)</f>
        <v>0</v>
      </c>
      <c r="H22" s="33">
        <f>ROUND(E22+F22-G22,2)</f>
        <v>0</v>
      </c>
      <c r="I22" s="33">
        <f>H22-E22</f>
        <v>0</v>
      </c>
      <c r="J22" s="177"/>
      <c r="K22" s="11"/>
      <c r="L22" s="1"/>
      <c r="M22" s="170" t="str">
        <f>IF(H22='ESF-B'!E22," ","ERROR POR: "&amp;H22-'ESF-B'!E22)</f>
        <v xml:space="preserve"> </v>
      </c>
      <c r="N22" s="178"/>
    </row>
    <row r="23" spans="2:16" x14ac:dyDescent="0.2">
      <c r="B23" s="20"/>
      <c r="C23" s="1218" t="s">
        <v>20</v>
      </c>
      <c r="D23" s="1218"/>
      <c r="E23" s="33">
        <v>0</v>
      </c>
      <c r="F23" s="26">
        <f>SUM('[23]BALANZA COMPROBACION'!E111:E116)</f>
        <v>0</v>
      </c>
      <c r="G23" s="26">
        <f>SUM('[23]BALANZA COMPROBACION'!F111:F116)</f>
        <v>0</v>
      </c>
      <c r="H23" s="33">
        <f t="shared" si="0"/>
        <v>0</v>
      </c>
      <c r="I23" s="33">
        <f t="shared" si="1"/>
        <v>0</v>
      </c>
      <c r="J23" s="177"/>
      <c r="K23" s="11"/>
      <c r="M23" s="170" t="str">
        <f>IF(H23='ESF-B'!E23," ","ERROR POR: "&amp;H23-'ESF-B'!E23)</f>
        <v xml:space="preserve"> </v>
      </c>
      <c r="N23" s="178"/>
    </row>
    <row r="24" spans="2:16" x14ac:dyDescent="0.2">
      <c r="B24" s="20"/>
      <c r="C24" s="141"/>
      <c r="D24" s="141"/>
      <c r="E24" s="181"/>
      <c r="F24" s="181"/>
      <c r="G24" s="181"/>
      <c r="H24" s="181"/>
      <c r="I24" s="181"/>
      <c r="J24" s="177"/>
      <c r="K24" s="11"/>
      <c r="M24" s="170"/>
      <c r="N24" s="178"/>
    </row>
    <row r="25" spans="2:16" x14ac:dyDescent="0.2">
      <c r="B25" s="171"/>
      <c r="C25" s="1197" t="s">
        <v>25</v>
      </c>
      <c r="D25" s="1197"/>
      <c r="E25" s="172">
        <f>SUM(E26:E34)</f>
        <v>305333401.99000001</v>
      </c>
      <c r="F25" s="172">
        <f>SUM(F26:F34)</f>
        <v>43201513.939999998</v>
      </c>
      <c r="G25" s="172">
        <f>SUM(G26:G34)</f>
        <v>7561361.5100000016</v>
      </c>
      <c r="H25" s="172">
        <f>ROUND(E25+F25-G25,2)</f>
        <v>340973554.42000002</v>
      </c>
      <c r="I25" s="172">
        <f>H25-E25</f>
        <v>35640152.430000007</v>
      </c>
      <c r="J25" s="173"/>
      <c r="K25" s="174"/>
      <c r="M25" s="170" t="str">
        <f>IF(H25='ESF-B'!E40," ","ERROR POR: "&amp;H25-'ESF-B'!E40)</f>
        <v xml:space="preserve"> </v>
      </c>
      <c r="N25" s="178"/>
    </row>
    <row r="26" spans="2:16" x14ac:dyDescent="0.2">
      <c r="B26" s="20"/>
      <c r="C26" s="1218" t="s">
        <v>27</v>
      </c>
      <c r="D26" s="1218"/>
      <c r="E26" s="33">
        <v>0</v>
      </c>
      <c r="F26" s="176">
        <v>0</v>
      </c>
      <c r="G26" s="176">
        <v>0</v>
      </c>
      <c r="H26" s="33">
        <f>ROUND(E26+F26-G26,2)</f>
        <v>0</v>
      </c>
      <c r="I26" s="33">
        <f>H26-E26</f>
        <v>0</v>
      </c>
      <c r="J26" s="177"/>
      <c r="K26" s="11"/>
      <c r="M26" s="170" t="str">
        <f>IF(H26='ESF-B'!E30," ","ERROR POR: "&amp;H26-'ESF-B'!E30)</f>
        <v xml:space="preserve"> </v>
      </c>
      <c r="N26" s="178"/>
    </row>
    <row r="27" spans="2:16" x14ac:dyDescent="0.2">
      <c r="B27" s="20"/>
      <c r="C27" s="1218" t="s">
        <v>29</v>
      </c>
      <c r="D27" s="1218"/>
      <c r="E27" s="33">
        <v>0</v>
      </c>
      <c r="F27" s="26">
        <f>SUM('[23]BALANZA COMPROBACION'!E141:E152)</f>
        <v>0</v>
      </c>
      <c r="G27" s="26">
        <f>SUM('[23]BALANZA COMPROBACION'!F141:F152)</f>
        <v>0</v>
      </c>
      <c r="H27" s="33">
        <f t="shared" ref="H27:H34" si="2">ROUND(E27+F27-G27,2)</f>
        <v>0</v>
      </c>
      <c r="I27" s="33">
        <f t="shared" ref="I27:I34" si="3">H27-E27</f>
        <v>0</v>
      </c>
      <c r="J27" s="177"/>
      <c r="K27" s="11"/>
      <c r="M27" s="170" t="str">
        <f>IF(H27='ESF-B'!E31," ","ERROR POR: "&amp;H27-'ESF-B'!E31)</f>
        <v xml:space="preserve"> </v>
      </c>
      <c r="N27" s="178"/>
    </row>
    <row r="28" spans="2:16" x14ac:dyDescent="0.2">
      <c r="B28" s="20"/>
      <c r="C28" s="1218" t="s">
        <v>31</v>
      </c>
      <c r="D28" s="1218"/>
      <c r="E28" s="33">
        <v>222712740.84</v>
      </c>
      <c r="F28" s="176">
        <v>34466744.109999999</v>
      </c>
      <c r="G28" s="176">
        <v>436252.84</v>
      </c>
      <c r="H28" s="33">
        <f>ROUND(E28+F28-G28,2)</f>
        <v>256743232.11000001</v>
      </c>
      <c r="I28" s="33">
        <f>H28-E28</f>
        <v>34030491.270000011</v>
      </c>
      <c r="J28" s="177"/>
      <c r="K28" s="11"/>
      <c r="M28" s="170" t="str">
        <f>IF(H28='ESF-B'!E32," ","ERROR POR: "&amp;H28-'ESF-B'!E32)</f>
        <v xml:space="preserve"> </v>
      </c>
      <c r="N28" s="178"/>
    </row>
    <row r="29" spans="2:16" x14ac:dyDescent="0.2">
      <c r="B29" s="20"/>
      <c r="C29" s="1218" t="s">
        <v>171</v>
      </c>
      <c r="D29" s="1218"/>
      <c r="E29" s="33">
        <v>94277587.049999997</v>
      </c>
      <c r="F29" s="176">
        <v>8734769.8300000001</v>
      </c>
      <c r="G29" s="176">
        <v>383397.93999999994</v>
      </c>
      <c r="H29" s="33">
        <f>ROUND(E29+F29-G29,2)</f>
        <v>102628958.94</v>
      </c>
      <c r="I29" s="33">
        <f>H29-E29</f>
        <v>8351371.8900000006</v>
      </c>
      <c r="J29" s="177"/>
      <c r="K29" s="11"/>
      <c r="M29" s="170" t="str">
        <f>IF(H29='ESF-B'!E33," ","ERROR POR: "&amp;H29-'ESF-B'!E33)</f>
        <v xml:space="preserve"> </v>
      </c>
      <c r="N29" s="178"/>
    </row>
    <row r="30" spans="2:16" x14ac:dyDescent="0.2">
      <c r="B30" s="20"/>
      <c r="C30" s="1218" t="s">
        <v>35</v>
      </c>
      <c r="D30" s="1218"/>
      <c r="E30" s="33">
        <v>1023682.6</v>
      </c>
      <c r="F30" s="26">
        <v>0</v>
      </c>
      <c r="G30" s="26">
        <v>0</v>
      </c>
      <c r="H30" s="33">
        <f t="shared" si="2"/>
        <v>1023682.6</v>
      </c>
      <c r="I30" s="33">
        <f t="shared" si="3"/>
        <v>0</v>
      </c>
      <c r="J30" s="177"/>
      <c r="K30" s="11"/>
      <c r="M30" s="170" t="str">
        <f>IF(H30='ESF-B'!E34," ","ERROR POR: "&amp;H30-'ESF-B'!E34)</f>
        <v xml:space="preserve"> </v>
      </c>
      <c r="N30" s="178"/>
    </row>
    <row r="31" spans="2:16" x14ac:dyDescent="0.2">
      <c r="B31" s="20"/>
      <c r="C31" s="1218" t="s">
        <v>37</v>
      </c>
      <c r="D31" s="1218"/>
      <c r="E31" s="33">
        <v>-12732474.300000001</v>
      </c>
      <c r="F31" s="26">
        <v>0</v>
      </c>
      <c r="G31" s="176">
        <v>6741710.7300000014</v>
      </c>
      <c r="H31" s="33">
        <f>ROUND(E31+F31-G31,2)</f>
        <v>-19474185.030000001</v>
      </c>
      <c r="I31" s="33">
        <f>H31-E31</f>
        <v>-6741710.7300000004</v>
      </c>
      <c r="J31" s="177"/>
      <c r="K31" s="11"/>
      <c r="M31" s="170" t="str">
        <f>IF(H31='ESF-B'!E35," ","ERROR POR: "&amp;H31-'ESF-B'!E35)</f>
        <v xml:space="preserve"> </v>
      </c>
      <c r="N31" s="178"/>
    </row>
    <row r="32" spans="2:16" x14ac:dyDescent="0.2">
      <c r="B32" s="20"/>
      <c r="C32" s="1218" t="s">
        <v>39</v>
      </c>
      <c r="D32" s="1218"/>
      <c r="E32" s="33">
        <v>51865.8</v>
      </c>
      <c r="F32" s="26">
        <f>SUM('[23]BALANZA COMPROBACION'!E259:E268)</f>
        <v>0</v>
      </c>
      <c r="G32" s="26">
        <f>SUM('[23]BALANZA COMPROBACION'!F259:F268)</f>
        <v>0</v>
      </c>
      <c r="H32" s="33">
        <f t="shared" si="2"/>
        <v>51865.8</v>
      </c>
      <c r="I32" s="33">
        <f t="shared" si="3"/>
        <v>0</v>
      </c>
      <c r="J32" s="177"/>
      <c r="K32" s="11"/>
      <c r="M32" s="170" t="str">
        <f>IF(H32='ESF-B'!E36," ","ERROR POR: "&amp;H32-'ESF-B'!E36)</f>
        <v xml:space="preserve"> </v>
      </c>
      <c r="N32" s="178"/>
    </row>
    <row r="33" spans="1:19" x14ac:dyDescent="0.2">
      <c r="B33" s="20"/>
      <c r="C33" s="1218" t="s">
        <v>40</v>
      </c>
      <c r="D33" s="1218"/>
      <c r="E33" s="33">
        <v>0</v>
      </c>
      <c r="F33" s="26">
        <f>SUM('[23]BALANZA COMPROBACION'!E269:E280)</f>
        <v>0</v>
      </c>
      <c r="G33" s="26">
        <f>SUM('[23]BALANZA COMPROBACION'!F269:F280)</f>
        <v>0</v>
      </c>
      <c r="H33" s="33">
        <f t="shared" si="2"/>
        <v>0</v>
      </c>
      <c r="I33" s="33">
        <f t="shared" si="3"/>
        <v>0</v>
      </c>
      <c r="J33" s="177"/>
      <c r="K33" s="11"/>
      <c r="M33" s="170" t="str">
        <f>IF(H33='ESF-B'!E37," ","ERROR POR: "&amp;H33-'ESF-B'!E37)</f>
        <v xml:space="preserve"> </v>
      </c>
      <c r="N33" s="178"/>
    </row>
    <row r="34" spans="1:19" x14ac:dyDescent="0.2">
      <c r="B34" s="20"/>
      <c r="C34" s="1218" t="s">
        <v>42</v>
      </c>
      <c r="D34" s="1218"/>
      <c r="E34" s="33">
        <v>0</v>
      </c>
      <c r="F34" s="26">
        <f>SUM('[23]BALANZA COMPROBACION'!E281:E285)</f>
        <v>0</v>
      </c>
      <c r="G34" s="26">
        <f>SUM('[23]BALANZA COMPROBACION'!F281:F285)</f>
        <v>0</v>
      </c>
      <c r="H34" s="33">
        <f t="shared" si="2"/>
        <v>0</v>
      </c>
      <c r="I34" s="33">
        <f t="shared" si="3"/>
        <v>0</v>
      </c>
      <c r="J34" s="177"/>
      <c r="K34" s="11"/>
      <c r="M34" s="170" t="str">
        <f>IF(H34='ESF-B'!E38," ","ERROR POR: "&amp;H34-'ESF-B'!E38)</f>
        <v xml:space="preserve"> </v>
      </c>
      <c r="N34" s="178"/>
    </row>
    <row r="35" spans="1:19" x14ac:dyDescent="0.2">
      <c r="B35" s="20"/>
      <c r="C35" s="141"/>
      <c r="D35" s="141"/>
      <c r="E35" s="181"/>
      <c r="F35" s="182"/>
      <c r="G35" s="182"/>
      <c r="H35" s="182"/>
      <c r="I35" s="182"/>
      <c r="J35" s="177"/>
      <c r="K35" s="11"/>
      <c r="M35" s="170"/>
    </row>
    <row r="36" spans="1:19" ht="6" customHeight="1" x14ac:dyDescent="0.2">
      <c r="B36" s="1219"/>
      <c r="C36" s="1220"/>
      <c r="D36" s="1220"/>
      <c r="E36" s="1220"/>
      <c r="F36" s="1220"/>
      <c r="G36" s="1220"/>
      <c r="H36" s="1220"/>
      <c r="I36" s="1220"/>
      <c r="J36" s="1221"/>
      <c r="K36" s="183"/>
    </row>
    <row r="37" spans="1:19" ht="15" customHeight="1" x14ac:dyDescent="0.2">
      <c r="B37" s="3"/>
      <c r="C37" s="1196" t="s">
        <v>62</v>
      </c>
      <c r="D37" s="1196"/>
      <c r="E37" s="1196"/>
      <c r="F37" s="1196"/>
      <c r="G37" s="1196"/>
      <c r="H37" s="1196"/>
      <c r="I37" s="1196"/>
      <c r="J37" s="22"/>
      <c r="K37" s="22"/>
      <c r="L37" s="22"/>
      <c r="M37" s="3"/>
      <c r="N37" s="3"/>
      <c r="O37" s="3"/>
      <c r="P37" s="3"/>
      <c r="Q37" s="3"/>
      <c r="R37" s="3"/>
      <c r="S37" s="3"/>
    </row>
    <row r="38" spans="1:19" ht="15" customHeight="1" x14ac:dyDescent="0.2">
      <c r="B38" s="3"/>
      <c r="C38" s="32"/>
      <c r="D38" s="32"/>
      <c r="E38" s="32"/>
      <c r="F38" s="32"/>
      <c r="G38" s="32"/>
      <c r="H38" s="32"/>
      <c r="I38" s="32"/>
      <c r="J38" s="22"/>
      <c r="K38" s="22"/>
      <c r="L38" s="22"/>
      <c r="M38" s="3"/>
      <c r="N38" s="3"/>
      <c r="O38" s="3"/>
      <c r="P38" s="3"/>
      <c r="Q38" s="3"/>
      <c r="R38" s="3"/>
      <c r="S38" s="3"/>
    </row>
    <row r="39" spans="1:19" ht="15" customHeight="1" x14ac:dyDescent="0.2">
      <c r="B39" s="3"/>
      <c r="C39" s="32"/>
      <c r="D39" s="32"/>
      <c r="E39" s="32"/>
      <c r="F39" s="32"/>
      <c r="G39" s="32"/>
      <c r="H39" s="32"/>
      <c r="I39" s="32"/>
      <c r="J39" s="22"/>
      <c r="K39" s="22"/>
      <c r="L39" s="22"/>
      <c r="M39" s="3"/>
      <c r="N39" s="3"/>
      <c r="O39" s="3"/>
      <c r="P39" s="3"/>
      <c r="Q39" s="3"/>
      <c r="R39" s="3"/>
      <c r="S39" s="3"/>
    </row>
    <row r="40" spans="1:19" ht="9.75" customHeight="1" x14ac:dyDescent="0.2">
      <c r="B40" s="3"/>
      <c r="C40" s="22"/>
      <c r="D40" s="17"/>
      <c r="E40" s="49"/>
      <c r="F40" s="49"/>
      <c r="G40" s="3"/>
      <c r="H40" s="50"/>
      <c r="I40" s="17"/>
      <c r="J40" s="49"/>
      <c r="K40" s="49"/>
      <c r="L40" s="49"/>
      <c r="M40" s="3"/>
      <c r="N40" s="3"/>
      <c r="O40" s="3"/>
      <c r="P40" s="3"/>
      <c r="Q40" s="3"/>
      <c r="R40" s="3"/>
      <c r="S40" s="3"/>
    </row>
    <row r="41" spans="1:19" ht="50.1" customHeight="1" x14ac:dyDescent="0.2">
      <c r="A41" s="94"/>
      <c r="B41" s="94"/>
      <c r="C41" s="94"/>
      <c r="D41" s="94" t="s">
        <v>19389</v>
      </c>
      <c r="E41" s="94"/>
      <c r="F41" s="94"/>
      <c r="G41" s="422" t="s">
        <v>799</v>
      </c>
      <c r="H41" s="94"/>
      <c r="I41" s="94"/>
      <c r="J41" s="94"/>
      <c r="K41" s="94"/>
      <c r="L41" s="94"/>
      <c r="M41" s="94"/>
      <c r="N41" s="3"/>
      <c r="O41" s="3"/>
      <c r="P41" s="3"/>
      <c r="Q41" s="3"/>
      <c r="R41" s="3"/>
      <c r="S41" s="3"/>
    </row>
    <row r="42" spans="1:19" ht="14.1" customHeight="1" x14ac:dyDescent="0.2">
      <c r="A42" s="94"/>
      <c r="B42" s="94"/>
      <c r="C42" s="94"/>
      <c r="D42" s="423" t="s">
        <v>19390</v>
      </c>
      <c r="E42" s="427"/>
      <c r="F42" s="94"/>
      <c r="G42" s="423" t="s">
        <v>800</v>
      </c>
      <c r="H42" s="94"/>
      <c r="I42" s="94"/>
      <c r="J42" s="94"/>
      <c r="K42" s="94"/>
      <c r="L42" s="3"/>
      <c r="R42" s="3"/>
      <c r="S42" s="3"/>
    </row>
    <row r="43" spans="1:19" ht="14.1" customHeight="1" x14ac:dyDescent="0.2">
      <c r="B43" s="3"/>
      <c r="C43" s="1190"/>
      <c r="D43" s="1190"/>
      <c r="E43" s="31"/>
      <c r="F43" s="1190"/>
      <c r="G43" s="1190"/>
      <c r="H43" s="1190"/>
      <c r="I43" s="96"/>
      <c r="J43" s="24"/>
      <c r="K43" s="24"/>
      <c r="L43" s="3"/>
      <c r="R43" s="3"/>
      <c r="S43" s="3"/>
    </row>
    <row r="44" spans="1:19" x14ac:dyDescent="0.2">
      <c r="C44" s="3"/>
      <c r="D44" s="3"/>
      <c r="E44" s="107"/>
      <c r="F44" s="3"/>
      <c r="G44" s="3"/>
      <c r="H44" s="3"/>
    </row>
    <row r="45" spans="1:19" x14ac:dyDescent="0.2">
      <c r="C45" s="3"/>
      <c r="D45" s="3"/>
      <c r="E45" s="107"/>
      <c r="F45" s="3"/>
      <c r="G45" s="3"/>
      <c r="H45" s="3"/>
    </row>
  </sheetData>
  <sheetProtection selectLockedCells="1"/>
  <mergeCells count="33">
    <mergeCell ref="C16:D16"/>
    <mergeCell ref="C2:I2"/>
    <mergeCell ref="C3:J3"/>
    <mergeCell ref="C4:J4"/>
    <mergeCell ref="C5:J5"/>
    <mergeCell ref="D7:J7"/>
    <mergeCell ref="B8:J8"/>
    <mergeCell ref="B9:J9"/>
    <mergeCell ref="C10:D11"/>
    <mergeCell ref="B12:J12"/>
    <mergeCell ref="B13:J13"/>
    <mergeCell ref="C14:D14"/>
    <mergeCell ref="C29:D29"/>
    <mergeCell ref="C17:D17"/>
    <mergeCell ref="C18:D18"/>
    <mergeCell ref="C19:D19"/>
    <mergeCell ref="C20:D20"/>
    <mergeCell ref="C21:D21"/>
    <mergeCell ref="C22:D22"/>
    <mergeCell ref="C23:D23"/>
    <mergeCell ref="C25:D25"/>
    <mergeCell ref="C26:D26"/>
    <mergeCell ref="C27:D27"/>
    <mergeCell ref="C28:D28"/>
    <mergeCell ref="C43:D43"/>
    <mergeCell ref="F43:H43"/>
    <mergeCell ref="C30:D30"/>
    <mergeCell ref="C31:D31"/>
    <mergeCell ref="C32:D32"/>
    <mergeCell ref="C33:D33"/>
    <mergeCell ref="C34:D34"/>
    <mergeCell ref="B36:J36"/>
    <mergeCell ref="C37:I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&amp;R&amp;"-,Negrita"&amp;16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S51"/>
  <sheetViews>
    <sheetView showGridLines="0" view="pageBreakPreview" topLeftCell="A34" zoomScaleSheetLayoutView="100" workbookViewId="0">
      <selection activeCell="J42" sqref="J42"/>
    </sheetView>
  </sheetViews>
  <sheetFormatPr baseColWidth="10" defaultRowHeight="12.75" x14ac:dyDescent="0.2"/>
  <cols>
    <col min="1" max="1" width="1.28515625" style="3" customWidth="1"/>
    <col min="2" max="2" width="4.85546875" style="114" customWidth="1"/>
    <col min="3" max="3" width="14.5703125" style="114" customWidth="1"/>
    <col min="4" max="4" width="18.85546875" style="114" customWidth="1"/>
    <col min="5" max="5" width="21.85546875" style="114" customWidth="1"/>
    <col min="6" max="6" width="3.42578125" style="114" customWidth="1"/>
    <col min="7" max="7" width="18.28515625" style="114" bestFit="1" customWidth="1"/>
    <col min="8" max="8" width="19.7109375" style="114" bestFit="1" customWidth="1"/>
    <col min="9" max="9" width="22" style="114" customWidth="1"/>
    <col min="10" max="10" width="20.85546875" style="114" customWidth="1"/>
    <col min="11" max="11" width="3.7109375" style="114" customWidth="1"/>
    <col min="12" max="12" width="1.5703125" style="114" customWidth="1"/>
    <col min="13" max="16384" width="11.42578125" style="3"/>
  </cols>
  <sheetData>
    <row r="2" spans="2:19" s="1" customFormat="1" ht="12" customHeight="1" x14ac:dyDescent="0.2">
      <c r="B2" s="3"/>
      <c r="C2" s="1205"/>
      <c r="D2" s="1205"/>
      <c r="E2" s="1205"/>
      <c r="F2" s="1205"/>
      <c r="G2" s="1205"/>
      <c r="H2" s="1205"/>
      <c r="I2" s="1205"/>
      <c r="J2" s="1205"/>
      <c r="K2" s="1205"/>
      <c r="L2" s="185"/>
      <c r="M2" s="71"/>
      <c r="R2" s="3"/>
      <c r="S2" s="3"/>
    </row>
    <row r="3" spans="2:19" ht="12" customHeight="1" x14ac:dyDescent="0.2">
      <c r="C3" s="1202" t="s">
        <v>172</v>
      </c>
      <c r="D3" s="1202"/>
      <c r="E3" s="1202"/>
      <c r="F3" s="1202"/>
      <c r="G3" s="1202"/>
      <c r="H3" s="1202"/>
      <c r="I3" s="1202"/>
      <c r="J3" s="1202"/>
      <c r="K3" s="1202"/>
      <c r="L3" s="100"/>
    </row>
    <row r="4" spans="2:19" ht="12" customHeight="1" x14ac:dyDescent="0.2">
      <c r="C4" s="1202" t="str">
        <f>+'EA-A'!C4</f>
        <v>Del 1 de Septiembre al 30 de Septiembre 2018 y 2017</v>
      </c>
      <c r="D4" s="1202"/>
      <c r="E4" s="1202"/>
      <c r="F4" s="1202"/>
      <c r="G4" s="1202"/>
      <c r="H4" s="1202"/>
      <c r="I4" s="1202"/>
      <c r="J4" s="1202"/>
      <c r="K4" s="1202"/>
      <c r="L4" s="100"/>
    </row>
    <row r="5" spans="2:19" ht="12" customHeight="1" x14ac:dyDescent="0.2">
      <c r="C5" s="1202" t="s">
        <v>1</v>
      </c>
      <c r="D5" s="1202"/>
      <c r="E5" s="1202"/>
      <c r="F5" s="1202"/>
      <c r="G5" s="1202"/>
      <c r="H5" s="1202"/>
      <c r="I5" s="1202"/>
      <c r="J5" s="1202"/>
      <c r="K5" s="1202"/>
      <c r="L5" s="100"/>
    </row>
    <row r="6" spans="2:19" ht="12" customHeight="1" x14ac:dyDescent="0.2">
      <c r="C6" s="100"/>
      <c r="D6" s="100"/>
      <c r="E6" s="100"/>
      <c r="F6" s="100"/>
      <c r="G6" s="100"/>
      <c r="H6" s="100"/>
      <c r="I6" s="100"/>
      <c r="J6" s="100"/>
      <c r="K6" s="100"/>
      <c r="L6" s="100"/>
    </row>
    <row r="7" spans="2:19" x14ac:dyDescent="0.2">
      <c r="B7" s="6"/>
      <c r="C7" s="7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1203"/>
      <c r="J7" s="1203"/>
      <c r="K7" s="1203"/>
      <c r="L7" s="74"/>
      <c r="M7" s="8"/>
    </row>
    <row r="8" spans="2:19" ht="5.0999999999999996" customHeight="1" x14ac:dyDescent="0.2">
      <c r="B8" s="186"/>
      <c r="C8" s="1207"/>
      <c r="D8" s="1207"/>
      <c r="E8" s="1207"/>
      <c r="F8" s="1207"/>
      <c r="G8" s="1207"/>
      <c r="H8" s="1207"/>
      <c r="I8" s="1207"/>
      <c r="J8" s="1207"/>
      <c r="K8" s="1207"/>
      <c r="L8" s="5"/>
    </row>
    <row r="9" spans="2:19" ht="3" customHeight="1" x14ac:dyDescent="0.2">
      <c r="B9" s="186"/>
      <c r="C9" s="1207"/>
      <c r="D9" s="1207"/>
      <c r="E9" s="1207"/>
      <c r="F9" s="1207"/>
      <c r="G9" s="1207"/>
      <c r="H9" s="1207"/>
      <c r="I9" s="1207"/>
      <c r="J9" s="1207"/>
      <c r="K9" s="1207"/>
      <c r="L9" s="5"/>
    </row>
    <row r="10" spans="2:19" ht="30" customHeight="1" x14ac:dyDescent="0.2">
      <c r="B10" s="187"/>
      <c r="C10" s="1204" t="s">
        <v>173</v>
      </c>
      <c r="D10" s="1204"/>
      <c r="E10" s="1204"/>
      <c r="F10" s="188"/>
      <c r="G10" s="189" t="s">
        <v>174</v>
      </c>
      <c r="H10" s="189" t="s">
        <v>175</v>
      </c>
      <c r="I10" s="188" t="s">
        <v>176</v>
      </c>
      <c r="J10" s="188" t="s">
        <v>177</v>
      </c>
      <c r="K10" s="190"/>
      <c r="L10" s="5"/>
    </row>
    <row r="11" spans="2:19" ht="3" customHeight="1" x14ac:dyDescent="0.2">
      <c r="B11" s="78"/>
      <c r="C11" s="1207"/>
      <c r="D11" s="1207"/>
      <c r="E11" s="1207"/>
      <c r="F11" s="1207"/>
      <c r="G11" s="1207"/>
      <c r="H11" s="1207"/>
      <c r="I11" s="1207"/>
      <c r="J11" s="1207"/>
      <c r="K11" s="1225"/>
      <c r="L11" s="5"/>
    </row>
    <row r="12" spans="2:19" ht="9.9499999999999993" customHeight="1" x14ac:dyDescent="0.2">
      <c r="B12" s="18"/>
      <c r="C12" s="1227"/>
      <c r="D12" s="1227"/>
      <c r="E12" s="1227"/>
      <c r="F12" s="1227"/>
      <c r="G12" s="1227"/>
      <c r="H12" s="1227"/>
      <c r="I12" s="1227"/>
      <c r="J12" s="1227"/>
      <c r="K12" s="1228"/>
      <c r="L12" s="166"/>
    </row>
    <row r="13" spans="2:19" x14ac:dyDescent="0.2">
      <c r="B13" s="18"/>
      <c r="C13" s="1232" t="s">
        <v>178</v>
      </c>
      <c r="D13" s="1232"/>
      <c r="E13" s="1232"/>
      <c r="F13" s="191"/>
      <c r="G13" s="191"/>
      <c r="H13" s="191"/>
      <c r="I13" s="191"/>
      <c r="J13" s="191"/>
      <c r="K13" s="192"/>
      <c r="L13" s="191"/>
    </row>
    <row r="14" spans="2:19" x14ac:dyDescent="0.2">
      <c r="B14" s="193"/>
      <c r="C14" s="1234" t="s">
        <v>179</v>
      </c>
      <c r="D14" s="1234"/>
      <c r="E14" s="1234"/>
      <c r="F14" s="24"/>
      <c r="G14" s="194"/>
      <c r="H14" s="194"/>
      <c r="I14" s="24"/>
      <c r="J14" s="24"/>
      <c r="K14" s="195"/>
      <c r="L14" s="24"/>
    </row>
    <row r="15" spans="2:19" x14ac:dyDescent="0.2">
      <c r="B15" s="193"/>
      <c r="C15" s="1232" t="s">
        <v>180</v>
      </c>
      <c r="D15" s="1232"/>
      <c r="E15" s="1232"/>
      <c r="F15" s="24"/>
      <c r="G15" s="196"/>
      <c r="H15" s="196"/>
      <c r="I15" s="118">
        <f>SUM(I16:I18)</f>
        <v>0</v>
      </c>
      <c r="J15" s="118">
        <f>SUM(J16:J18)</f>
        <v>0</v>
      </c>
      <c r="K15" s="168"/>
      <c r="L15" s="169"/>
    </row>
    <row r="16" spans="2:19" x14ac:dyDescent="0.2">
      <c r="B16" s="111"/>
      <c r="C16" s="197"/>
      <c r="D16" s="1192" t="s">
        <v>181</v>
      </c>
      <c r="E16" s="1192"/>
      <c r="F16" s="24"/>
      <c r="G16" s="198"/>
      <c r="H16" s="198"/>
      <c r="I16" s="120">
        <f>'ESF-B'!K19</f>
        <v>0</v>
      </c>
      <c r="J16" s="120">
        <f>'ESF-B'!J19</f>
        <v>0</v>
      </c>
      <c r="K16" s="177"/>
      <c r="L16" s="11"/>
    </row>
    <row r="17" spans="2:12" x14ac:dyDescent="0.2">
      <c r="B17" s="111"/>
      <c r="C17" s="197"/>
      <c r="D17" s="1192" t="s">
        <v>182</v>
      </c>
      <c r="E17" s="1192"/>
      <c r="F17" s="24"/>
      <c r="G17" s="198"/>
      <c r="H17" s="198"/>
      <c r="I17" s="120">
        <f>'ESF-B'!K20</f>
        <v>0</v>
      </c>
      <c r="J17" s="120">
        <f>'ESF-B'!J20</f>
        <v>0</v>
      </c>
      <c r="K17" s="177"/>
      <c r="L17" s="11"/>
    </row>
    <row r="18" spans="2:12" x14ac:dyDescent="0.2">
      <c r="B18" s="111"/>
      <c r="C18" s="197"/>
      <c r="D18" s="1192" t="s">
        <v>183</v>
      </c>
      <c r="E18" s="1192"/>
      <c r="F18" s="24"/>
      <c r="G18" s="198"/>
      <c r="H18" s="198"/>
      <c r="I18" s="120">
        <v>0</v>
      </c>
      <c r="J18" s="120">
        <v>0</v>
      </c>
      <c r="K18" s="177"/>
      <c r="L18" s="11"/>
    </row>
    <row r="19" spans="2:12" ht="9.9499999999999993" customHeight="1" x14ac:dyDescent="0.2">
      <c r="B19" s="111"/>
      <c r="C19" s="197"/>
      <c r="D19" s="197"/>
      <c r="E19" s="22"/>
      <c r="F19" s="24"/>
      <c r="G19" s="199"/>
      <c r="H19" s="199"/>
      <c r="I19" s="51"/>
      <c r="J19" s="51"/>
      <c r="K19" s="177"/>
      <c r="L19" s="11"/>
    </row>
    <row r="20" spans="2:12" x14ac:dyDescent="0.2">
      <c r="B20" s="193"/>
      <c r="C20" s="1232" t="s">
        <v>184</v>
      </c>
      <c r="D20" s="1232"/>
      <c r="E20" s="1232"/>
      <c r="F20" s="24"/>
      <c r="G20" s="196"/>
      <c r="H20" s="196"/>
      <c r="I20" s="118">
        <f>SUM(I21:I24)</f>
        <v>0</v>
      </c>
      <c r="J20" s="118">
        <f>SUM(J21:J24)</f>
        <v>0</v>
      </c>
      <c r="K20" s="168"/>
      <c r="L20" s="169"/>
    </row>
    <row r="21" spans="2:12" x14ac:dyDescent="0.2">
      <c r="B21" s="111"/>
      <c r="C21" s="197"/>
      <c r="D21" s="1192" t="s">
        <v>185</v>
      </c>
      <c r="E21" s="1192"/>
      <c r="F21" s="24"/>
      <c r="G21" s="198"/>
      <c r="H21" s="198"/>
      <c r="I21" s="120">
        <v>0</v>
      </c>
      <c r="J21" s="120">
        <v>0</v>
      </c>
      <c r="K21" s="177"/>
      <c r="L21" s="11"/>
    </row>
    <row r="22" spans="2:12" x14ac:dyDescent="0.2">
      <c r="B22" s="111"/>
      <c r="C22" s="197"/>
      <c r="D22" s="1192" t="s">
        <v>186</v>
      </c>
      <c r="E22" s="1192"/>
      <c r="F22" s="24"/>
      <c r="G22" s="198"/>
      <c r="H22" s="198"/>
      <c r="I22" s="120">
        <v>0</v>
      </c>
      <c r="J22" s="120">
        <v>0</v>
      </c>
      <c r="K22" s="177"/>
      <c r="L22" s="11"/>
    </row>
    <row r="23" spans="2:12" x14ac:dyDescent="0.2">
      <c r="B23" s="111"/>
      <c r="C23" s="197"/>
      <c r="D23" s="1192" t="s">
        <v>182</v>
      </c>
      <c r="E23" s="1192"/>
      <c r="F23" s="24"/>
      <c r="G23" s="198"/>
      <c r="H23" s="198"/>
      <c r="I23" s="120">
        <v>0</v>
      </c>
      <c r="J23" s="120">
        <v>0</v>
      </c>
      <c r="K23" s="177"/>
      <c r="L23" s="11"/>
    </row>
    <row r="24" spans="2:12" x14ac:dyDescent="0.2">
      <c r="B24" s="111"/>
      <c r="C24" s="11"/>
      <c r="D24" s="1192" t="s">
        <v>183</v>
      </c>
      <c r="E24" s="1192"/>
      <c r="F24" s="24"/>
      <c r="G24" s="198"/>
      <c r="H24" s="198"/>
      <c r="I24" s="200">
        <v>0</v>
      </c>
      <c r="J24" s="200">
        <v>0</v>
      </c>
      <c r="K24" s="177"/>
      <c r="L24" s="11"/>
    </row>
    <row r="25" spans="2:12" ht="9.9499999999999993" customHeight="1" x14ac:dyDescent="0.2">
      <c r="B25" s="111"/>
      <c r="C25" s="197"/>
      <c r="D25" s="197"/>
      <c r="E25" s="22"/>
      <c r="F25" s="24"/>
      <c r="G25" s="199"/>
      <c r="H25" s="199"/>
      <c r="I25" s="51"/>
      <c r="J25" s="51"/>
      <c r="K25" s="177"/>
      <c r="L25" s="11"/>
    </row>
    <row r="26" spans="2:12" x14ac:dyDescent="0.2">
      <c r="B26" s="201"/>
      <c r="C26" s="1231" t="s">
        <v>187</v>
      </c>
      <c r="D26" s="1231"/>
      <c r="E26" s="1231"/>
      <c r="F26" s="29"/>
      <c r="G26" s="202"/>
      <c r="H26" s="202"/>
      <c r="I26" s="203">
        <f>I15+I20</f>
        <v>0</v>
      </c>
      <c r="J26" s="203">
        <f>J15+J20</f>
        <v>0</v>
      </c>
      <c r="K26" s="173"/>
      <c r="L26" s="174"/>
    </row>
    <row r="27" spans="2:12" x14ac:dyDescent="0.2">
      <c r="B27" s="193"/>
      <c r="C27" s="197"/>
      <c r="D27" s="197"/>
      <c r="E27" s="39"/>
      <c r="F27" s="24"/>
      <c r="G27" s="199"/>
      <c r="H27" s="199"/>
      <c r="I27" s="51"/>
      <c r="J27" s="51"/>
      <c r="K27" s="168"/>
      <c r="L27" s="169"/>
    </row>
    <row r="28" spans="2:12" x14ac:dyDescent="0.2">
      <c r="B28" s="193"/>
      <c r="C28" s="1234" t="s">
        <v>188</v>
      </c>
      <c r="D28" s="1234"/>
      <c r="E28" s="1234"/>
      <c r="F28" s="24"/>
      <c r="G28" s="199"/>
      <c r="H28" s="199"/>
      <c r="I28" s="51"/>
      <c r="J28" s="51"/>
      <c r="K28" s="168"/>
      <c r="L28" s="169"/>
    </row>
    <row r="29" spans="2:12" x14ac:dyDescent="0.2">
      <c r="B29" s="193"/>
      <c r="C29" s="1232" t="s">
        <v>180</v>
      </c>
      <c r="D29" s="1232"/>
      <c r="E29" s="1232"/>
      <c r="F29" s="24"/>
      <c r="G29" s="198"/>
      <c r="H29" s="198"/>
      <c r="I29" s="118">
        <f>SUM(I30:I32)</f>
        <v>0</v>
      </c>
      <c r="J29" s="118">
        <f>SUM(J30:J32)</f>
        <v>0</v>
      </c>
      <c r="K29" s="168"/>
      <c r="L29" s="169"/>
    </row>
    <row r="30" spans="2:12" x14ac:dyDescent="0.2">
      <c r="B30" s="111"/>
      <c r="C30" s="197"/>
      <c r="D30" s="1192" t="s">
        <v>181</v>
      </c>
      <c r="E30" s="1192"/>
      <c r="F30" s="24"/>
      <c r="G30" s="198"/>
      <c r="H30" s="198"/>
      <c r="I30" s="120">
        <f>'ESF-B'!K32</f>
        <v>0</v>
      </c>
      <c r="J30" s="120">
        <f>'ESF-B'!J32</f>
        <v>0</v>
      </c>
      <c r="K30" s="177"/>
      <c r="L30" s="11"/>
    </row>
    <row r="31" spans="2:12" x14ac:dyDescent="0.2">
      <c r="B31" s="111"/>
      <c r="C31" s="11"/>
      <c r="D31" s="1192" t="s">
        <v>182</v>
      </c>
      <c r="E31" s="1192"/>
      <c r="F31" s="11"/>
      <c r="G31" s="204"/>
      <c r="H31" s="204"/>
      <c r="I31" s="120">
        <v>0</v>
      </c>
      <c r="J31" s="120">
        <v>0</v>
      </c>
      <c r="K31" s="177"/>
      <c r="L31" s="11"/>
    </row>
    <row r="32" spans="2:12" x14ac:dyDescent="0.2">
      <c r="B32" s="111"/>
      <c r="C32" s="11"/>
      <c r="D32" s="1192" t="s">
        <v>183</v>
      </c>
      <c r="E32" s="1192"/>
      <c r="F32" s="11"/>
      <c r="G32" s="204"/>
      <c r="H32" s="204"/>
      <c r="I32" s="120">
        <v>0</v>
      </c>
      <c r="J32" s="120">
        <v>0</v>
      </c>
      <c r="K32" s="177"/>
      <c r="L32" s="11"/>
    </row>
    <row r="33" spans="2:14" ht="9.9499999999999993" customHeight="1" x14ac:dyDescent="0.2">
      <c r="B33" s="111"/>
      <c r="C33" s="197"/>
      <c r="D33" s="197"/>
      <c r="E33" s="22"/>
      <c r="F33" s="24"/>
      <c r="G33" s="199"/>
      <c r="H33" s="199"/>
      <c r="I33" s="51"/>
      <c r="J33" s="51"/>
      <c r="K33" s="177"/>
      <c r="L33" s="11"/>
    </row>
    <row r="34" spans="2:14" x14ac:dyDescent="0.2">
      <c r="B34" s="193"/>
      <c r="C34" s="1232" t="s">
        <v>184</v>
      </c>
      <c r="D34" s="1232"/>
      <c r="E34" s="1232"/>
      <c r="F34" s="24"/>
      <c r="G34" s="196"/>
      <c r="H34" s="196"/>
      <c r="I34" s="118">
        <f>SUM(I35:I38)</f>
        <v>0</v>
      </c>
      <c r="J34" s="118">
        <f>SUM(J35:J38)</f>
        <v>0</v>
      </c>
      <c r="K34" s="168"/>
      <c r="L34" s="169"/>
    </row>
    <row r="35" spans="2:14" x14ac:dyDescent="0.2">
      <c r="B35" s="111"/>
      <c r="C35" s="197"/>
      <c r="D35" s="1192" t="s">
        <v>185</v>
      </c>
      <c r="E35" s="1192"/>
      <c r="F35" s="24"/>
      <c r="G35" s="198"/>
      <c r="H35" s="198"/>
      <c r="I35" s="120">
        <v>0</v>
      </c>
      <c r="J35" s="120">
        <v>0</v>
      </c>
      <c r="K35" s="177"/>
      <c r="L35" s="11"/>
    </row>
    <row r="36" spans="2:14" x14ac:dyDescent="0.2">
      <c r="B36" s="111"/>
      <c r="C36" s="197"/>
      <c r="D36" s="1192" t="s">
        <v>186</v>
      </c>
      <c r="E36" s="1192"/>
      <c r="F36" s="24"/>
      <c r="G36" s="198"/>
      <c r="H36" s="198"/>
      <c r="I36" s="120">
        <v>0</v>
      </c>
      <c r="J36" s="120">
        <v>0</v>
      </c>
      <c r="K36" s="177"/>
      <c r="L36" s="11"/>
    </row>
    <row r="37" spans="2:14" x14ac:dyDescent="0.2">
      <c r="B37" s="111"/>
      <c r="C37" s="197"/>
      <c r="D37" s="1192" t="s">
        <v>182</v>
      </c>
      <c r="E37" s="1192"/>
      <c r="F37" s="24"/>
      <c r="G37" s="198"/>
      <c r="H37" s="198"/>
      <c r="I37" s="120">
        <v>0</v>
      </c>
      <c r="J37" s="120">
        <v>0</v>
      </c>
      <c r="K37" s="177"/>
      <c r="L37" s="11"/>
    </row>
    <row r="38" spans="2:14" x14ac:dyDescent="0.2">
      <c r="B38" s="111"/>
      <c r="C38" s="24"/>
      <c r="D38" s="1192" t="s">
        <v>183</v>
      </c>
      <c r="E38" s="1192"/>
      <c r="F38" s="24"/>
      <c r="G38" s="198"/>
      <c r="H38" s="198"/>
      <c r="I38" s="120">
        <v>0</v>
      </c>
      <c r="J38" s="120">
        <v>0</v>
      </c>
      <c r="K38" s="177"/>
      <c r="L38" s="11"/>
    </row>
    <row r="39" spans="2:14" ht="9.9499999999999993" customHeight="1" x14ac:dyDescent="0.2">
      <c r="B39" s="111"/>
      <c r="C39" s="24"/>
      <c r="D39" s="24"/>
      <c r="E39" s="22"/>
      <c r="F39" s="24"/>
      <c r="G39" s="199"/>
      <c r="H39" s="199"/>
      <c r="I39" s="51"/>
      <c r="J39" s="51"/>
      <c r="K39" s="177"/>
      <c r="L39" s="11"/>
    </row>
    <row r="40" spans="2:14" x14ac:dyDescent="0.2">
      <c r="B40" s="201"/>
      <c r="C40" s="1231" t="s">
        <v>189</v>
      </c>
      <c r="D40" s="1231"/>
      <c r="E40" s="1231"/>
      <c r="F40" s="29"/>
      <c r="G40" s="202"/>
      <c r="H40" s="202"/>
      <c r="I40" s="203">
        <f>+I29+I34</f>
        <v>0</v>
      </c>
      <c r="J40" s="203">
        <f>+J29+J34</f>
        <v>0</v>
      </c>
      <c r="K40" s="173"/>
      <c r="L40" s="174"/>
    </row>
    <row r="41" spans="2:14" x14ac:dyDescent="0.2">
      <c r="B41" s="111"/>
      <c r="C41" s="197"/>
      <c r="D41" s="197"/>
      <c r="E41" s="22"/>
      <c r="F41" s="24"/>
      <c r="G41" s="199"/>
      <c r="H41" s="199"/>
      <c r="I41" s="51"/>
      <c r="J41" s="51"/>
      <c r="K41" s="177"/>
      <c r="L41" s="11"/>
    </row>
    <row r="42" spans="2:14" x14ac:dyDescent="0.2">
      <c r="B42" s="111"/>
      <c r="C42" s="1232" t="s">
        <v>190</v>
      </c>
      <c r="D42" s="1232"/>
      <c r="E42" s="1232"/>
      <c r="F42" s="24"/>
      <c r="G42" s="205"/>
      <c r="H42" s="205"/>
      <c r="I42" s="118">
        <f>'ESF-B'!K26-'ESF-B'!K19-'ESF-B'!K20+'ESF-B'!K37-'ESF-B'!K32</f>
        <v>2157155.37</v>
      </c>
      <c r="J42" s="118">
        <f>'ESF-B'!J26-'ESF-B'!J19-'ESF-B'!J20+'ESF-B'!J37-'ESF-B'!J32</f>
        <v>11526732.369999999</v>
      </c>
      <c r="K42" s="177"/>
      <c r="L42" s="11"/>
      <c r="N42" s="90" t="str">
        <f>IF(I44='ESF-B'!K39," ","ERROR EN EL TOTAL DEL SALDO INICIAL POR: "&amp;I44-'ESF-B'!K39)</f>
        <v xml:space="preserve"> </v>
      </c>
    </row>
    <row r="43" spans="2:14" x14ac:dyDescent="0.2">
      <c r="B43" s="111"/>
      <c r="C43" s="197"/>
      <c r="D43" s="197"/>
      <c r="E43" s="22"/>
      <c r="F43" s="24"/>
      <c r="G43" s="199"/>
      <c r="H43" s="199"/>
      <c r="I43" s="51"/>
      <c r="J43" s="51"/>
      <c r="K43" s="177"/>
      <c r="L43" s="11"/>
      <c r="N43" s="90" t="str">
        <f>IF(J44='ESF-B'!J39," ","ERROR EN EL TOTAL DEL SALDO FINAL POR: "&amp;J44-'ESF-B'!J39)</f>
        <v xml:space="preserve"> </v>
      </c>
    </row>
    <row r="44" spans="2:14" x14ac:dyDescent="0.2">
      <c r="B44" s="206"/>
      <c r="C44" s="1233" t="s">
        <v>191</v>
      </c>
      <c r="D44" s="1233"/>
      <c r="E44" s="1233"/>
      <c r="F44" s="207"/>
      <c r="G44" s="208"/>
      <c r="H44" s="208"/>
      <c r="I44" s="209">
        <f>I26+I40+I42</f>
        <v>2157155.37</v>
      </c>
      <c r="J44" s="209">
        <f>J26+J40+J42</f>
        <v>11526732.369999999</v>
      </c>
      <c r="K44" s="210"/>
      <c r="L44" s="174"/>
    </row>
    <row r="45" spans="2:14" s="1" customFormat="1" ht="15" customHeight="1" x14ac:dyDescent="0.2">
      <c r="B45" s="3"/>
      <c r="C45" s="1192" t="s">
        <v>62</v>
      </c>
      <c r="D45" s="1192"/>
      <c r="E45" s="1192"/>
      <c r="F45" s="1192"/>
      <c r="G45" s="1192"/>
      <c r="H45" s="1192"/>
      <c r="I45" s="1192"/>
      <c r="J45" s="1192"/>
      <c r="K45" s="1192"/>
      <c r="L45" s="44"/>
    </row>
    <row r="46" spans="2:14" s="1" customFormat="1" ht="15" customHeight="1" x14ac:dyDescent="0.2">
      <c r="B46" s="3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2:14" s="1" customFormat="1" ht="15" customHeight="1" x14ac:dyDescent="0.2">
      <c r="B47" s="3"/>
      <c r="C47" s="44"/>
      <c r="D47" s="44"/>
      <c r="E47" s="44"/>
      <c r="F47" s="44"/>
      <c r="G47" s="44"/>
      <c r="H47" s="44"/>
      <c r="I47" s="44"/>
      <c r="J47" s="44"/>
      <c r="K47" s="44"/>
      <c r="L47" s="44"/>
    </row>
    <row r="48" spans="2:14" s="1" customFormat="1" ht="28.5" customHeight="1" x14ac:dyDescent="0.2">
      <c r="B48" s="3"/>
      <c r="C48" s="22"/>
      <c r="D48" s="17"/>
      <c r="E48" s="49"/>
      <c r="F48" s="49"/>
      <c r="G48" s="3"/>
      <c r="H48" s="50"/>
      <c r="K48" s="49"/>
      <c r="L48" s="49"/>
    </row>
    <row r="49" spans="1:12" s="1" customFormat="1" ht="25.5" customHeight="1" x14ac:dyDescent="0.2">
      <c r="A49" s="428"/>
      <c r="B49" s="428"/>
      <c r="C49" s="428"/>
      <c r="D49" s="422" t="s">
        <v>19389</v>
      </c>
      <c r="E49" s="428"/>
      <c r="F49" s="428"/>
      <c r="G49" s="428"/>
      <c r="H49" s="422" t="s">
        <v>799</v>
      </c>
      <c r="I49" s="428"/>
      <c r="J49" s="428"/>
      <c r="K49" s="428"/>
      <c r="L49" s="428"/>
    </row>
    <row r="50" spans="1:12" s="1" customFormat="1" ht="14.1" customHeight="1" x14ac:dyDescent="0.2">
      <c r="A50" s="428"/>
      <c r="B50" s="428"/>
      <c r="C50" s="428"/>
      <c r="D50" s="423" t="s">
        <v>19390</v>
      </c>
      <c r="E50" s="428"/>
      <c r="F50" s="428"/>
      <c r="G50" s="428"/>
      <c r="H50" s="423" t="s">
        <v>800</v>
      </c>
      <c r="I50" s="428"/>
      <c r="J50" s="428"/>
      <c r="K50" s="428"/>
      <c r="L50" s="428"/>
    </row>
    <row r="51" spans="1:12" s="1" customFormat="1" ht="14.1" customHeight="1" x14ac:dyDescent="0.2">
      <c r="B51" s="3"/>
      <c r="C51" s="52"/>
      <c r="D51" s="1190"/>
      <c r="E51" s="1190"/>
      <c r="F51" s="53"/>
      <c r="G51" s="53"/>
      <c r="H51" s="1230"/>
      <c r="I51" s="1230"/>
      <c r="J51" s="24"/>
      <c r="K51" s="49"/>
      <c r="L51" s="49"/>
    </row>
  </sheetData>
  <sheetProtection selectLockedCells="1"/>
  <mergeCells count="38">
    <mergeCell ref="C14:E14"/>
    <mergeCell ref="C2:K2"/>
    <mergeCell ref="C3:K3"/>
    <mergeCell ref="C4:K4"/>
    <mergeCell ref="C5:K5"/>
    <mergeCell ref="D7:K7"/>
    <mergeCell ref="C8:K8"/>
    <mergeCell ref="C9:K9"/>
    <mergeCell ref="C10:E10"/>
    <mergeCell ref="C11:K11"/>
    <mergeCell ref="C12:K12"/>
    <mergeCell ref="C13:E13"/>
    <mergeCell ref="C15:E15"/>
    <mergeCell ref="D16:E16"/>
    <mergeCell ref="D17:E17"/>
    <mergeCell ref="D18:E18"/>
    <mergeCell ref="C20:E20"/>
    <mergeCell ref="D21:E21"/>
    <mergeCell ref="D22:E22"/>
    <mergeCell ref="D23:E23"/>
    <mergeCell ref="D24:E24"/>
    <mergeCell ref="C26:E26"/>
    <mergeCell ref="C28:E28"/>
    <mergeCell ref="D30:E30"/>
    <mergeCell ref="D31:E31"/>
    <mergeCell ref="D32:E32"/>
    <mergeCell ref="C34:E34"/>
    <mergeCell ref="C29:E29"/>
    <mergeCell ref="D35:E35"/>
    <mergeCell ref="D51:E51"/>
    <mergeCell ref="H51:I51"/>
    <mergeCell ref="C45:K45"/>
    <mergeCell ref="C40:E40"/>
    <mergeCell ref="C42:E42"/>
    <mergeCell ref="C44:E44"/>
    <mergeCell ref="D36:E36"/>
    <mergeCell ref="D37:E37"/>
    <mergeCell ref="D38:E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headerFooter>
    <oddFooter>&amp;R&amp;"-,Negrita"&amp;16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Q43"/>
  <sheetViews>
    <sheetView showGridLines="0" view="pageBreakPreview" zoomScaleSheetLayoutView="100" workbookViewId="0">
      <selection activeCell="E15" sqref="E15"/>
    </sheetView>
  </sheetViews>
  <sheetFormatPr baseColWidth="10" defaultRowHeight="12.75" x14ac:dyDescent="0.2"/>
  <cols>
    <col min="1" max="1" width="2.140625" style="1" customWidth="1"/>
    <col min="2" max="2" width="1.140625" style="1" customWidth="1"/>
    <col min="3" max="3" width="11.7109375" style="1" customWidth="1"/>
    <col min="4" max="4" width="33.140625" style="1" customWidth="1"/>
    <col min="5" max="5" width="21" style="184" customWidth="1"/>
    <col min="6" max="7" width="21" style="1" customWidth="1"/>
    <col min="8" max="8" width="1.140625" style="1" customWidth="1"/>
    <col min="9" max="9" width="1.85546875" style="1" customWidth="1"/>
    <col min="10" max="10" width="11.42578125" style="1" customWidth="1"/>
    <col min="11" max="11" width="4.42578125" style="1" customWidth="1"/>
    <col min="12" max="12" width="19.7109375" style="1" bestFit="1" customWidth="1"/>
    <col min="13" max="16384" width="11.42578125" style="1"/>
  </cols>
  <sheetData>
    <row r="2" spans="2:17" s="3" customFormat="1" ht="12" customHeight="1" x14ac:dyDescent="0.2">
      <c r="C2" s="1205"/>
      <c r="D2" s="1205"/>
      <c r="E2" s="1205"/>
      <c r="F2" s="1205"/>
      <c r="G2" s="1205"/>
      <c r="H2" s="1205"/>
      <c r="I2" s="2"/>
      <c r="J2" s="2"/>
      <c r="K2" s="2"/>
      <c r="L2" s="2"/>
      <c r="M2" s="2"/>
      <c r="N2" s="2"/>
      <c r="O2" s="2"/>
      <c r="P2" s="2"/>
      <c r="Q2" s="2"/>
    </row>
    <row r="3" spans="2:17" s="3" customFormat="1" ht="12" customHeight="1" x14ac:dyDescent="0.2">
      <c r="C3" s="1206" t="s">
        <v>192</v>
      </c>
      <c r="D3" s="1206"/>
      <c r="E3" s="1206"/>
      <c r="F3" s="1206"/>
      <c r="G3" s="1206"/>
      <c r="H3" s="1206"/>
      <c r="I3" s="1"/>
      <c r="J3" s="1"/>
    </row>
    <row r="4" spans="2:17" s="3" customFormat="1" ht="20.25" customHeight="1" x14ac:dyDescent="0.2">
      <c r="C4" s="1206" t="str">
        <f>+'EA-A'!C4</f>
        <v>Del 1 de Septiembre al 30 de Septiembre 2018 y 2017</v>
      </c>
      <c r="D4" s="1206"/>
      <c r="E4" s="1206"/>
      <c r="F4" s="1206"/>
      <c r="G4" s="1206"/>
      <c r="H4" s="1206"/>
      <c r="I4" s="1"/>
      <c r="J4" s="1"/>
    </row>
    <row r="5" spans="2:17" s="3" customFormat="1" ht="12" customHeight="1" x14ac:dyDescent="0.2">
      <c r="C5" s="1206" t="s">
        <v>1</v>
      </c>
      <c r="D5" s="1206"/>
      <c r="E5" s="1206"/>
      <c r="F5" s="1206"/>
      <c r="G5" s="1206"/>
      <c r="H5" s="1206"/>
      <c r="I5" s="1"/>
      <c r="J5" s="1"/>
    </row>
    <row r="6" spans="2:17" s="3" customFormat="1" ht="12" customHeight="1" x14ac:dyDescent="0.2">
      <c r="C6" s="73"/>
      <c r="D6" s="73"/>
      <c r="E6" s="73"/>
      <c r="F6" s="73"/>
      <c r="G6" s="73"/>
      <c r="H6" s="73"/>
      <c r="I6" s="1"/>
      <c r="J6" s="1"/>
    </row>
    <row r="7" spans="2:17" s="3" customFormat="1" ht="12" customHeight="1" x14ac:dyDescent="0.2">
      <c r="B7" s="6"/>
      <c r="C7" s="7" t="s">
        <v>2</v>
      </c>
      <c r="D7" s="1203" t="str">
        <f>[23]ENTE!D8</f>
        <v>Universidad Tecnológica de San Juan del Río</v>
      </c>
      <c r="E7" s="1203"/>
      <c r="F7" s="1203"/>
      <c r="G7" s="1203"/>
      <c r="H7" s="1203"/>
      <c r="I7" s="8"/>
      <c r="J7" s="8"/>
      <c r="K7" s="156"/>
      <c r="L7" s="156"/>
    </row>
    <row r="8" spans="2:17" s="3" customFormat="1" ht="6.75" customHeight="1" x14ac:dyDescent="0.2">
      <c r="B8" s="1207"/>
      <c r="C8" s="1207"/>
      <c r="D8" s="1207"/>
      <c r="E8" s="1207"/>
      <c r="F8" s="1207"/>
      <c r="G8" s="1207"/>
      <c r="H8" s="1207"/>
    </row>
    <row r="9" spans="2:17" s="3" customFormat="1" ht="3" customHeight="1" x14ac:dyDescent="0.2">
      <c r="B9" s="1207"/>
      <c r="C9" s="1207"/>
      <c r="D9" s="1207"/>
      <c r="E9" s="1207"/>
      <c r="F9" s="1207"/>
      <c r="G9" s="1207"/>
      <c r="H9" s="1207"/>
    </row>
    <row r="10" spans="2:17" s="161" customFormat="1" ht="25.5" x14ac:dyDescent="0.2">
      <c r="B10" s="157"/>
      <c r="C10" s="1222" t="s">
        <v>193</v>
      </c>
      <c r="D10" s="1222"/>
      <c r="E10" s="158" t="s">
        <v>164</v>
      </c>
      <c r="F10" s="159" t="s">
        <v>194</v>
      </c>
      <c r="G10" s="159" t="s">
        <v>167</v>
      </c>
      <c r="H10" s="160"/>
    </row>
    <row r="11" spans="2:17" s="161" customFormat="1" x14ac:dyDescent="0.2">
      <c r="B11" s="162"/>
      <c r="C11" s="1223"/>
      <c r="D11" s="1223"/>
      <c r="E11" s="163">
        <v>1</v>
      </c>
      <c r="F11" s="164">
        <v>2</v>
      </c>
      <c r="G11" s="164" t="s">
        <v>195</v>
      </c>
      <c r="H11" s="165"/>
    </row>
    <row r="12" spans="2:17" s="3" customFormat="1" ht="3" customHeight="1" x14ac:dyDescent="0.2">
      <c r="B12" s="1224"/>
      <c r="C12" s="1207"/>
      <c r="D12" s="1207"/>
      <c r="E12" s="1207"/>
      <c r="F12" s="1207"/>
      <c r="G12" s="1207"/>
      <c r="H12" s="1225"/>
    </row>
    <row r="13" spans="2:17" s="3" customFormat="1" ht="3" customHeight="1" x14ac:dyDescent="0.2">
      <c r="B13" s="1226"/>
      <c r="C13" s="1227"/>
      <c r="D13" s="1227"/>
      <c r="E13" s="1227"/>
      <c r="F13" s="1227"/>
      <c r="G13" s="1227"/>
      <c r="H13" s="1228"/>
      <c r="I13" s="1"/>
      <c r="J13" s="1"/>
    </row>
    <row r="14" spans="2:17" s="3" customFormat="1" x14ac:dyDescent="0.2">
      <c r="B14" s="34"/>
      <c r="C14" s="1229" t="s">
        <v>196</v>
      </c>
      <c r="D14" s="1229"/>
      <c r="E14" s="167">
        <f>+E17+E16</f>
        <v>0</v>
      </c>
      <c r="F14" s="167">
        <f>+F17+F16</f>
        <v>0</v>
      </c>
      <c r="G14" s="167">
        <f>+G17+G16</f>
        <v>0</v>
      </c>
      <c r="H14" s="168"/>
      <c r="I14" s="1"/>
      <c r="J14" s="170"/>
    </row>
    <row r="15" spans="2:17" s="3" customFormat="1" ht="5.0999999999999996" customHeight="1" x14ac:dyDescent="0.2">
      <c r="B15" s="34"/>
      <c r="C15" s="169"/>
      <c r="D15" s="169"/>
      <c r="E15" s="167"/>
      <c r="F15" s="167"/>
      <c r="G15" s="167"/>
      <c r="H15" s="168"/>
      <c r="I15" s="1"/>
      <c r="J15" s="1"/>
    </row>
    <row r="16" spans="2:17" s="3" customFormat="1" x14ac:dyDescent="0.2">
      <c r="B16" s="171"/>
      <c r="C16" s="1196" t="s">
        <v>197</v>
      </c>
      <c r="D16" s="1196"/>
      <c r="E16" s="181">
        <f>-'[23]BALANZA COMPROBACION'!D355</f>
        <v>0</v>
      </c>
      <c r="F16" s="181">
        <f>-('[23]BALANZA COMPROBACION'!E355-'[23]BALANZA COMPROBACION'!F355)</f>
        <v>0</v>
      </c>
      <c r="G16" s="181">
        <f>ROUND(E16+F16,2)</f>
        <v>0</v>
      </c>
      <c r="H16" s="173"/>
      <c r="I16" s="175"/>
      <c r="J16" s="170"/>
    </row>
    <row r="17" spans="2:13" s="3" customFormat="1" x14ac:dyDescent="0.2">
      <c r="B17" s="171"/>
      <c r="C17" s="1196" t="s">
        <v>198</v>
      </c>
      <c r="D17" s="1196"/>
      <c r="E17" s="181">
        <f>-'[23]BALANZA COMPROBACION'!D356</f>
        <v>0</v>
      </c>
      <c r="F17" s="181">
        <f>-('[23]BALANZA COMPROBACION'!E356-'[23]BALANZA COMPROBACION'!F356)</f>
        <v>0</v>
      </c>
      <c r="G17" s="181">
        <f>ROUND(E17+F17,2)</f>
        <v>0</v>
      </c>
      <c r="H17" s="173"/>
      <c r="I17" s="175"/>
      <c r="J17" s="170"/>
    </row>
    <row r="18" spans="2:13" s="3" customFormat="1" ht="5.0999999999999996" customHeight="1" x14ac:dyDescent="0.2">
      <c r="B18" s="20"/>
      <c r="C18" s="11"/>
      <c r="D18" s="11"/>
      <c r="E18" s="182"/>
      <c r="F18" s="182"/>
      <c r="G18" s="182"/>
      <c r="H18" s="177"/>
      <c r="I18" s="1"/>
      <c r="J18" s="170"/>
    </row>
    <row r="19" spans="2:13" s="3" customFormat="1" ht="12" customHeight="1" x14ac:dyDescent="0.2">
      <c r="B19" s="20"/>
      <c r="C19" s="1229" t="s">
        <v>199</v>
      </c>
      <c r="D19" s="1229"/>
      <c r="E19" s="172">
        <f>SUM(E21:E23)</f>
        <v>1425363.75</v>
      </c>
      <c r="F19" s="172">
        <f>SUM(F21:F23)</f>
        <v>0</v>
      </c>
      <c r="G19" s="172">
        <f>SUM(G21:G23)</f>
        <v>1425363.75</v>
      </c>
      <c r="H19" s="177"/>
      <c r="I19" s="175"/>
      <c r="J19" s="170"/>
      <c r="K19" s="178"/>
      <c r="L19" s="179"/>
    </row>
    <row r="20" spans="2:13" s="3" customFormat="1" ht="4.5" customHeight="1" x14ac:dyDescent="0.2">
      <c r="B20" s="20"/>
      <c r="C20" s="1218"/>
      <c r="D20" s="1218"/>
      <c r="E20" s="33"/>
      <c r="F20" s="26"/>
      <c r="G20" s="33"/>
      <c r="H20" s="177"/>
      <c r="I20" s="1"/>
      <c r="J20" s="170"/>
      <c r="K20" s="178"/>
    </row>
    <row r="21" spans="2:13" s="3" customFormat="1" ht="12" customHeight="1" x14ac:dyDescent="0.2">
      <c r="B21" s="20"/>
      <c r="C21" s="1218" t="s">
        <v>200</v>
      </c>
      <c r="D21" s="1218"/>
      <c r="E21" s="181">
        <f>-'[23]BALANZA COMPROBACION'!D388</f>
        <v>0</v>
      </c>
      <c r="F21" s="181">
        <f>-('[23]BALANZA COMPROBACION'!E388-'[23]BALANZA COMPROBACION'!F388)</f>
        <v>0</v>
      </c>
      <c r="G21" s="181">
        <f>ROUND(E21+F21,2)</f>
        <v>0</v>
      </c>
      <c r="H21" s="177"/>
      <c r="I21" s="1"/>
      <c r="J21" s="170"/>
      <c r="K21" s="178"/>
    </row>
    <row r="22" spans="2:13" s="3" customFormat="1" ht="12" customHeight="1" x14ac:dyDescent="0.2">
      <c r="B22" s="20"/>
      <c r="C22" s="1218" t="s">
        <v>201</v>
      </c>
      <c r="D22" s="1218"/>
      <c r="E22" s="181">
        <f>-'[23]BALANZA COMPROBACION'!D389</f>
        <v>0</v>
      </c>
      <c r="F22" s="181">
        <f>-('[23]BALANZA COMPROBACION'!E389-'[23]BALANZA COMPROBACION'!F389)</f>
        <v>0</v>
      </c>
      <c r="G22" s="181">
        <f>ROUND(E22+F22,2)</f>
        <v>0</v>
      </c>
      <c r="H22" s="177"/>
      <c r="I22" s="1"/>
      <c r="J22" s="170"/>
      <c r="K22" s="178"/>
    </row>
    <row r="23" spans="2:13" s="3" customFormat="1" ht="12" customHeight="1" x14ac:dyDescent="0.2">
      <c r="B23" s="20"/>
      <c r="C23" s="1218" t="s">
        <v>202</v>
      </c>
      <c r="D23" s="1218"/>
      <c r="E23" s="181">
        <f>-'[23]BALANZA COMPROBACION'!D390</f>
        <v>1425363.75</v>
      </c>
      <c r="F23" s="181">
        <f>('[23]BALANZA COMPROBACION'!E390+'[23]BALANZA COMPROBACION'!F390)</f>
        <v>0</v>
      </c>
      <c r="G23" s="181">
        <f>ROUND(E23+F23,2)</f>
        <v>1425363.75</v>
      </c>
      <c r="H23" s="177"/>
      <c r="I23" s="1"/>
      <c r="J23" s="170"/>
      <c r="K23" s="178"/>
      <c r="M23" s="3" t="s">
        <v>121</v>
      </c>
    </row>
    <row r="24" spans="2:13" s="3" customFormat="1" ht="19.5" customHeight="1" x14ac:dyDescent="0.2">
      <c r="B24" s="20"/>
      <c r="C24" s="1218"/>
      <c r="D24" s="1218"/>
      <c r="E24" s="33"/>
      <c r="F24" s="26"/>
      <c r="G24" s="33"/>
      <c r="H24" s="177"/>
      <c r="I24" s="1"/>
      <c r="J24" s="170"/>
      <c r="K24" s="178"/>
    </row>
    <row r="25" spans="2:13" s="3" customFormat="1" ht="19.5" customHeight="1" x14ac:dyDescent="0.2">
      <c r="B25" s="20"/>
      <c r="C25" s="1229" t="s">
        <v>203</v>
      </c>
      <c r="D25" s="1229"/>
      <c r="E25" s="36">
        <f>+E19+E14</f>
        <v>1425363.75</v>
      </c>
      <c r="F25" s="36">
        <f>+F19+F14</f>
        <v>0</v>
      </c>
      <c r="G25" s="36">
        <f>+G19+G14</f>
        <v>1425363.75</v>
      </c>
      <c r="H25" s="177"/>
      <c r="I25" s="1"/>
      <c r="J25" s="170"/>
      <c r="K25" s="178"/>
    </row>
    <row r="26" spans="2:13" ht="19.5" customHeight="1" x14ac:dyDescent="0.2">
      <c r="B26" s="20"/>
      <c r="C26" s="1218"/>
      <c r="D26" s="1218"/>
      <c r="E26" s="33"/>
      <c r="F26" s="26"/>
      <c r="G26" s="33"/>
      <c r="H26" s="177"/>
      <c r="J26" s="170"/>
      <c r="K26" s="178"/>
    </row>
    <row r="27" spans="2:13" x14ac:dyDescent="0.2">
      <c r="B27" s="20"/>
      <c r="C27" s="141"/>
      <c r="D27" s="141"/>
      <c r="E27" s="181"/>
      <c r="F27" s="181"/>
      <c r="G27" s="181"/>
      <c r="H27" s="177"/>
      <c r="J27" s="170"/>
      <c r="K27" s="178"/>
    </row>
    <row r="28" spans="2:13" x14ac:dyDescent="0.2">
      <c r="B28" s="171"/>
      <c r="C28" s="1197"/>
      <c r="D28" s="1197"/>
      <c r="E28" s="172"/>
      <c r="F28" s="172"/>
      <c r="G28" s="172"/>
      <c r="H28" s="173"/>
      <c r="J28" s="170"/>
      <c r="K28" s="178"/>
    </row>
    <row r="29" spans="2:13" ht="5.0999999999999996" customHeight="1" x14ac:dyDescent="0.2">
      <c r="B29" s="20"/>
      <c r="C29" s="11"/>
      <c r="D29" s="141"/>
      <c r="E29" s="182"/>
      <c r="F29" s="182"/>
      <c r="G29" s="182"/>
      <c r="H29" s="177"/>
      <c r="J29" s="170"/>
      <c r="K29" s="178"/>
    </row>
    <row r="30" spans="2:13" ht="19.5" customHeight="1" x14ac:dyDescent="0.2">
      <c r="B30" s="20"/>
      <c r="C30" s="1218"/>
      <c r="D30" s="1218"/>
      <c r="E30" s="33"/>
      <c r="F30" s="26"/>
      <c r="G30" s="33"/>
      <c r="H30" s="177"/>
      <c r="J30" s="170"/>
      <c r="K30" s="178"/>
    </row>
    <row r="31" spans="2:13" ht="19.5" customHeight="1" x14ac:dyDescent="0.2">
      <c r="B31" s="20"/>
      <c r="C31" s="1218"/>
      <c r="D31" s="1218"/>
      <c r="E31" s="33"/>
      <c r="F31" s="26"/>
      <c r="G31" s="33"/>
      <c r="H31" s="177"/>
      <c r="J31" s="170"/>
      <c r="K31" s="178"/>
    </row>
    <row r="32" spans="2:13" ht="19.5" customHeight="1" x14ac:dyDescent="0.2">
      <c r="B32" s="20"/>
      <c r="C32" s="1218"/>
      <c r="D32" s="1218"/>
      <c r="E32" s="33"/>
      <c r="F32" s="26"/>
      <c r="G32" s="33"/>
      <c r="H32" s="177"/>
      <c r="J32" s="170"/>
      <c r="K32" s="178"/>
    </row>
    <row r="33" spans="1:16" ht="19.5" customHeight="1" x14ac:dyDescent="0.2">
      <c r="B33" s="20"/>
      <c r="C33" s="1218"/>
      <c r="D33" s="1218"/>
      <c r="E33" s="33"/>
      <c r="F33" s="26"/>
      <c r="G33" s="33"/>
      <c r="H33" s="177"/>
      <c r="J33" s="170"/>
      <c r="K33" s="178"/>
    </row>
    <row r="34" spans="1:16" x14ac:dyDescent="0.2">
      <c r="B34" s="20"/>
      <c r="C34" s="141"/>
      <c r="D34" s="141"/>
      <c r="E34" s="181"/>
      <c r="F34" s="182"/>
      <c r="G34" s="182"/>
      <c r="H34" s="177"/>
      <c r="J34" s="170"/>
    </row>
    <row r="35" spans="1:16" ht="6" customHeight="1" x14ac:dyDescent="0.2">
      <c r="B35" s="1219"/>
      <c r="C35" s="1220"/>
      <c r="D35" s="1220"/>
      <c r="E35" s="1220"/>
      <c r="F35" s="1220"/>
      <c r="G35" s="1220"/>
      <c r="H35" s="1221"/>
    </row>
    <row r="36" spans="1:16" ht="15" customHeight="1" x14ac:dyDescent="0.2">
      <c r="B36" s="3"/>
      <c r="C36" s="1196" t="s">
        <v>62</v>
      </c>
      <c r="D36" s="1196"/>
      <c r="E36" s="1196"/>
      <c r="F36" s="1196"/>
      <c r="G36" s="1196"/>
      <c r="H36" s="22"/>
      <c r="I36" s="22"/>
      <c r="J36" s="3"/>
      <c r="K36" s="3"/>
      <c r="L36" s="3"/>
      <c r="M36" s="3"/>
      <c r="N36" s="3"/>
      <c r="O36" s="3"/>
      <c r="P36" s="3"/>
    </row>
    <row r="37" spans="1:16" ht="15" customHeight="1" x14ac:dyDescent="0.2">
      <c r="B37" s="3"/>
      <c r="C37" s="32"/>
      <c r="D37" s="32"/>
      <c r="E37" s="32"/>
      <c r="F37" s="32"/>
      <c r="G37" s="32"/>
      <c r="H37" s="22"/>
      <c r="I37" s="22"/>
      <c r="J37" s="3"/>
      <c r="K37" s="3"/>
      <c r="L37" s="3"/>
      <c r="M37" s="3"/>
      <c r="N37" s="3"/>
      <c r="O37" s="3"/>
      <c r="P37" s="3"/>
    </row>
    <row r="38" spans="1:16" ht="9.75" customHeight="1" x14ac:dyDescent="0.2">
      <c r="B38" s="3"/>
      <c r="C38" s="22"/>
      <c r="D38" s="17"/>
      <c r="E38" s="49"/>
      <c r="F38" s="3"/>
      <c r="G38" s="50"/>
      <c r="H38" s="49"/>
      <c r="I38" s="49"/>
      <c r="J38" s="3"/>
      <c r="K38" s="3"/>
      <c r="L38" s="3"/>
      <c r="M38" s="3"/>
      <c r="N38" s="3"/>
      <c r="O38" s="3"/>
      <c r="P38" s="3"/>
    </row>
    <row r="39" spans="1:16" ht="50.1" customHeight="1" x14ac:dyDescent="0.2">
      <c r="A39" s="428"/>
      <c r="B39" s="428"/>
      <c r="C39" s="428"/>
      <c r="D39" s="428"/>
      <c r="E39" s="428"/>
      <c r="F39" s="428"/>
      <c r="G39" s="428"/>
      <c r="H39" s="428"/>
      <c r="I39" s="428"/>
      <c r="J39" s="3"/>
      <c r="K39" s="3"/>
      <c r="L39" s="3"/>
      <c r="M39" s="3"/>
      <c r="N39" s="3"/>
      <c r="O39" s="3"/>
      <c r="P39" s="3"/>
    </row>
    <row r="40" spans="1:16" ht="14.1" customHeight="1" x14ac:dyDescent="0.2">
      <c r="A40" s="428"/>
      <c r="B40" s="428"/>
      <c r="C40" s="422"/>
      <c r="D40" s="422" t="s">
        <v>19389</v>
      </c>
      <c r="E40" s="428"/>
      <c r="F40" s="422" t="s">
        <v>799</v>
      </c>
      <c r="G40" s="422"/>
      <c r="H40" s="422"/>
      <c r="I40" s="422"/>
      <c r="O40" s="3"/>
      <c r="P40" s="3"/>
    </row>
    <row r="41" spans="1:16" ht="14.1" customHeight="1" x14ac:dyDescent="0.2">
      <c r="B41" s="3"/>
      <c r="C41" s="423"/>
      <c r="D41" s="423" t="s">
        <v>19390</v>
      </c>
      <c r="E41" s="31"/>
      <c r="F41" s="423" t="s">
        <v>800</v>
      </c>
      <c r="G41" s="423"/>
      <c r="H41" s="423"/>
      <c r="I41" s="423"/>
      <c r="O41" s="3"/>
      <c r="P41" s="3"/>
    </row>
    <row r="42" spans="1:16" x14ac:dyDescent="0.2">
      <c r="C42" s="3"/>
      <c r="D42" s="3"/>
      <c r="E42" s="107"/>
      <c r="F42" s="3"/>
      <c r="G42" s="3"/>
    </row>
    <row r="43" spans="1:16" x14ac:dyDescent="0.2">
      <c r="C43" s="3"/>
      <c r="D43" s="3"/>
      <c r="E43" s="107"/>
      <c r="F43" s="3"/>
      <c r="G43" s="3"/>
    </row>
  </sheetData>
  <sheetProtection selectLockedCells="1"/>
  <mergeCells count="28">
    <mergeCell ref="C30:D30"/>
    <mergeCell ref="C16:D16"/>
    <mergeCell ref="C2:H2"/>
    <mergeCell ref="C3:H3"/>
    <mergeCell ref="C4:H4"/>
    <mergeCell ref="C5:H5"/>
    <mergeCell ref="D7:H7"/>
    <mergeCell ref="B8:H8"/>
    <mergeCell ref="B9:H9"/>
    <mergeCell ref="C10:D11"/>
    <mergeCell ref="B12:H12"/>
    <mergeCell ref="B13:H13"/>
    <mergeCell ref="C14:D14"/>
    <mergeCell ref="C23:D23"/>
    <mergeCell ref="C24:D24"/>
    <mergeCell ref="C25:D25"/>
    <mergeCell ref="C26:D26"/>
    <mergeCell ref="C28:D28"/>
    <mergeCell ref="C17:D17"/>
    <mergeCell ref="C19:D19"/>
    <mergeCell ref="C20:D20"/>
    <mergeCell ref="C21:D21"/>
    <mergeCell ref="C22:D22"/>
    <mergeCell ref="C32:D32"/>
    <mergeCell ref="C33:D33"/>
    <mergeCell ref="B35:H35"/>
    <mergeCell ref="C36:G36"/>
    <mergeCell ref="C31:D31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95" orientation="landscape" r:id="rId1"/>
  <headerFooter>
    <oddFooter>&amp;R&amp;"-,Negrita"&amp;14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040"/>
  <sheetViews>
    <sheetView showGridLines="0" topLeftCell="D39" workbookViewId="0">
      <selection activeCell="K59" sqref="K59"/>
    </sheetView>
  </sheetViews>
  <sheetFormatPr baseColWidth="10" defaultRowHeight="12.75" x14ac:dyDescent="0.2"/>
  <cols>
    <col min="1" max="1" width="55.140625" style="213" customWidth="1"/>
    <col min="2" max="2" width="18.85546875" style="215" customWidth="1"/>
    <col min="3" max="3" width="19.42578125" style="215" customWidth="1"/>
    <col min="4" max="4" width="18.140625" style="215" customWidth="1"/>
    <col min="5" max="5" width="19" style="215" customWidth="1"/>
    <col min="6" max="6" width="18.85546875" style="215" customWidth="1"/>
    <col min="7" max="7" width="20.140625" style="215" customWidth="1"/>
    <col min="8" max="187" width="11.42578125" style="213"/>
    <col min="188" max="188" width="41" style="213" customWidth="1"/>
    <col min="189" max="190" width="17.7109375" style="213" bestFit="1" customWidth="1"/>
    <col min="191" max="192" width="16.42578125" style="213" bestFit="1" customWidth="1"/>
    <col min="193" max="194" width="17.7109375" style="213" bestFit="1" customWidth="1"/>
    <col min="195" max="443" width="11.42578125" style="213"/>
    <col min="444" max="444" width="41" style="213" customWidth="1"/>
    <col min="445" max="446" width="17.7109375" style="213" bestFit="1" customWidth="1"/>
    <col min="447" max="448" width="16.42578125" style="213" bestFit="1" customWidth="1"/>
    <col min="449" max="450" width="17.7109375" style="213" bestFit="1" customWidth="1"/>
    <col min="451" max="699" width="11.42578125" style="213"/>
    <col min="700" max="700" width="41" style="213" customWidth="1"/>
    <col min="701" max="702" width="17.7109375" style="213" bestFit="1" customWidth="1"/>
    <col min="703" max="704" width="16.42578125" style="213" bestFit="1" customWidth="1"/>
    <col min="705" max="706" width="17.7109375" style="213" bestFit="1" customWidth="1"/>
    <col min="707" max="955" width="11.42578125" style="213"/>
    <col min="956" max="956" width="41" style="213" customWidth="1"/>
    <col min="957" max="958" width="17.7109375" style="213" bestFit="1" customWidth="1"/>
    <col min="959" max="960" width="16.42578125" style="213" bestFit="1" customWidth="1"/>
    <col min="961" max="962" width="17.7109375" style="213" bestFit="1" customWidth="1"/>
    <col min="963" max="1211" width="11.42578125" style="213"/>
    <col min="1212" max="1212" width="41" style="213" customWidth="1"/>
    <col min="1213" max="1214" width="17.7109375" style="213" bestFit="1" customWidth="1"/>
    <col min="1215" max="1216" width="16.42578125" style="213" bestFit="1" customWidth="1"/>
    <col min="1217" max="1218" width="17.7109375" style="213" bestFit="1" customWidth="1"/>
    <col min="1219" max="1467" width="11.42578125" style="213"/>
    <col min="1468" max="1468" width="41" style="213" customWidth="1"/>
    <col min="1469" max="1470" width="17.7109375" style="213" bestFit="1" customWidth="1"/>
    <col min="1471" max="1472" width="16.42578125" style="213" bestFit="1" customWidth="1"/>
    <col min="1473" max="1474" width="17.7109375" style="213" bestFit="1" customWidth="1"/>
    <col min="1475" max="1723" width="11.42578125" style="213"/>
    <col min="1724" max="1724" width="41" style="213" customWidth="1"/>
    <col min="1725" max="1726" width="17.7109375" style="213" bestFit="1" customWidth="1"/>
    <col min="1727" max="1728" width="16.42578125" style="213" bestFit="1" customWidth="1"/>
    <col min="1729" max="1730" width="17.7109375" style="213" bestFit="1" customWidth="1"/>
    <col min="1731" max="1979" width="11.42578125" style="213"/>
    <col min="1980" max="1980" width="41" style="213" customWidth="1"/>
    <col min="1981" max="1982" width="17.7109375" style="213" bestFit="1" customWidth="1"/>
    <col min="1983" max="1984" width="16.42578125" style="213" bestFit="1" customWidth="1"/>
    <col min="1985" max="1986" width="17.7109375" style="213" bestFit="1" customWidth="1"/>
    <col min="1987" max="2235" width="11.42578125" style="213"/>
    <col min="2236" max="2236" width="41" style="213" customWidth="1"/>
    <col min="2237" max="2238" width="17.7109375" style="213" bestFit="1" customWidth="1"/>
    <col min="2239" max="2240" width="16.42578125" style="213" bestFit="1" customWidth="1"/>
    <col min="2241" max="2242" width="17.7109375" style="213" bestFit="1" customWidth="1"/>
    <col min="2243" max="2491" width="11.42578125" style="213"/>
    <col min="2492" max="2492" width="41" style="213" customWidth="1"/>
    <col min="2493" max="2494" width="17.7109375" style="213" bestFit="1" customWidth="1"/>
    <col min="2495" max="2496" width="16.42578125" style="213" bestFit="1" customWidth="1"/>
    <col min="2497" max="2498" width="17.7109375" style="213" bestFit="1" customWidth="1"/>
    <col min="2499" max="2747" width="11.42578125" style="213"/>
    <col min="2748" max="2748" width="41" style="213" customWidth="1"/>
    <col min="2749" max="2750" width="17.7109375" style="213" bestFit="1" customWidth="1"/>
    <col min="2751" max="2752" width="16.42578125" style="213" bestFit="1" customWidth="1"/>
    <col min="2753" max="2754" width="17.7109375" style="213" bestFit="1" customWidth="1"/>
    <col min="2755" max="3003" width="11.42578125" style="213"/>
    <col min="3004" max="3004" width="41" style="213" customWidth="1"/>
    <col min="3005" max="3006" width="17.7109375" style="213" bestFit="1" customWidth="1"/>
    <col min="3007" max="3008" width="16.42578125" style="213" bestFit="1" customWidth="1"/>
    <col min="3009" max="3010" width="17.7109375" style="213" bestFit="1" customWidth="1"/>
    <col min="3011" max="3259" width="11.42578125" style="213"/>
    <col min="3260" max="3260" width="41" style="213" customWidth="1"/>
    <col min="3261" max="3262" width="17.7109375" style="213" bestFit="1" customWidth="1"/>
    <col min="3263" max="3264" width="16.42578125" style="213" bestFit="1" customWidth="1"/>
    <col min="3265" max="3266" width="17.7109375" style="213" bestFit="1" customWidth="1"/>
    <col min="3267" max="3515" width="11.42578125" style="213"/>
    <col min="3516" max="3516" width="41" style="213" customWidth="1"/>
    <col min="3517" max="3518" width="17.7109375" style="213" bestFit="1" customWidth="1"/>
    <col min="3519" max="3520" width="16.42578125" style="213" bestFit="1" customWidth="1"/>
    <col min="3521" max="3522" width="17.7109375" style="213" bestFit="1" customWidth="1"/>
    <col min="3523" max="3771" width="11.42578125" style="213"/>
    <col min="3772" max="3772" width="41" style="213" customWidth="1"/>
    <col min="3773" max="3774" width="17.7109375" style="213" bestFit="1" customWidth="1"/>
    <col min="3775" max="3776" width="16.42578125" style="213" bestFit="1" customWidth="1"/>
    <col min="3777" max="3778" width="17.7109375" style="213" bestFit="1" customWidth="1"/>
    <col min="3779" max="4027" width="11.42578125" style="213"/>
    <col min="4028" max="4028" width="41" style="213" customWidth="1"/>
    <col min="4029" max="4030" width="17.7109375" style="213" bestFit="1" customWidth="1"/>
    <col min="4031" max="4032" width="16.42578125" style="213" bestFit="1" customWidth="1"/>
    <col min="4033" max="4034" width="17.7109375" style="213" bestFit="1" customWidth="1"/>
    <col min="4035" max="4283" width="11.42578125" style="213"/>
    <col min="4284" max="4284" width="41" style="213" customWidth="1"/>
    <col min="4285" max="4286" width="17.7109375" style="213" bestFit="1" customWidth="1"/>
    <col min="4287" max="4288" width="16.42578125" style="213" bestFit="1" customWidth="1"/>
    <col min="4289" max="4290" width="17.7109375" style="213" bestFit="1" customWidth="1"/>
    <col min="4291" max="4539" width="11.42578125" style="213"/>
    <col min="4540" max="4540" width="41" style="213" customWidth="1"/>
    <col min="4541" max="4542" width="17.7109375" style="213" bestFit="1" customWidth="1"/>
    <col min="4543" max="4544" width="16.42578125" style="213" bestFit="1" customWidth="1"/>
    <col min="4545" max="4546" width="17.7109375" style="213" bestFit="1" customWidth="1"/>
    <col min="4547" max="4795" width="11.42578125" style="213"/>
    <col min="4796" max="4796" width="41" style="213" customWidth="1"/>
    <col min="4797" max="4798" width="17.7109375" style="213" bestFit="1" customWidth="1"/>
    <col min="4799" max="4800" width="16.42578125" style="213" bestFit="1" customWidth="1"/>
    <col min="4801" max="4802" width="17.7109375" style="213" bestFit="1" customWidth="1"/>
    <col min="4803" max="5051" width="11.42578125" style="213"/>
    <col min="5052" max="5052" width="41" style="213" customWidth="1"/>
    <col min="5053" max="5054" width="17.7109375" style="213" bestFit="1" customWidth="1"/>
    <col min="5055" max="5056" width="16.42578125" style="213" bestFit="1" customWidth="1"/>
    <col min="5057" max="5058" width="17.7109375" style="213" bestFit="1" customWidth="1"/>
    <col min="5059" max="5307" width="11.42578125" style="213"/>
    <col min="5308" max="5308" width="41" style="213" customWidth="1"/>
    <col min="5309" max="5310" width="17.7109375" style="213" bestFit="1" customWidth="1"/>
    <col min="5311" max="5312" width="16.42578125" style="213" bestFit="1" customWidth="1"/>
    <col min="5313" max="5314" width="17.7109375" style="213" bestFit="1" customWidth="1"/>
    <col min="5315" max="5563" width="11.42578125" style="213"/>
    <col min="5564" max="5564" width="41" style="213" customWidth="1"/>
    <col min="5565" max="5566" width="17.7109375" style="213" bestFit="1" customWidth="1"/>
    <col min="5567" max="5568" width="16.42578125" style="213" bestFit="1" customWidth="1"/>
    <col min="5569" max="5570" width="17.7109375" style="213" bestFit="1" customWidth="1"/>
    <col min="5571" max="5819" width="11.42578125" style="213"/>
    <col min="5820" max="5820" width="41" style="213" customWidth="1"/>
    <col min="5821" max="5822" width="17.7109375" style="213" bestFit="1" customWidth="1"/>
    <col min="5823" max="5824" width="16.42578125" style="213" bestFit="1" customWidth="1"/>
    <col min="5825" max="5826" width="17.7109375" style="213" bestFit="1" customWidth="1"/>
    <col min="5827" max="6075" width="11.42578125" style="213"/>
    <col min="6076" max="6076" width="41" style="213" customWidth="1"/>
    <col min="6077" max="6078" width="17.7109375" style="213" bestFit="1" customWidth="1"/>
    <col min="6079" max="6080" width="16.42578125" style="213" bestFit="1" customWidth="1"/>
    <col min="6081" max="6082" width="17.7109375" style="213" bestFit="1" customWidth="1"/>
    <col min="6083" max="6331" width="11.42578125" style="213"/>
    <col min="6332" max="6332" width="41" style="213" customWidth="1"/>
    <col min="6333" max="6334" width="17.7109375" style="213" bestFit="1" customWidth="1"/>
    <col min="6335" max="6336" width="16.42578125" style="213" bestFit="1" customWidth="1"/>
    <col min="6337" max="6338" width="17.7109375" style="213" bestFit="1" customWidth="1"/>
    <col min="6339" max="6587" width="11.42578125" style="213"/>
    <col min="6588" max="6588" width="41" style="213" customWidth="1"/>
    <col min="6589" max="6590" width="17.7109375" style="213" bestFit="1" customWidth="1"/>
    <col min="6591" max="6592" width="16.42578125" style="213" bestFit="1" customWidth="1"/>
    <col min="6593" max="6594" width="17.7109375" style="213" bestFit="1" customWidth="1"/>
    <col min="6595" max="6843" width="11.42578125" style="213"/>
    <col min="6844" max="6844" width="41" style="213" customWidth="1"/>
    <col min="6845" max="6846" width="17.7109375" style="213" bestFit="1" customWidth="1"/>
    <col min="6847" max="6848" width="16.42578125" style="213" bestFit="1" customWidth="1"/>
    <col min="6849" max="6850" width="17.7109375" style="213" bestFit="1" customWidth="1"/>
    <col min="6851" max="7099" width="11.42578125" style="213"/>
    <col min="7100" max="7100" width="41" style="213" customWidth="1"/>
    <col min="7101" max="7102" width="17.7109375" style="213" bestFit="1" customWidth="1"/>
    <col min="7103" max="7104" width="16.42578125" style="213" bestFit="1" customWidth="1"/>
    <col min="7105" max="7106" width="17.7109375" style="213" bestFit="1" customWidth="1"/>
    <col min="7107" max="7355" width="11.42578125" style="213"/>
    <col min="7356" max="7356" width="41" style="213" customWidth="1"/>
    <col min="7357" max="7358" width="17.7109375" style="213" bestFit="1" customWidth="1"/>
    <col min="7359" max="7360" width="16.42578125" style="213" bestFit="1" customWidth="1"/>
    <col min="7361" max="7362" width="17.7109375" style="213" bestFit="1" customWidth="1"/>
    <col min="7363" max="7611" width="11.42578125" style="213"/>
    <col min="7612" max="7612" width="41" style="213" customWidth="1"/>
    <col min="7613" max="7614" width="17.7109375" style="213" bestFit="1" customWidth="1"/>
    <col min="7615" max="7616" width="16.42578125" style="213" bestFit="1" customWidth="1"/>
    <col min="7617" max="7618" width="17.7109375" style="213" bestFit="1" customWidth="1"/>
    <col min="7619" max="7867" width="11.42578125" style="213"/>
    <col min="7868" max="7868" width="41" style="213" customWidth="1"/>
    <col min="7869" max="7870" width="17.7109375" style="213" bestFit="1" customWidth="1"/>
    <col min="7871" max="7872" width="16.42578125" style="213" bestFit="1" customWidth="1"/>
    <col min="7873" max="7874" width="17.7109375" style="213" bestFit="1" customWidth="1"/>
    <col min="7875" max="8123" width="11.42578125" style="213"/>
    <col min="8124" max="8124" width="41" style="213" customWidth="1"/>
    <col min="8125" max="8126" width="17.7109375" style="213" bestFit="1" customWidth="1"/>
    <col min="8127" max="8128" width="16.42578125" style="213" bestFit="1" customWidth="1"/>
    <col min="8129" max="8130" width="17.7109375" style="213" bestFit="1" customWidth="1"/>
    <col min="8131" max="8379" width="11.42578125" style="213"/>
    <col min="8380" max="8380" width="41" style="213" customWidth="1"/>
    <col min="8381" max="8382" width="17.7109375" style="213" bestFit="1" customWidth="1"/>
    <col min="8383" max="8384" width="16.42578125" style="213" bestFit="1" customWidth="1"/>
    <col min="8385" max="8386" width="17.7109375" style="213" bestFit="1" customWidth="1"/>
    <col min="8387" max="8635" width="11.42578125" style="213"/>
    <col min="8636" max="8636" width="41" style="213" customWidth="1"/>
    <col min="8637" max="8638" width="17.7109375" style="213" bestFit="1" customWidth="1"/>
    <col min="8639" max="8640" width="16.42578125" style="213" bestFit="1" customWidth="1"/>
    <col min="8641" max="8642" width="17.7109375" style="213" bestFit="1" customWidth="1"/>
    <col min="8643" max="8891" width="11.42578125" style="213"/>
    <col min="8892" max="8892" width="41" style="213" customWidth="1"/>
    <col min="8893" max="8894" width="17.7109375" style="213" bestFit="1" customWidth="1"/>
    <col min="8895" max="8896" width="16.42578125" style="213" bestFit="1" customWidth="1"/>
    <col min="8897" max="8898" width="17.7109375" style="213" bestFit="1" customWidth="1"/>
    <col min="8899" max="9147" width="11.42578125" style="213"/>
    <col min="9148" max="9148" width="41" style="213" customWidth="1"/>
    <col min="9149" max="9150" width="17.7109375" style="213" bestFit="1" customWidth="1"/>
    <col min="9151" max="9152" width="16.42578125" style="213" bestFit="1" customWidth="1"/>
    <col min="9153" max="9154" width="17.7109375" style="213" bestFit="1" customWidth="1"/>
    <col min="9155" max="9403" width="11.42578125" style="213"/>
    <col min="9404" max="9404" width="41" style="213" customWidth="1"/>
    <col min="9405" max="9406" width="17.7109375" style="213" bestFit="1" customWidth="1"/>
    <col min="9407" max="9408" width="16.42578125" style="213" bestFit="1" customWidth="1"/>
    <col min="9409" max="9410" width="17.7109375" style="213" bestFit="1" customWidth="1"/>
    <col min="9411" max="9659" width="11.42578125" style="213"/>
    <col min="9660" max="9660" width="41" style="213" customWidth="1"/>
    <col min="9661" max="9662" width="17.7109375" style="213" bestFit="1" customWidth="1"/>
    <col min="9663" max="9664" width="16.42578125" style="213" bestFit="1" customWidth="1"/>
    <col min="9665" max="9666" width="17.7109375" style="213" bestFit="1" customWidth="1"/>
    <col min="9667" max="9915" width="11.42578125" style="213"/>
    <col min="9916" max="9916" width="41" style="213" customWidth="1"/>
    <col min="9917" max="9918" width="17.7109375" style="213" bestFit="1" customWidth="1"/>
    <col min="9919" max="9920" width="16.42578125" style="213" bestFit="1" customWidth="1"/>
    <col min="9921" max="9922" width="17.7109375" style="213" bestFit="1" customWidth="1"/>
    <col min="9923" max="10171" width="11.42578125" style="213"/>
    <col min="10172" max="10172" width="41" style="213" customWidth="1"/>
    <col min="10173" max="10174" width="17.7109375" style="213" bestFit="1" customWidth="1"/>
    <col min="10175" max="10176" width="16.42578125" style="213" bestFit="1" customWidth="1"/>
    <col min="10177" max="10178" width="17.7109375" style="213" bestFit="1" customWidth="1"/>
    <col min="10179" max="10427" width="11.42578125" style="213"/>
    <col min="10428" max="10428" width="41" style="213" customWidth="1"/>
    <col min="10429" max="10430" width="17.7109375" style="213" bestFit="1" customWidth="1"/>
    <col min="10431" max="10432" width="16.42578125" style="213" bestFit="1" customWidth="1"/>
    <col min="10433" max="10434" width="17.7109375" style="213" bestFit="1" customWidth="1"/>
    <col min="10435" max="10683" width="11.42578125" style="213"/>
    <col min="10684" max="10684" width="41" style="213" customWidth="1"/>
    <col min="10685" max="10686" width="17.7109375" style="213" bestFit="1" customWidth="1"/>
    <col min="10687" max="10688" width="16.42578125" style="213" bestFit="1" customWidth="1"/>
    <col min="10689" max="10690" width="17.7109375" style="213" bestFit="1" customWidth="1"/>
    <col min="10691" max="10939" width="11.42578125" style="213"/>
    <col min="10940" max="10940" width="41" style="213" customWidth="1"/>
    <col min="10941" max="10942" width="17.7109375" style="213" bestFit="1" customWidth="1"/>
    <col min="10943" max="10944" width="16.42578125" style="213" bestFit="1" customWidth="1"/>
    <col min="10945" max="10946" width="17.7109375" style="213" bestFit="1" customWidth="1"/>
    <col min="10947" max="11195" width="11.42578125" style="213"/>
    <col min="11196" max="11196" width="41" style="213" customWidth="1"/>
    <col min="11197" max="11198" width="17.7109375" style="213" bestFit="1" customWidth="1"/>
    <col min="11199" max="11200" width="16.42578125" style="213" bestFit="1" customWidth="1"/>
    <col min="11201" max="11202" width="17.7109375" style="213" bestFit="1" customWidth="1"/>
    <col min="11203" max="11451" width="11.42578125" style="213"/>
    <col min="11452" max="11452" width="41" style="213" customWidth="1"/>
    <col min="11453" max="11454" width="17.7109375" style="213" bestFit="1" customWidth="1"/>
    <col min="11455" max="11456" width="16.42578125" style="213" bestFit="1" customWidth="1"/>
    <col min="11457" max="11458" width="17.7109375" style="213" bestFit="1" customWidth="1"/>
    <col min="11459" max="11707" width="11.42578125" style="213"/>
    <col min="11708" max="11708" width="41" style="213" customWidth="1"/>
    <col min="11709" max="11710" width="17.7109375" style="213" bestFit="1" customWidth="1"/>
    <col min="11711" max="11712" width="16.42578125" style="213" bestFit="1" customWidth="1"/>
    <col min="11713" max="11714" width="17.7109375" style="213" bestFit="1" customWidth="1"/>
    <col min="11715" max="11963" width="11.42578125" style="213"/>
    <col min="11964" max="11964" width="41" style="213" customWidth="1"/>
    <col min="11965" max="11966" width="17.7109375" style="213" bestFit="1" customWidth="1"/>
    <col min="11967" max="11968" width="16.42578125" style="213" bestFit="1" customWidth="1"/>
    <col min="11969" max="11970" width="17.7109375" style="213" bestFit="1" customWidth="1"/>
    <col min="11971" max="12219" width="11.42578125" style="213"/>
    <col min="12220" max="12220" width="41" style="213" customWidth="1"/>
    <col min="12221" max="12222" width="17.7109375" style="213" bestFit="1" customWidth="1"/>
    <col min="12223" max="12224" width="16.42578125" style="213" bestFit="1" customWidth="1"/>
    <col min="12225" max="12226" width="17.7109375" style="213" bestFit="1" customWidth="1"/>
    <col min="12227" max="12475" width="11.42578125" style="213"/>
    <col min="12476" max="12476" width="41" style="213" customWidth="1"/>
    <col min="12477" max="12478" width="17.7109375" style="213" bestFit="1" customWidth="1"/>
    <col min="12479" max="12480" width="16.42578125" style="213" bestFit="1" customWidth="1"/>
    <col min="12481" max="12482" width="17.7109375" style="213" bestFit="1" customWidth="1"/>
    <col min="12483" max="12731" width="11.42578125" style="213"/>
    <col min="12732" max="12732" width="41" style="213" customWidth="1"/>
    <col min="12733" max="12734" width="17.7109375" style="213" bestFit="1" customWidth="1"/>
    <col min="12735" max="12736" width="16.42578125" style="213" bestFit="1" customWidth="1"/>
    <col min="12737" max="12738" width="17.7109375" style="213" bestFit="1" customWidth="1"/>
    <col min="12739" max="12987" width="11.42578125" style="213"/>
    <col min="12988" max="12988" width="41" style="213" customWidth="1"/>
    <col min="12989" max="12990" width="17.7109375" style="213" bestFit="1" customWidth="1"/>
    <col min="12991" max="12992" width="16.42578125" style="213" bestFit="1" customWidth="1"/>
    <col min="12993" max="12994" width="17.7109375" style="213" bestFit="1" customWidth="1"/>
    <col min="12995" max="13243" width="11.42578125" style="213"/>
    <col min="13244" max="13244" width="41" style="213" customWidth="1"/>
    <col min="13245" max="13246" width="17.7109375" style="213" bestFit="1" customWidth="1"/>
    <col min="13247" max="13248" width="16.42578125" style="213" bestFit="1" customWidth="1"/>
    <col min="13249" max="13250" width="17.7109375" style="213" bestFit="1" customWidth="1"/>
    <col min="13251" max="13499" width="11.42578125" style="213"/>
    <col min="13500" max="13500" width="41" style="213" customWidth="1"/>
    <col min="13501" max="13502" width="17.7109375" style="213" bestFit="1" customWidth="1"/>
    <col min="13503" max="13504" width="16.42578125" style="213" bestFit="1" customWidth="1"/>
    <col min="13505" max="13506" width="17.7109375" style="213" bestFit="1" customWidth="1"/>
    <col min="13507" max="13755" width="11.42578125" style="213"/>
    <col min="13756" max="13756" width="41" style="213" customWidth="1"/>
    <col min="13757" max="13758" width="17.7109375" style="213" bestFit="1" customWidth="1"/>
    <col min="13759" max="13760" width="16.42578125" style="213" bestFit="1" customWidth="1"/>
    <col min="13761" max="13762" width="17.7109375" style="213" bestFit="1" customWidth="1"/>
    <col min="13763" max="14011" width="11.42578125" style="213"/>
    <col min="14012" max="14012" width="41" style="213" customWidth="1"/>
    <col min="14013" max="14014" width="17.7109375" style="213" bestFit="1" customWidth="1"/>
    <col min="14015" max="14016" width="16.42578125" style="213" bestFit="1" customWidth="1"/>
    <col min="14017" max="14018" width="17.7109375" style="213" bestFit="1" customWidth="1"/>
    <col min="14019" max="14267" width="11.42578125" style="213"/>
    <col min="14268" max="14268" width="41" style="213" customWidth="1"/>
    <col min="14269" max="14270" width="17.7109375" style="213" bestFit="1" customWidth="1"/>
    <col min="14271" max="14272" width="16.42578125" style="213" bestFit="1" customWidth="1"/>
    <col min="14273" max="14274" width="17.7109375" style="213" bestFit="1" customWidth="1"/>
    <col min="14275" max="14523" width="11.42578125" style="213"/>
    <col min="14524" max="14524" width="41" style="213" customWidth="1"/>
    <col min="14525" max="14526" width="17.7109375" style="213" bestFit="1" customWidth="1"/>
    <col min="14527" max="14528" width="16.42578125" style="213" bestFit="1" customWidth="1"/>
    <col min="14529" max="14530" width="17.7109375" style="213" bestFit="1" customWidth="1"/>
    <col min="14531" max="14779" width="11.42578125" style="213"/>
    <col min="14780" max="14780" width="41" style="213" customWidth="1"/>
    <col min="14781" max="14782" width="17.7109375" style="213" bestFit="1" customWidth="1"/>
    <col min="14783" max="14784" width="16.42578125" style="213" bestFit="1" customWidth="1"/>
    <col min="14785" max="14786" width="17.7109375" style="213" bestFit="1" customWidth="1"/>
    <col min="14787" max="15035" width="11.42578125" style="213"/>
    <col min="15036" max="15036" width="41" style="213" customWidth="1"/>
    <col min="15037" max="15038" width="17.7109375" style="213" bestFit="1" customWidth="1"/>
    <col min="15039" max="15040" width="16.42578125" style="213" bestFit="1" customWidth="1"/>
    <col min="15041" max="15042" width="17.7109375" style="213" bestFit="1" customWidth="1"/>
    <col min="15043" max="15291" width="11.42578125" style="213"/>
    <col min="15292" max="15292" width="41" style="213" customWidth="1"/>
    <col min="15293" max="15294" width="17.7109375" style="213" bestFit="1" customWidth="1"/>
    <col min="15295" max="15296" width="16.42578125" style="213" bestFit="1" customWidth="1"/>
    <col min="15297" max="15298" width="17.7109375" style="213" bestFit="1" customWidth="1"/>
    <col min="15299" max="15547" width="11.42578125" style="213"/>
    <col min="15548" max="15548" width="41" style="213" customWidth="1"/>
    <col min="15549" max="15550" width="17.7109375" style="213" bestFit="1" customWidth="1"/>
    <col min="15551" max="15552" width="16.42578125" style="213" bestFit="1" customWidth="1"/>
    <col min="15553" max="15554" width="17.7109375" style="213" bestFit="1" customWidth="1"/>
    <col min="15555" max="15803" width="11.42578125" style="213"/>
    <col min="15804" max="15804" width="41" style="213" customWidth="1"/>
    <col min="15805" max="15806" width="17.7109375" style="213" bestFit="1" customWidth="1"/>
    <col min="15807" max="15808" width="16.42578125" style="213" bestFit="1" customWidth="1"/>
    <col min="15809" max="15810" width="17.7109375" style="213" bestFit="1" customWidth="1"/>
    <col min="15811" max="16059" width="11.42578125" style="213"/>
    <col min="16060" max="16060" width="41" style="213" customWidth="1"/>
    <col min="16061" max="16062" width="17.7109375" style="213" bestFit="1" customWidth="1"/>
    <col min="16063" max="16064" width="16.42578125" style="213" bestFit="1" customWidth="1"/>
    <col min="16065" max="16066" width="17.7109375" style="213" bestFit="1" customWidth="1"/>
    <col min="16067" max="16384" width="11.42578125" style="213"/>
  </cols>
  <sheetData>
    <row r="1" spans="1:8" x14ac:dyDescent="0.2">
      <c r="A1" s="211" t="s">
        <v>204</v>
      </c>
      <c r="B1" s="212"/>
      <c r="C1" s="212"/>
      <c r="D1" s="212"/>
      <c r="E1" s="212"/>
      <c r="F1" s="212"/>
      <c r="G1" s="212"/>
    </row>
    <row r="2" spans="1:8" x14ac:dyDescent="0.2">
      <c r="A2" s="211" t="s">
        <v>19506</v>
      </c>
      <c r="B2" s="212"/>
      <c r="C2" s="212"/>
      <c r="D2" s="212"/>
      <c r="E2" s="212"/>
      <c r="F2" s="212"/>
      <c r="G2" s="212"/>
    </row>
    <row r="3" spans="1:8" x14ac:dyDescent="0.2">
      <c r="A3" s="214"/>
      <c r="B3" s="212"/>
      <c r="C3" s="212"/>
      <c r="D3" s="212"/>
      <c r="E3" s="212"/>
      <c r="F3" s="212"/>
      <c r="G3" s="212"/>
    </row>
    <row r="4" spans="1:8" x14ac:dyDescent="0.2">
      <c r="A4" s="211" t="s">
        <v>205</v>
      </c>
      <c r="B4" s="212"/>
      <c r="C4" s="212"/>
      <c r="D4" s="212"/>
      <c r="E4" s="212"/>
      <c r="F4" s="212"/>
      <c r="G4" s="212"/>
    </row>
    <row r="5" spans="1:8" x14ac:dyDescent="0.2">
      <c r="A5" s="214"/>
      <c r="B5" s="212"/>
      <c r="C5" s="212"/>
      <c r="D5" s="212"/>
      <c r="E5" s="212"/>
      <c r="F5" s="212"/>
      <c r="G5" s="212"/>
    </row>
    <row r="6" spans="1:8" ht="5.25" customHeight="1" thickBot="1" x14ac:dyDescent="0.25"/>
    <row r="7" spans="1:8" s="216" customFormat="1" ht="13.5" thickBot="1" x14ac:dyDescent="0.25">
      <c r="A7" s="1235" t="s">
        <v>206</v>
      </c>
      <c r="B7" s="1237" t="s">
        <v>207</v>
      </c>
      <c r="C7" s="1238"/>
      <c r="D7" s="1239" t="s">
        <v>208</v>
      </c>
      <c r="E7" s="1238"/>
      <c r="F7" s="1239" t="s">
        <v>209</v>
      </c>
      <c r="G7" s="1238"/>
    </row>
    <row r="8" spans="1:8" s="216" customFormat="1" ht="13.5" thickBot="1" x14ac:dyDescent="0.25">
      <c r="A8" s="1236"/>
      <c r="B8" s="430" t="s">
        <v>210</v>
      </c>
      <c r="C8" s="430" t="s">
        <v>211</v>
      </c>
      <c r="D8" s="430" t="s">
        <v>212</v>
      </c>
      <c r="E8" s="430" t="s">
        <v>213</v>
      </c>
      <c r="F8" s="430" t="s">
        <v>210</v>
      </c>
      <c r="G8" s="430" t="s">
        <v>211</v>
      </c>
    </row>
    <row r="9" spans="1:8" x14ac:dyDescent="0.2">
      <c r="A9" s="223" t="s">
        <v>214</v>
      </c>
      <c r="B9" s="217">
        <v>356388400.26999998</v>
      </c>
      <c r="C9" s="224" t="s">
        <v>121</v>
      </c>
      <c r="D9" s="217">
        <v>32917243.629999999</v>
      </c>
      <c r="E9" s="224">
        <v>35651894.240000002</v>
      </c>
      <c r="F9" s="217">
        <v>353653749.66000003</v>
      </c>
      <c r="G9" s="218" t="s">
        <v>121</v>
      </c>
      <c r="H9" s="213">
        <v>1</v>
      </c>
    </row>
    <row r="10" spans="1:8" x14ac:dyDescent="0.2">
      <c r="A10" s="225" t="s">
        <v>215</v>
      </c>
      <c r="B10" s="219">
        <v>15326300.939999999</v>
      </c>
      <c r="C10" s="226" t="s">
        <v>121</v>
      </c>
      <c r="D10" s="219">
        <v>32492098.100000001</v>
      </c>
      <c r="E10" s="226">
        <v>35138203.799999997</v>
      </c>
      <c r="F10" s="219">
        <v>12680195.24</v>
      </c>
      <c r="G10" s="220" t="s">
        <v>121</v>
      </c>
      <c r="H10" s="213">
        <v>2</v>
      </c>
    </row>
    <row r="11" spans="1:8" x14ac:dyDescent="0.2">
      <c r="A11" s="225" t="s">
        <v>216</v>
      </c>
      <c r="B11" s="219">
        <v>14062253.85</v>
      </c>
      <c r="C11" s="226" t="s">
        <v>121</v>
      </c>
      <c r="D11" s="219">
        <v>22032528.280000001</v>
      </c>
      <c r="E11" s="226">
        <v>24845331.66</v>
      </c>
      <c r="F11" s="219">
        <v>11249450.470000001</v>
      </c>
      <c r="G11" s="220" t="s">
        <v>121</v>
      </c>
      <c r="H11" s="213">
        <v>3</v>
      </c>
    </row>
    <row r="12" spans="1:8" x14ac:dyDescent="0.2">
      <c r="A12" s="225" t="s">
        <v>217</v>
      </c>
      <c r="B12" s="219">
        <v>49000</v>
      </c>
      <c r="C12" s="226" t="s">
        <v>121</v>
      </c>
      <c r="D12" s="219">
        <v>0</v>
      </c>
      <c r="E12" s="226">
        <v>0</v>
      </c>
      <c r="F12" s="219">
        <v>49000</v>
      </c>
      <c r="G12" s="220" t="s">
        <v>121</v>
      </c>
      <c r="H12" s="213">
        <v>4</v>
      </c>
    </row>
    <row r="13" spans="1:8" x14ac:dyDescent="0.2">
      <c r="A13" s="225" t="s">
        <v>218</v>
      </c>
      <c r="B13" s="219">
        <v>49000</v>
      </c>
      <c r="C13" s="226" t="s">
        <v>121</v>
      </c>
      <c r="D13" s="219">
        <v>0</v>
      </c>
      <c r="E13" s="226">
        <v>0</v>
      </c>
      <c r="F13" s="219">
        <v>49000</v>
      </c>
      <c r="G13" s="220" t="s">
        <v>121</v>
      </c>
      <c r="H13" s="213">
        <v>5</v>
      </c>
    </row>
    <row r="14" spans="1:8" x14ac:dyDescent="0.2">
      <c r="A14" s="225" t="s">
        <v>219</v>
      </c>
      <c r="B14" s="219">
        <v>17000</v>
      </c>
      <c r="C14" s="226" t="s">
        <v>121</v>
      </c>
      <c r="D14" s="219">
        <v>0</v>
      </c>
      <c r="E14" s="226">
        <v>0</v>
      </c>
      <c r="F14" s="219">
        <v>17000</v>
      </c>
      <c r="G14" s="220" t="s">
        <v>121</v>
      </c>
      <c r="H14" s="213">
        <v>6</v>
      </c>
    </row>
    <row r="15" spans="1:8" x14ac:dyDescent="0.2">
      <c r="A15" s="225" t="s">
        <v>220</v>
      </c>
      <c r="B15" s="219">
        <v>15000</v>
      </c>
      <c r="C15" s="226" t="s">
        <v>121</v>
      </c>
      <c r="D15" s="219">
        <v>0</v>
      </c>
      <c r="E15" s="226">
        <v>0</v>
      </c>
      <c r="F15" s="219">
        <v>15000</v>
      </c>
      <c r="G15" s="220" t="s">
        <v>121</v>
      </c>
      <c r="H15" s="213">
        <v>7</v>
      </c>
    </row>
    <row r="16" spans="1:8" x14ac:dyDescent="0.2">
      <c r="A16" s="225" t="s">
        <v>221</v>
      </c>
      <c r="B16" s="219">
        <v>9000</v>
      </c>
      <c r="C16" s="226" t="s">
        <v>121</v>
      </c>
      <c r="D16" s="219">
        <v>0</v>
      </c>
      <c r="E16" s="226">
        <v>0</v>
      </c>
      <c r="F16" s="219">
        <v>9000</v>
      </c>
      <c r="G16" s="220" t="s">
        <v>121</v>
      </c>
      <c r="H16" s="213">
        <v>8</v>
      </c>
    </row>
    <row r="17" spans="1:14" x14ac:dyDescent="0.2">
      <c r="A17" s="225" t="s">
        <v>222</v>
      </c>
      <c r="B17" s="219">
        <v>8000</v>
      </c>
      <c r="C17" s="226" t="s">
        <v>121</v>
      </c>
      <c r="D17" s="219">
        <v>0</v>
      </c>
      <c r="E17" s="226">
        <v>0</v>
      </c>
      <c r="F17" s="219">
        <v>8000</v>
      </c>
      <c r="G17" s="220" t="s">
        <v>121</v>
      </c>
      <c r="H17" s="213">
        <v>9</v>
      </c>
    </row>
    <row r="18" spans="1:14" x14ac:dyDescent="0.2">
      <c r="A18" s="225" t="s">
        <v>223</v>
      </c>
      <c r="B18" s="219">
        <v>13111231.68</v>
      </c>
      <c r="C18" s="226" t="s">
        <v>121</v>
      </c>
      <c r="D18" s="219">
        <v>21031995.109999999</v>
      </c>
      <c r="E18" s="226">
        <v>23845331.66</v>
      </c>
      <c r="F18" s="219">
        <v>10297895.130000001</v>
      </c>
      <c r="G18" s="220" t="s">
        <v>121</v>
      </c>
      <c r="H18" s="213">
        <v>10</v>
      </c>
    </row>
    <row r="19" spans="1:14" x14ac:dyDescent="0.2">
      <c r="A19" s="225" t="s">
        <v>224</v>
      </c>
      <c r="B19" s="219">
        <v>13111231.68</v>
      </c>
      <c r="C19" s="226" t="s">
        <v>121</v>
      </c>
      <c r="D19" s="219">
        <v>21031995.109999999</v>
      </c>
      <c r="E19" s="226">
        <v>23845331.66</v>
      </c>
      <c r="F19" s="219">
        <v>10297895.130000001</v>
      </c>
      <c r="G19" s="220" t="s">
        <v>121</v>
      </c>
      <c r="H19" s="213">
        <v>11</v>
      </c>
      <c r="J19" s="213">
        <v>36</v>
      </c>
      <c r="K19" s="213">
        <v>1</v>
      </c>
    </row>
    <row r="20" spans="1:14" x14ac:dyDescent="0.2">
      <c r="A20" s="225" t="s">
        <v>225</v>
      </c>
      <c r="B20" s="219">
        <v>10255027.689999999</v>
      </c>
      <c r="C20" s="226" t="s">
        <v>121</v>
      </c>
      <c r="D20" s="219">
        <v>19031562.260000002</v>
      </c>
      <c r="E20" s="226">
        <v>21733452.309999999</v>
      </c>
      <c r="F20" s="219">
        <v>7553137.6399999997</v>
      </c>
      <c r="G20" s="220" t="s">
        <v>121</v>
      </c>
      <c r="H20" s="213">
        <v>12</v>
      </c>
      <c r="J20" s="213">
        <v>37</v>
      </c>
      <c r="K20" s="213">
        <v>2</v>
      </c>
    </row>
    <row r="21" spans="1:14" x14ac:dyDescent="0.2">
      <c r="A21" s="225" t="s">
        <v>226</v>
      </c>
      <c r="B21" s="219">
        <v>536670.71999999997</v>
      </c>
      <c r="C21" s="226" t="s">
        <v>121</v>
      </c>
      <c r="D21" s="219">
        <v>7124195.3600000003</v>
      </c>
      <c r="E21" s="226">
        <v>7030089.4100000001</v>
      </c>
      <c r="F21" s="219">
        <v>630776.67000000004</v>
      </c>
      <c r="G21" s="220" t="s">
        <v>121</v>
      </c>
      <c r="H21" s="213">
        <v>13</v>
      </c>
      <c r="J21" s="213">
        <v>38</v>
      </c>
      <c r="K21" s="213">
        <v>3</v>
      </c>
    </row>
    <row r="22" spans="1:14" x14ac:dyDescent="0.2">
      <c r="A22" s="225" t="s">
        <v>227</v>
      </c>
      <c r="B22" s="219">
        <v>19630.759999999998</v>
      </c>
      <c r="C22" s="226" t="s">
        <v>121</v>
      </c>
      <c r="D22" s="219">
        <v>3179876.12</v>
      </c>
      <c r="E22" s="226">
        <v>3180290.44</v>
      </c>
      <c r="F22" s="219">
        <v>19216.439999999999</v>
      </c>
      <c r="G22" s="220" t="s">
        <v>121</v>
      </c>
      <c r="H22" s="213">
        <v>14</v>
      </c>
      <c r="J22" s="213">
        <v>39</v>
      </c>
      <c r="K22" s="213">
        <v>4</v>
      </c>
    </row>
    <row r="23" spans="1:14" x14ac:dyDescent="0.2">
      <c r="A23" s="225" t="s">
        <v>228</v>
      </c>
      <c r="B23" s="219">
        <v>517039.96</v>
      </c>
      <c r="C23" s="226" t="s">
        <v>121</v>
      </c>
      <c r="D23" s="219">
        <v>3944319.24</v>
      </c>
      <c r="E23" s="226">
        <v>3849798.97</v>
      </c>
      <c r="F23" s="219">
        <v>611560.23</v>
      </c>
      <c r="G23" s="220" t="s">
        <v>121</v>
      </c>
      <c r="H23" s="213">
        <v>15</v>
      </c>
      <c r="J23" s="213">
        <v>40</v>
      </c>
      <c r="K23" s="213">
        <v>5</v>
      </c>
    </row>
    <row r="24" spans="1:14" x14ac:dyDescent="0.2">
      <c r="A24" s="225" t="s">
        <v>229</v>
      </c>
      <c r="B24" s="219">
        <v>28753.279999999999</v>
      </c>
      <c r="C24" s="226" t="s">
        <v>121</v>
      </c>
      <c r="D24" s="219">
        <v>86863.57</v>
      </c>
      <c r="E24" s="226">
        <v>2811.28</v>
      </c>
      <c r="F24" s="219">
        <v>112805.57</v>
      </c>
      <c r="G24" s="220" t="s">
        <v>121</v>
      </c>
      <c r="H24" s="213">
        <v>16</v>
      </c>
      <c r="J24" s="213">
        <v>41</v>
      </c>
      <c r="K24" s="213">
        <v>6</v>
      </c>
    </row>
    <row r="25" spans="1:14" x14ac:dyDescent="0.2">
      <c r="A25" s="225" t="s">
        <v>230</v>
      </c>
      <c r="B25" s="219">
        <v>0.05</v>
      </c>
      <c r="C25" s="226" t="s">
        <v>121</v>
      </c>
      <c r="D25" s="219">
        <v>0</v>
      </c>
      <c r="E25" s="226">
        <v>0</v>
      </c>
      <c r="F25" s="219">
        <v>0.05</v>
      </c>
      <c r="G25" s="220" t="s">
        <v>121</v>
      </c>
      <c r="H25" s="213">
        <v>17</v>
      </c>
      <c r="J25" s="213">
        <v>42</v>
      </c>
      <c r="K25" s="213">
        <v>7</v>
      </c>
    </row>
    <row r="26" spans="1:14" x14ac:dyDescent="0.2">
      <c r="A26" s="225" t="s">
        <v>231</v>
      </c>
      <c r="B26" s="219">
        <v>28753.23</v>
      </c>
      <c r="C26" s="226" t="s">
        <v>121</v>
      </c>
      <c r="D26" s="219">
        <v>86863.57</v>
      </c>
      <c r="E26" s="226">
        <v>2811.28</v>
      </c>
      <c r="F26" s="219">
        <v>112805.52</v>
      </c>
      <c r="G26" s="220" t="s">
        <v>121</v>
      </c>
      <c r="H26" s="213">
        <v>18</v>
      </c>
      <c r="J26" s="213">
        <v>43</v>
      </c>
      <c r="K26" s="213">
        <v>8</v>
      </c>
      <c r="N26" s="213" t="s">
        <v>19386</v>
      </c>
    </row>
    <row r="27" spans="1:14" x14ac:dyDescent="0.2">
      <c r="A27" s="225" t="s">
        <v>232</v>
      </c>
      <c r="B27" s="219">
        <v>9678479.1300000008</v>
      </c>
      <c r="C27" s="226" t="s">
        <v>121</v>
      </c>
      <c r="D27" s="219">
        <v>10810828.07</v>
      </c>
      <c r="E27" s="226">
        <v>13869052.84</v>
      </c>
      <c r="F27" s="219">
        <v>6620254.3600000003</v>
      </c>
      <c r="G27" s="220" t="s">
        <v>121</v>
      </c>
      <c r="H27" s="213">
        <v>19</v>
      </c>
      <c r="J27" s="213">
        <v>44</v>
      </c>
      <c r="K27" s="213">
        <v>9</v>
      </c>
    </row>
    <row r="28" spans="1:14" x14ac:dyDescent="0.2">
      <c r="A28" s="225" t="s">
        <v>233</v>
      </c>
      <c r="B28" s="219">
        <v>2776697.33</v>
      </c>
      <c r="C28" s="226" t="s">
        <v>121</v>
      </c>
      <c r="D28" s="219">
        <v>1442140.09</v>
      </c>
      <c r="E28" s="226">
        <v>3821466.33</v>
      </c>
      <c r="F28" s="219">
        <v>397371.09</v>
      </c>
      <c r="G28" s="220" t="s">
        <v>121</v>
      </c>
      <c r="H28" s="213">
        <v>20</v>
      </c>
      <c r="J28" s="213">
        <v>45</v>
      </c>
      <c r="K28" s="213">
        <v>10</v>
      </c>
    </row>
    <row r="29" spans="1:14" x14ac:dyDescent="0.2">
      <c r="A29" s="225" t="s">
        <v>18948</v>
      </c>
      <c r="B29" s="219">
        <v>1679115.57</v>
      </c>
      <c r="C29" s="226" t="s">
        <v>121</v>
      </c>
      <c r="D29" s="219">
        <v>5902427.04</v>
      </c>
      <c r="E29" s="226">
        <v>6045850.7400000002</v>
      </c>
      <c r="F29" s="219">
        <v>1535691.87</v>
      </c>
      <c r="G29" s="220" t="s">
        <v>121</v>
      </c>
      <c r="H29" s="213">
        <v>21</v>
      </c>
      <c r="J29" s="213">
        <v>46</v>
      </c>
      <c r="K29" s="213">
        <v>11</v>
      </c>
    </row>
    <row r="30" spans="1:14" x14ac:dyDescent="0.2">
      <c r="A30" s="225" t="s">
        <v>18989</v>
      </c>
      <c r="B30" s="219">
        <v>4657064.2300000004</v>
      </c>
      <c r="C30" s="226" t="s">
        <v>121</v>
      </c>
      <c r="D30" s="219">
        <v>3202330.94</v>
      </c>
      <c r="E30" s="226">
        <v>3678015.19</v>
      </c>
      <c r="F30" s="219">
        <v>4181379.98</v>
      </c>
      <c r="G30" s="220" t="s">
        <v>121</v>
      </c>
      <c r="H30" s="213">
        <v>22</v>
      </c>
      <c r="J30" s="213">
        <v>47</v>
      </c>
      <c r="K30" s="213">
        <v>12</v>
      </c>
    </row>
    <row r="31" spans="1:14" x14ac:dyDescent="0.2">
      <c r="A31" s="225" t="s">
        <v>19341</v>
      </c>
      <c r="B31" s="219">
        <v>284862</v>
      </c>
      <c r="C31" s="226" t="s">
        <v>121</v>
      </c>
      <c r="D31" s="219">
        <v>176080</v>
      </c>
      <c r="E31" s="226">
        <v>26972.58</v>
      </c>
      <c r="F31" s="219">
        <v>433969.42</v>
      </c>
      <c r="G31" s="220" t="s">
        <v>121</v>
      </c>
      <c r="H31" s="213">
        <v>23</v>
      </c>
      <c r="J31" s="213">
        <v>48</v>
      </c>
      <c r="K31" s="213">
        <v>13</v>
      </c>
    </row>
    <row r="32" spans="1:14" x14ac:dyDescent="0.2">
      <c r="A32" s="225" t="s">
        <v>19342</v>
      </c>
      <c r="B32" s="219">
        <v>280740</v>
      </c>
      <c r="C32" s="226" t="s">
        <v>121</v>
      </c>
      <c r="D32" s="219">
        <v>87850</v>
      </c>
      <c r="E32" s="226">
        <v>296748</v>
      </c>
      <c r="F32" s="219">
        <v>71842</v>
      </c>
      <c r="G32" s="220" t="s">
        <v>121</v>
      </c>
      <c r="H32" s="213">
        <v>24</v>
      </c>
      <c r="J32" s="213">
        <v>49</v>
      </c>
      <c r="K32" s="213">
        <v>14</v>
      </c>
    </row>
    <row r="33" spans="1:14" x14ac:dyDescent="0.2">
      <c r="A33" s="225" t="s">
        <v>19343</v>
      </c>
      <c r="B33" s="219">
        <v>11124.56</v>
      </c>
      <c r="C33" s="226" t="s">
        <v>121</v>
      </c>
      <c r="D33" s="219">
        <v>1009675.26</v>
      </c>
      <c r="E33" s="226">
        <v>831498.78</v>
      </c>
      <c r="F33" s="219">
        <v>189301.04</v>
      </c>
      <c r="G33" s="220" t="s">
        <v>121</v>
      </c>
      <c r="H33" s="213">
        <v>25</v>
      </c>
      <c r="J33" s="213">
        <v>50</v>
      </c>
      <c r="K33" s="213">
        <v>1</v>
      </c>
    </row>
    <row r="34" spans="1:14" x14ac:dyDescent="0.2">
      <c r="A34" s="225" t="s">
        <v>19344</v>
      </c>
      <c r="B34" s="219">
        <v>11071.76</v>
      </c>
      <c r="C34" s="226" t="s">
        <v>121</v>
      </c>
      <c r="D34" s="219">
        <v>1000026.26</v>
      </c>
      <c r="E34" s="226">
        <v>830268.02</v>
      </c>
      <c r="F34" s="219">
        <v>180830</v>
      </c>
      <c r="G34" s="220" t="s">
        <v>121</v>
      </c>
      <c r="H34" s="213">
        <v>26</v>
      </c>
      <c r="J34" s="213">
        <v>51</v>
      </c>
      <c r="K34" s="213">
        <v>2</v>
      </c>
    </row>
    <row r="35" spans="1:14" x14ac:dyDescent="0.2">
      <c r="A35" s="225" t="s">
        <v>19429</v>
      </c>
      <c r="B35" s="219">
        <v>52.8</v>
      </c>
      <c r="C35" s="226" t="s">
        <v>121</v>
      </c>
      <c r="D35" s="219">
        <v>9649</v>
      </c>
      <c r="E35" s="226">
        <v>1230.76</v>
      </c>
      <c r="F35" s="219">
        <v>8471.0400000000009</v>
      </c>
      <c r="G35" s="220" t="s">
        <v>121</v>
      </c>
      <c r="H35" s="213">
        <v>27</v>
      </c>
      <c r="J35" s="213">
        <v>52</v>
      </c>
      <c r="K35" s="213">
        <v>3</v>
      </c>
    </row>
    <row r="36" spans="1:14" x14ac:dyDescent="0.2">
      <c r="A36" s="225" t="s">
        <v>235</v>
      </c>
      <c r="B36" s="219">
        <v>2856203.99</v>
      </c>
      <c r="C36" s="226" t="s">
        <v>121</v>
      </c>
      <c r="D36" s="219">
        <v>2000432.85</v>
      </c>
      <c r="E36" s="226">
        <v>2111879.35</v>
      </c>
      <c r="F36" s="219">
        <v>2744757.49</v>
      </c>
      <c r="G36" s="220" t="s">
        <v>121</v>
      </c>
      <c r="H36" s="213">
        <v>28</v>
      </c>
      <c r="J36" s="213">
        <v>53</v>
      </c>
      <c r="K36" s="213">
        <v>4</v>
      </c>
    </row>
    <row r="37" spans="1:14" x14ac:dyDescent="0.2">
      <c r="A37" s="225" t="s">
        <v>226</v>
      </c>
      <c r="B37" s="219">
        <v>725193.94</v>
      </c>
      <c r="C37" s="226" t="s">
        <v>121</v>
      </c>
      <c r="D37" s="219">
        <v>168.43</v>
      </c>
      <c r="E37" s="226">
        <v>464</v>
      </c>
      <c r="F37" s="219">
        <v>724898.37</v>
      </c>
      <c r="G37" s="220" t="s">
        <v>121</v>
      </c>
      <c r="H37" s="213">
        <v>29</v>
      </c>
      <c r="J37" s="213">
        <v>54</v>
      </c>
      <c r="K37" s="213">
        <v>5</v>
      </c>
    </row>
    <row r="38" spans="1:14" x14ac:dyDescent="0.2">
      <c r="A38" s="225" t="s">
        <v>236</v>
      </c>
      <c r="B38" s="219">
        <v>721859.48</v>
      </c>
      <c r="C38" s="226" t="s">
        <v>121</v>
      </c>
      <c r="D38" s="219">
        <v>168.43</v>
      </c>
      <c r="E38" s="226">
        <v>0</v>
      </c>
      <c r="F38" s="219">
        <v>722027.91</v>
      </c>
      <c r="G38" s="220" t="s">
        <v>121</v>
      </c>
      <c r="H38" s="213">
        <v>30</v>
      </c>
      <c r="J38" s="213">
        <v>55</v>
      </c>
      <c r="K38" s="213">
        <v>6</v>
      </c>
      <c r="N38" s="213" t="s">
        <v>19387</v>
      </c>
    </row>
    <row r="39" spans="1:14" x14ac:dyDescent="0.2">
      <c r="A39" s="225" t="s">
        <v>237</v>
      </c>
      <c r="B39" s="219">
        <v>3334.46</v>
      </c>
      <c r="C39" s="226" t="s">
        <v>121</v>
      </c>
      <c r="D39" s="219">
        <v>0</v>
      </c>
      <c r="E39" s="226">
        <v>464</v>
      </c>
      <c r="F39" s="219">
        <v>2870.46</v>
      </c>
      <c r="G39" s="220" t="s">
        <v>121</v>
      </c>
      <c r="H39" s="213">
        <v>31</v>
      </c>
      <c r="J39" s="213">
        <v>56</v>
      </c>
      <c r="K39" s="213">
        <v>7</v>
      </c>
    </row>
    <row r="40" spans="1:14" x14ac:dyDescent="0.2">
      <c r="A40" s="225" t="s">
        <v>229</v>
      </c>
      <c r="B40" s="219">
        <v>149745.37</v>
      </c>
      <c r="C40" s="226" t="s">
        <v>121</v>
      </c>
      <c r="D40" s="219">
        <v>12.45</v>
      </c>
      <c r="E40" s="226">
        <v>338.72</v>
      </c>
      <c r="F40" s="219">
        <v>149419.1</v>
      </c>
      <c r="G40" s="220" t="s">
        <v>121</v>
      </c>
      <c r="H40" s="213">
        <v>32</v>
      </c>
      <c r="J40" s="213">
        <v>57</v>
      </c>
      <c r="K40" s="213">
        <v>8</v>
      </c>
    </row>
    <row r="41" spans="1:14" x14ac:dyDescent="0.2">
      <c r="A41" s="225" t="s">
        <v>238</v>
      </c>
      <c r="B41" s="219">
        <v>149406.65</v>
      </c>
      <c r="C41" s="226" t="s">
        <v>121</v>
      </c>
      <c r="D41" s="219">
        <v>12.45</v>
      </c>
      <c r="E41" s="226">
        <v>0</v>
      </c>
      <c r="F41" s="219">
        <v>149419.1</v>
      </c>
      <c r="G41" s="220" t="s">
        <v>121</v>
      </c>
      <c r="H41" s="213">
        <v>33</v>
      </c>
      <c r="J41" s="213">
        <v>58</v>
      </c>
      <c r="K41" s="213">
        <v>9</v>
      </c>
    </row>
    <row r="42" spans="1:14" x14ac:dyDescent="0.2">
      <c r="A42" s="225" t="s">
        <v>239</v>
      </c>
      <c r="B42" s="219">
        <v>338.72</v>
      </c>
      <c r="C42" s="226" t="s">
        <v>121</v>
      </c>
      <c r="D42" s="219">
        <v>0</v>
      </c>
      <c r="E42" s="226">
        <v>338.72</v>
      </c>
      <c r="F42" s="219">
        <v>0</v>
      </c>
      <c r="G42" s="220" t="s">
        <v>121</v>
      </c>
      <c r="H42" s="213">
        <v>34</v>
      </c>
      <c r="J42" s="213">
        <v>59</v>
      </c>
      <c r="K42" s="213">
        <v>10</v>
      </c>
    </row>
    <row r="43" spans="1:14" x14ac:dyDescent="0.2">
      <c r="A43" s="225" t="s">
        <v>232</v>
      </c>
      <c r="B43" s="219">
        <v>1016572.32</v>
      </c>
      <c r="C43" s="226" t="s">
        <v>121</v>
      </c>
      <c r="D43" s="219">
        <v>19.7</v>
      </c>
      <c r="E43" s="226">
        <v>83836.5</v>
      </c>
      <c r="F43" s="219">
        <v>932755.52</v>
      </c>
      <c r="G43" s="220" t="s">
        <v>121</v>
      </c>
      <c r="H43" s="213">
        <v>35</v>
      </c>
      <c r="J43" s="213">
        <v>60</v>
      </c>
      <c r="K43" s="213">
        <v>11</v>
      </c>
    </row>
    <row r="44" spans="1:14" x14ac:dyDescent="0.2">
      <c r="A44" s="225" t="s">
        <v>240</v>
      </c>
      <c r="B44" s="219">
        <v>0.04</v>
      </c>
      <c r="C44" s="226" t="s">
        <v>121</v>
      </c>
      <c r="D44" s="219">
        <v>0</v>
      </c>
      <c r="E44" s="226">
        <v>0</v>
      </c>
      <c r="F44" s="219">
        <v>0.04</v>
      </c>
      <c r="G44" s="220" t="s">
        <v>121</v>
      </c>
      <c r="H44" s="213">
        <v>36</v>
      </c>
      <c r="J44" s="213">
        <v>61</v>
      </c>
      <c r="K44" s="213">
        <v>1</v>
      </c>
    </row>
    <row r="45" spans="1:14" x14ac:dyDescent="0.2">
      <c r="A45" s="225" t="s">
        <v>241</v>
      </c>
      <c r="B45" s="219">
        <v>716104.23</v>
      </c>
      <c r="C45" s="226" t="s">
        <v>121</v>
      </c>
      <c r="D45" s="219">
        <v>19.7</v>
      </c>
      <c r="E45" s="226">
        <v>0</v>
      </c>
      <c r="F45" s="219">
        <v>716123.93</v>
      </c>
      <c r="G45" s="220" t="s">
        <v>121</v>
      </c>
      <c r="H45" s="213">
        <v>37</v>
      </c>
      <c r="J45" s="213">
        <v>62</v>
      </c>
      <c r="K45" s="213">
        <v>2</v>
      </c>
    </row>
    <row r="46" spans="1:14" x14ac:dyDescent="0.2">
      <c r="A46" s="225" t="s">
        <v>242</v>
      </c>
      <c r="B46" s="219">
        <v>468.05</v>
      </c>
      <c r="C46" s="226" t="s">
        <v>121</v>
      </c>
      <c r="D46" s="219">
        <v>0</v>
      </c>
      <c r="E46" s="226">
        <v>0</v>
      </c>
      <c r="F46" s="219">
        <v>468.05</v>
      </c>
      <c r="G46" s="220" t="s">
        <v>121</v>
      </c>
      <c r="H46" s="213">
        <v>38</v>
      </c>
      <c r="J46" s="213">
        <v>63</v>
      </c>
      <c r="K46" s="213">
        <v>3</v>
      </c>
      <c r="M46" s="213" t="s">
        <v>19427</v>
      </c>
    </row>
    <row r="47" spans="1:14" x14ac:dyDescent="0.2">
      <c r="A47" s="225" t="s">
        <v>19430</v>
      </c>
      <c r="B47" s="219">
        <v>300000</v>
      </c>
      <c r="C47" s="226" t="s">
        <v>121</v>
      </c>
      <c r="D47" s="219">
        <v>0</v>
      </c>
      <c r="E47" s="226">
        <v>83836.5</v>
      </c>
      <c r="F47" s="219">
        <v>216163.5</v>
      </c>
      <c r="G47" s="220" t="s">
        <v>121</v>
      </c>
      <c r="H47" s="213">
        <v>39</v>
      </c>
      <c r="J47" s="213">
        <v>64</v>
      </c>
      <c r="K47" s="213">
        <v>4</v>
      </c>
    </row>
    <row r="48" spans="1:14" x14ac:dyDescent="0.2">
      <c r="A48" s="225" t="s">
        <v>234</v>
      </c>
      <c r="B48" s="219">
        <v>949692.36</v>
      </c>
      <c r="C48" s="226" t="s">
        <v>121</v>
      </c>
      <c r="D48" s="219">
        <v>0.27</v>
      </c>
      <c r="E48" s="226">
        <v>22008.13</v>
      </c>
      <c r="F48" s="219">
        <v>927684.5</v>
      </c>
      <c r="G48" s="220" t="s">
        <v>121</v>
      </c>
      <c r="H48" s="213">
        <v>40</v>
      </c>
      <c r="J48" s="213">
        <v>65</v>
      </c>
      <c r="K48" s="213">
        <v>5</v>
      </c>
    </row>
    <row r="49" spans="1:13" x14ac:dyDescent="0.2">
      <c r="A49" s="225" t="s">
        <v>243</v>
      </c>
      <c r="B49" s="219">
        <v>949692.36</v>
      </c>
      <c r="C49" s="226" t="s">
        <v>121</v>
      </c>
      <c r="D49" s="219">
        <v>0.27</v>
      </c>
      <c r="E49" s="226">
        <v>22008.13</v>
      </c>
      <c r="F49" s="219">
        <v>927684.5</v>
      </c>
      <c r="G49" s="220" t="s">
        <v>121</v>
      </c>
      <c r="H49" s="213">
        <v>41</v>
      </c>
      <c r="J49" s="213">
        <v>66</v>
      </c>
      <c r="K49" s="213">
        <v>6</v>
      </c>
    </row>
    <row r="50" spans="1:13" x14ac:dyDescent="0.2">
      <c r="A50" s="225" t="s">
        <v>19343</v>
      </c>
      <c r="B50" s="219">
        <v>15000</v>
      </c>
      <c r="C50" s="226" t="s">
        <v>121</v>
      </c>
      <c r="D50" s="219">
        <v>2000232</v>
      </c>
      <c r="E50" s="226">
        <v>2005232</v>
      </c>
      <c r="F50" s="219">
        <v>10000</v>
      </c>
      <c r="G50" s="220" t="s">
        <v>121</v>
      </c>
      <c r="H50" s="213">
        <v>42</v>
      </c>
      <c r="J50" s="213">
        <v>67</v>
      </c>
      <c r="K50" s="213">
        <v>1</v>
      </c>
    </row>
    <row r="51" spans="1:13" x14ac:dyDescent="0.2">
      <c r="A51" s="225" t="s">
        <v>19345</v>
      </c>
      <c r="B51" s="219">
        <v>10000</v>
      </c>
      <c r="C51" s="226" t="s">
        <v>121</v>
      </c>
      <c r="D51" s="219">
        <v>2000000</v>
      </c>
      <c r="E51" s="226">
        <v>2000000</v>
      </c>
      <c r="F51" s="219">
        <v>10000</v>
      </c>
      <c r="G51" s="220" t="s">
        <v>121</v>
      </c>
      <c r="H51" s="213">
        <v>43</v>
      </c>
      <c r="J51" s="213">
        <v>68</v>
      </c>
      <c r="K51" s="213">
        <v>2</v>
      </c>
    </row>
    <row r="52" spans="1:13" x14ac:dyDescent="0.2">
      <c r="A52" s="225" t="s">
        <v>19431</v>
      </c>
      <c r="B52" s="219">
        <v>5000</v>
      </c>
      <c r="C52" s="226" t="s">
        <v>121</v>
      </c>
      <c r="D52" s="219">
        <v>232</v>
      </c>
      <c r="E52" s="226">
        <v>5232</v>
      </c>
      <c r="F52" s="219">
        <v>0</v>
      </c>
      <c r="G52" s="220" t="s">
        <v>121</v>
      </c>
      <c r="H52" s="213">
        <v>44</v>
      </c>
      <c r="J52" s="213">
        <v>69</v>
      </c>
      <c r="K52" s="213">
        <v>3</v>
      </c>
    </row>
    <row r="53" spans="1:13" x14ac:dyDescent="0.2">
      <c r="A53" s="225" t="s">
        <v>244</v>
      </c>
      <c r="B53" s="219">
        <v>902022.17</v>
      </c>
      <c r="C53" s="226" t="s">
        <v>121</v>
      </c>
      <c r="D53" s="219">
        <v>1000533.17</v>
      </c>
      <c r="E53" s="226">
        <v>1000000</v>
      </c>
      <c r="F53" s="219">
        <v>902555.34</v>
      </c>
      <c r="G53" s="220" t="s">
        <v>121</v>
      </c>
      <c r="H53" s="213">
        <v>45</v>
      </c>
      <c r="J53" s="213">
        <v>70</v>
      </c>
      <c r="K53" s="213">
        <v>4</v>
      </c>
    </row>
    <row r="54" spans="1:13" x14ac:dyDescent="0.2">
      <c r="A54" s="225" t="s">
        <v>245</v>
      </c>
      <c r="B54" s="219">
        <v>902022.17</v>
      </c>
      <c r="C54" s="226" t="s">
        <v>121</v>
      </c>
      <c r="D54" s="219">
        <v>1000533.17</v>
      </c>
      <c r="E54" s="226">
        <v>1000000</v>
      </c>
      <c r="F54" s="219">
        <v>902555.34</v>
      </c>
      <c r="G54" s="220" t="s">
        <v>121</v>
      </c>
      <c r="H54" s="213">
        <v>46</v>
      </c>
      <c r="J54" s="213">
        <v>71</v>
      </c>
      <c r="K54" s="213">
        <v>5</v>
      </c>
    </row>
    <row r="55" spans="1:13" x14ac:dyDescent="0.2">
      <c r="A55" s="225" t="s">
        <v>235</v>
      </c>
      <c r="B55" s="219">
        <v>902022.17</v>
      </c>
      <c r="C55" s="226" t="s">
        <v>121</v>
      </c>
      <c r="D55" s="219">
        <v>1000533.17</v>
      </c>
      <c r="E55" s="226">
        <v>1000000</v>
      </c>
      <c r="F55" s="219">
        <v>902555.34</v>
      </c>
      <c r="G55" s="220" t="s">
        <v>121</v>
      </c>
      <c r="H55" s="213">
        <v>47</v>
      </c>
      <c r="J55" s="213">
        <v>72</v>
      </c>
      <c r="K55" s="213">
        <v>6</v>
      </c>
    </row>
    <row r="56" spans="1:13" x14ac:dyDescent="0.2">
      <c r="A56" s="225" t="s">
        <v>246</v>
      </c>
      <c r="B56" s="219">
        <v>597785.14</v>
      </c>
      <c r="C56" s="226" t="s">
        <v>121</v>
      </c>
      <c r="D56" s="219">
        <v>533.16999999999996</v>
      </c>
      <c r="E56" s="226">
        <v>0</v>
      </c>
      <c r="F56" s="219">
        <v>598318.31000000006</v>
      </c>
      <c r="G56" s="220" t="s">
        <v>121</v>
      </c>
      <c r="H56" s="213">
        <v>48</v>
      </c>
      <c r="J56" s="213">
        <v>73</v>
      </c>
      <c r="K56" s="213">
        <v>7</v>
      </c>
    </row>
    <row r="57" spans="1:13" x14ac:dyDescent="0.2">
      <c r="A57" s="225" t="s">
        <v>19346</v>
      </c>
      <c r="B57" s="219">
        <v>304237.03000000003</v>
      </c>
      <c r="C57" s="226" t="s">
        <v>121</v>
      </c>
      <c r="D57" s="219">
        <v>1000000</v>
      </c>
      <c r="E57" s="226">
        <v>1000000</v>
      </c>
      <c r="F57" s="219">
        <v>304237.03000000003</v>
      </c>
      <c r="G57" s="220" t="s">
        <v>121</v>
      </c>
      <c r="H57" s="213">
        <v>49</v>
      </c>
      <c r="J57" s="213">
        <v>74</v>
      </c>
      <c r="K57" s="213">
        <v>8</v>
      </c>
    </row>
    <row r="58" spans="1:13" x14ac:dyDescent="0.2">
      <c r="A58" s="225" t="s">
        <v>247</v>
      </c>
      <c r="B58" s="219">
        <v>558406.06000000006</v>
      </c>
      <c r="C58" s="226" t="s">
        <v>121</v>
      </c>
      <c r="D58" s="219">
        <v>9281460.6999999993</v>
      </c>
      <c r="E58" s="226">
        <v>9049661.7400000002</v>
      </c>
      <c r="F58" s="219">
        <v>790205.02</v>
      </c>
      <c r="G58" s="220" t="s">
        <v>121</v>
      </c>
      <c r="H58" s="213">
        <v>50</v>
      </c>
      <c r="J58" s="213">
        <v>75</v>
      </c>
      <c r="K58" s="213">
        <v>9</v>
      </c>
    </row>
    <row r="59" spans="1:13" x14ac:dyDescent="0.2">
      <c r="A59" s="225" t="s">
        <v>248</v>
      </c>
      <c r="B59" s="219">
        <v>507166.52</v>
      </c>
      <c r="C59" s="226" t="s">
        <v>121</v>
      </c>
      <c r="D59" s="219">
        <v>9125002</v>
      </c>
      <c r="E59" s="226">
        <v>8940792</v>
      </c>
      <c r="F59" s="219">
        <v>691376.52</v>
      </c>
      <c r="G59" s="220" t="s">
        <v>121</v>
      </c>
      <c r="H59" s="213">
        <v>51</v>
      </c>
      <c r="J59" s="213">
        <v>76</v>
      </c>
      <c r="K59" s="213">
        <v>10</v>
      </c>
      <c r="M59" s="213" t="s">
        <v>19428</v>
      </c>
    </row>
    <row r="60" spans="1:13" x14ac:dyDescent="0.2">
      <c r="A60" s="225" t="s">
        <v>249</v>
      </c>
      <c r="B60" s="219">
        <v>213365.17</v>
      </c>
      <c r="C60" s="226" t="s">
        <v>121</v>
      </c>
      <c r="D60" s="219">
        <v>1896856</v>
      </c>
      <c r="E60" s="226">
        <v>1712646</v>
      </c>
      <c r="F60" s="219">
        <v>397575.17</v>
      </c>
      <c r="G60" s="220" t="s">
        <v>121</v>
      </c>
      <c r="H60" s="213">
        <v>52</v>
      </c>
      <c r="J60" s="213">
        <v>77</v>
      </c>
      <c r="K60" s="213">
        <v>11</v>
      </c>
    </row>
    <row r="61" spans="1:13" x14ac:dyDescent="0.2">
      <c r="A61" s="225" t="s">
        <v>19392</v>
      </c>
      <c r="B61" s="219">
        <v>0</v>
      </c>
      <c r="C61" s="226" t="s">
        <v>121</v>
      </c>
      <c r="D61" s="219">
        <v>6400</v>
      </c>
      <c r="E61" s="226">
        <v>0</v>
      </c>
      <c r="F61" s="219">
        <v>6400</v>
      </c>
      <c r="G61" s="220" t="s">
        <v>121</v>
      </c>
      <c r="H61" s="213">
        <v>53</v>
      </c>
      <c r="J61" s="213">
        <v>78</v>
      </c>
      <c r="K61" s="213">
        <v>12</v>
      </c>
    </row>
    <row r="62" spans="1:13" x14ac:dyDescent="0.2">
      <c r="A62" s="225" t="s">
        <v>19509</v>
      </c>
      <c r="B62" s="219">
        <v>0</v>
      </c>
      <c r="C62" s="226" t="s">
        <v>121</v>
      </c>
      <c r="D62" s="219">
        <v>116000</v>
      </c>
      <c r="E62" s="226">
        <v>0</v>
      </c>
      <c r="F62" s="219">
        <v>116000</v>
      </c>
      <c r="G62" s="220" t="s">
        <v>121</v>
      </c>
      <c r="H62" s="213">
        <v>54</v>
      </c>
      <c r="J62" s="213">
        <v>79</v>
      </c>
      <c r="K62" s="213">
        <v>13</v>
      </c>
    </row>
    <row r="63" spans="1:13" x14ac:dyDescent="0.2">
      <c r="A63" s="225" t="s">
        <v>250</v>
      </c>
      <c r="B63" s="219">
        <v>0</v>
      </c>
      <c r="C63" s="226" t="s">
        <v>121</v>
      </c>
      <c r="D63" s="219">
        <v>1548005</v>
      </c>
      <c r="E63" s="226">
        <v>1548005</v>
      </c>
      <c r="F63" s="219">
        <v>0</v>
      </c>
      <c r="G63" s="220" t="s">
        <v>121</v>
      </c>
      <c r="H63" s="213">
        <v>55</v>
      </c>
      <c r="J63" s="213">
        <v>80</v>
      </c>
      <c r="K63" s="213">
        <v>14</v>
      </c>
    </row>
    <row r="64" spans="1:13" x14ac:dyDescent="0.2">
      <c r="A64" s="225" t="s">
        <v>251</v>
      </c>
      <c r="B64" s="219">
        <v>0</v>
      </c>
      <c r="C64" s="226" t="s">
        <v>121</v>
      </c>
      <c r="D64" s="219">
        <v>100820</v>
      </c>
      <c r="E64" s="226">
        <v>100820</v>
      </c>
      <c r="F64" s="219">
        <v>0</v>
      </c>
      <c r="G64" s="220" t="s">
        <v>121</v>
      </c>
      <c r="H64" s="213">
        <v>56</v>
      </c>
      <c r="J64" s="213">
        <v>81</v>
      </c>
      <c r="K64" s="213">
        <v>15</v>
      </c>
    </row>
    <row r="65" spans="1:13" x14ac:dyDescent="0.2">
      <c r="A65" s="225" t="s">
        <v>19393</v>
      </c>
      <c r="B65" s="219">
        <v>0</v>
      </c>
      <c r="C65" s="226" t="s">
        <v>121</v>
      </c>
      <c r="D65" s="219">
        <v>1400</v>
      </c>
      <c r="E65" s="226">
        <v>0</v>
      </c>
      <c r="F65" s="219">
        <v>1400</v>
      </c>
      <c r="G65" s="220" t="s">
        <v>121</v>
      </c>
      <c r="H65" s="213">
        <v>57</v>
      </c>
      <c r="J65" s="213">
        <v>82</v>
      </c>
      <c r="K65" s="213">
        <v>16</v>
      </c>
    </row>
    <row r="66" spans="1:13" x14ac:dyDescent="0.2">
      <c r="A66" s="225" t="s">
        <v>19432</v>
      </c>
      <c r="B66" s="219">
        <v>0</v>
      </c>
      <c r="C66" s="226" t="s">
        <v>121</v>
      </c>
      <c r="D66" s="219">
        <v>16704</v>
      </c>
      <c r="E66" s="226">
        <v>0</v>
      </c>
      <c r="F66" s="219">
        <v>16704</v>
      </c>
      <c r="G66" s="220" t="s">
        <v>121</v>
      </c>
      <c r="H66" s="213">
        <v>58</v>
      </c>
      <c r="J66" s="213">
        <v>83</v>
      </c>
      <c r="K66" s="213">
        <v>17</v>
      </c>
    </row>
    <row r="67" spans="1:13" x14ac:dyDescent="0.2">
      <c r="A67" s="225" t="s">
        <v>252</v>
      </c>
      <c r="B67" s="219">
        <v>162925.17000000001</v>
      </c>
      <c r="C67" s="226" t="s">
        <v>121</v>
      </c>
      <c r="D67" s="219">
        <v>0</v>
      </c>
      <c r="E67" s="226">
        <v>0</v>
      </c>
      <c r="F67" s="219">
        <v>162925.17000000001</v>
      </c>
      <c r="G67" s="220" t="s">
        <v>121</v>
      </c>
      <c r="H67" s="213">
        <v>59</v>
      </c>
      <c r="J67" s="213">
        <v>84</v>
      </c>
      <c r="K67" s="213">
        <v>18</v>
      </c>
    </row>
    <row r="68" spans="1:13" x14ac:dyDescent="0.2">
      <c r="A68" s="225" t="s">
        <v>19433</v>
      </c>
      <c r="B68" s="219">
        <v>29000</v>
      </c>
      <c r="C68" s="226" t="s">
        <v>121</v>
      </c>
      <c r="D68" s="219">
        <v>0</v>
      </c>
      <c r="E68" s="226">
        <v>29000</v>
      </c>
      <c r="F68" s="219">
        <v>0</v>
      </c>
      <c r="G68" s="220" t="s">
        <v>121</v>
      </c>
      <c r="H68" s="213">
        <v>60</v>
      </c>
      <c r="J68" s="213">
        <v>85</v>
      </c>
      <c r="K68" s="213">
        <v>19</v>
      </c>
    </row>
    <row r="69" spans="1:13" x14ac:dyDescent="0.2">
      <c r="A69" s="225" t="s">
        <v>18990</v>
      </c>
      <c r="B69" s="219">
        <v>0</v>
      </c>
      <c r="C69" s="226" t="s">
        <v>121</v>
      </c>
      <c r="D69" s="219">
        <v>33900</v>
      </c>
      <c r="E69" s="226">
        <v>4500</v>
      </c>
      <c r="F69" s="219">
        <v>29400</v>
      </c>
      <c r="G69" s="220" t="s">
        <v>121</v>
      </c>
      <c r="H69" s="213">
        <v>61</v>
      </c>
      <c r="J69" s="213">
        <v>86</v>
      </c>
      <c r="K69" s="213">
        <v>20</v>
      </c>
    </row>
    <row r="70" spans="1:13" x14ac:dyDescent="0.2">
      <c r="A70" s="225" t="s">
        <v>19434</v>
      </c>
      <c r="B70" s="219">
        <v>17140</v>
      </c>
      <c r="C70" s="226" t="s">
        <v>121</v>
      </c>
      <c r="D70" s="219">
        <v>0</v>
      </c>
      <c r="E70" s="226">
        <v>17140</v>
      </c>
      <c r="F70" s="219">
        <v>0</v>
      </c>
      <c r="G70" s="220" t="s">
        <v>121</v>
      </c>
      <c r="H70" s="213">
        <v>62</v>
      </c>
      <c r="J70" s="213">
        <v>87</v>
      </c>
      <c r="K70" s="213">
        <v>21</v>
      </c>
    </row>
    <row r="71" spans="1:13" x14ac:dyDescent="0.2">
      <c r="A71" s="225" t="s">
        <v>19510</v>
      </c>
      <c r="B71" s="219">
        <v>0</v>
      </c>
      <c r="C71" s="226" t="s">
        <v>121</v>
      </c>
      <c r="D71" s="219">
        <v>1800</v>
      </c>
      <c r="E71" s="226">
        <v>0</v>
      </c>
      <c r="F71" s="219">
        <v>1800</v>
      </c>
      <c r="G71" s="220" t="s">
        <v>121</v>
      </c>
      <c r="H71" s="213">
        <v>63</v>
      </c>
      <c r="J71" s="213">
        <v>88</v>
      </c>
      <c r="K71" s="213">
        <v>1</v>
      </c>
    </row>
    <row r="72" spans="1:13" x14ac:dyDescent="0.2">
      <c r="A72" s="225" t="s">
        <v>19184</v>
      </c>
      <c r="B72" s="219">
        <v>0</v>
      </c>
      <c r="C72" s="226" t="s">
        <v>121</v>
      </c>
      <c r="D72" s="219">
        <v>6000</v>
      </c>
      <c r="E72" s="226">
        <v>3000</v>
      </c>
      <c r="F72" s="219">
        <v>3000</v>
      </c>
      <c r="G72" s="220" t="s">
        <v>121</v>
      </c>
      <c r="H72" s="213">
        <v>64</v>
      </c>
      <c r="J72" s="213">
        <v>89</v>
      </c>
      <c r="K72" s="213">
        <v>2</v>
      </c>
    </row>
    <row r="73" spans="1:13" x14ac:dyDescent="0.2">
      <c r="A73" s="225" t="s">
        <v>19347</v>
      </c>
      <c r="B73" s="219">
        <v>0</v>
      </c>
      <c r="C73" s="226" t="s">
        <v>121</v>
      </c>
      <c r="D73" s="219">
        <v>4800</v>
      </c>
      <c r="E73" s="226">
        <v>0</v>
      </c>
      <c r="F73" s="219">
        <v>4800</v>
      </c>
      <c r="G73" s="220" t="s">
        <v>121</v>
      </c>
      <c r="H73" s="213">
        <v>65</v>
      </c>
      <c r="J73" s="213">
        <v>90</v>
      </c>
      <c r="K73" s="213">
        <v>3</v>
      </c>
      <c r="M73" s="213" t="s">
        <v>19388</v>
      </c>
    </row>
    <row r="74" spans="1:13" x14ac:dyDescent="0.2">
      <c r="A74" s="225" t="s">
        <v>19435</v>
      </c>
      <c r="B74" s="219">
        <v>700</v>
      </c>
      <c r="C74" s="226" t="s">
        <v>121</v>
      </c>
      <c r="D74" s="219">
        <v>0</v>
      </c>
      <c r="E74" s="226">
        <v>700</v>
      </c>
      <c r="F74" s="219">
        <v>0</v>
      </c>
      <c r="G74" s="220" t="s">
        <v>121</v>
      </c>
      <c r="H74" s="213">
        <v>66</v>
      </c>
      <c r="J74" s="213">
        <v>91</v>
      </c>
      <c r="K74" s="213">
        <v>4</v>
      </c>
    </row>
    <row r="75" spans="1:13" x14ac:dyDescent="0.2">
      <c r="A75" s="225" t="s">
        <v>19436</v>
      </c>
      <c r="B75" s="219">
        <v>3600</v>
      </c>
      <c r="C75" s="226" t="s">
        <v>121</v>
      </c>
      <c r="D75" s="219">
        <v>3600</v>
      </c>
      <c r="E75" s="226">
        <v>7200</v>
      </c>
      <c r="F75" s="219">
        <v>0</v>
      </c>
      <c r="G75" s="220" t="s">
        <v>121</v>
      </c>
      <c r="H75" s="213">
        <v>67</v>
      </c>
      <c r="J75" s="213">
        <v>92</v>
      </c>
    </row>
    <row r="76" spans="1:13" x14ac:dyDescent="0.2">
      <c r="A76" s="225" t="s">
        <v>19511</v>
      </c>
      <c r="B76" s="219">
        <v>0</v>
      </c>
      <c r="C76" s="226" t="s">
        <v>121</v>
      </c>
      <c r="D76" s="219">
        <v>2281</v>
      </c>
      <c r="E76" s="226">
        <v>2281</v>
      </c>
      <c r="F76" s="219">
        <v>0</v>
      </c>
      <c r="G76" s="220" t="s">
        <v>121</v>
      </c>
      <c r="H76" s="213">
        <v>68</v>
      </c>
      <c r="J76" s="213">
        <v>93</v>
      </c>
    </row>
    <row r="77" spans="1:13" x14ac:dyDescent="0.2">
      <c r="A77" s="225" t="s">
        <v>19512</v>
      </c>
      <c r="B77" s="219">
        <v>0</v>
      </c>
      <c r="C77" s="226" t="s">
        <v>121</v>
      </c>
      <c r="D77" s="219">
        <v>21738</v>
      </c>
      <c r="E77" s="226">
        <v>0</v>
      </c>
      <c r="F77" s="219">
        <v>21738</v>
      </c>
      <c r="G77" s="220" t="s">
        <v>121</v>
      </c>
      <c r="H77" s="213">
        <v>69</v>
      </c>
      <c r="J77" s="213">
        <v>94</v>
      </c>
    </row>
    <row r="78" spans="1:13" x14ac:dyDescent="0.2">
      <c r="A78" s="225" t="s">
        <v>19513</v>
      </c>
      <c r="B78" s="219">
        <v>0</v>
      </c>
      <c r="C78" s="226" t="s">
        <v>121</v>
      </c>
      <c r="D78" s="219">
        <v>33408</v>
      </c>
      <c r="E78" s="226">
        <v>0</v>
      </c>
      <c r="F78" s="219">
        <v>33408</v>
      </c>
      <c r="G78" s="220" t="s">
        <v>121</v>
      </c>
      <c r="H78" s="213">
        <v>70</v>
      </c>
      <c r="J78" s="213">
        <v>95</v>
      </c>
    </row>
    <row r="79" spans="1:13" x14ac:dyDescent="0.2">
      <c r="A79" s="225" t="s">
        <v>253</v>
      </c>
      <c r="B79" s="219">
        <v>293801.34999999998</v>
      </c>
      <c r="C79" s="226" t="s">
        <v>121</v>
      </c>
      <c r="D79" s="219">
        <v>7228146</v>
      </c>
      <c r="E79" s="226">
        <v>7228146</v>
      </c>
      <c r="F79" s="219">
        <v>293801.34999999998</v>
      </c>
      <c r="G79" s="220" t="s">
        <v>121</v>
      </c>
      <c r="H79" s="213">
        <v>71</v>
      </c>
      <c r="J79" s="213">
        <v>96</v>
      </c>
    </row>
    <row r="80" spans="1:13" x14ac:dyDescent="0.2">
      <c r="A80" s="225" t="s">
        <v>254</v>
      </c>
      <c r="B80" s="219">
        <v>293801.34999999998</v>
      </c>
      <c r="C80" s="226" t="s">
        <v>121</v>
      </c>
      <c r="D80" s="219">
        <v>0</v>
      </c>
      <c r="E80" s="226">
        <v>0</v>
      </c>
      <c r="F80" s="219">
        <v>293801.34999999998</v>
      </c>
      <c r="G80" s="220" t="s">
        <v>121</v>
      </c>
      <c r="H80" s="213">
        <v>72</v>
      </c>
      <c r="J80" s="213">
        <v>97</v>
      </c>
    </row>
    <row r="81" spans="1:10" x14ac:dyDescent="0.2">
      <c r="A81" s="225" t="s">
        <v>18991</v>
      </c>
      <c r="B81" s="219">
        <v>0</v>
      </c>
      <c r="C81" s="226" t="s">
        <v>121</v>
      </c>
      <c r="D81" s="219">
        <v>3179874</v>
      </c>
      <c r="E81" s="226">
        <v>3179874</v>
      </c>
      <c r="F81" s="219">
        <v>0</v>
      </c>
      <c r="G81" s="220" t="s">
        <v>121</v>
      </c>
      <c r="H81" s="213">
        <v>73</v>
      </c>
      <c r="J81" s="213">
        <v>98</v>
      </c>
    </row>
    <row r="82" spans="1:10" x14ac:dyDescent="0.2">
      <c r="A82" s="225" t="s">
        <v>19232</v>
      </c>
      <c r="B82" s="219">
        <v>0</v>
      </c>
      <c r="C82" s="226" t="s">
        <v>121</v>
      </c>
      <c r="D82" s="219">
        <v>4048272</v>
      </c>
      <c r="E82" s="226">
        <v>4048272</v>
      </c>
      <c r="F82" s="219">
        <v>0</v>
      </c>
      <c r="G82" s="220" t="s">
        <v>121</v>
      </c>
      <c r="H82" s="213">
        <v>74</v>
      </c>
      <c r="J82" s="213">
        <v>99</v>
      </c>
    </row>
    <row r="83" spans="1:10" x14ac:dyDescent="0.2">
      <c r="A83" s="225" t="s">
        <v>255</v>
      </c>
      <c r="B83" s="219">
        <v>51239.54</v>
      </c>
      <c r="C83" s="226" t="s">
        <v>121</v>
      </c>
      <c r="D83" s="219">
        <v>156458.70000000001</v>
      </c>
      <c r="E83" s="226">
        <v>108869.74</v>
      </c>
      <c r="F83" s="219">
        <v>98828.5</v>
      </c>
      <c r="G83" s="220" t="s">
        <v>121</v>
      </c>
      <c r="H83" s="213">
        <v>75</v>
      </c>
      <c r="J83" s="213">
        <v>100</v>
      </c>
    </row>
    <row r="84" spans="1:10" x14ac:dyDescent="0.2">
      <c r="A84" s="225" t="s">
        <v>255</v>
      </c>
      <c r="B84" s="219">
        <v>51239.54</v>
      </c>
      <c r="C84" s="226" t="s">
        <v>121</v>
      </c>
      <c r="D84" s="219">
        <v>156458.70000000001</v>
      </c>
      <c r="E84" s="226">
        <v>108869.74</v>
      </c>
      <c r="F84" s="219">
        <v>98828.5</v>
      </c>
      <c r="G84" s="220" t="s">
        <v>121</v>
      </c>
      <c r="H84" s="213">
        <v>76</v>
      </c>
      <c r="J84" s="213">
        <v>101</v>
      </c>
    </row>
    <row r="85" spans="1:10" x14ac:dyDescent="0.2">
      <c r="A85" s="225" t="s">
        <v>256</v>
      </c>
      <c r="B85" s="219">
        <v>0</v>
      </c>
      <c r="C85" s="226" t="s">
        <v>121</v>
      </c>
      <c r="D85" s="219">
        <v>463</v>
      </c>
      <c r="E85" s="226">
        <v>463</v>
      </c>
      <c r="F85" s="219">
        <v>0</v>
      </c>
      <c r="G85" s="220" t="s">
        <v>121</v>
      </c>
      <c r="H85" s="213">
        <v>77</v>
      </c>
      <c r="J85" s="213">
        <v>102</v>
      </c>
    </row>
    <row r="86" spans="1:10" x14ac:dyDescent="0.2">
      <c r="A86" s="225" t="s">
        <v>19185</v>
      </c>
      <c r="B86" s="219">
        <v>0</v>
      </c>
      <c r="C86" s="226" t="s">
        <v>121</v>
      </c>
      <c r="D86" s="219">
        <v>2050</v>
      </c>
      <c r="E86" s="226">
        <v>2050</v>
      </c>
      <c r="F86" s="219">
        <v>0</v>
      </c>
      <c r="G86" s="220" t="s">
        <v>121</v>
      </c>
      <c r="H86" s="213">
        <v>78</v>
      </c>
      <c r="J86" s="213">
        <v>103</v>
      </c>
    </row>
    <row r="87" spans="1:10" x14ac:dyDescent="0.2">
      <c r="A87" s="225" t="s">
        <v>19514</v>
      </c>
      <c r="B87" s="219">
        <v>0</v>
      </c>
      <c r="C87" s="226" t="s">
        <v>121</v>
      </c>
      <c r="D87" s="219">
        <v>994</v>
      </c>
      <c r="E87" s="226">
        <v>994</v>
      </c>
      <c r="F87" s="219">
        <v>0</v>
      </c>
      <c r="G87" s="220" t="s">
        <v>121</v>
      </c>
      <c r="H87" s="213">
        <v>79</v>
      </c>
      <c r="J87" s="213">
        <v>104</v>
      </c>
    </row>
    <row r="88" spans="1:10" x14ac:dyDescent="0.2">
      <c r="A88" s="225" t="s">
        <v>18992</v>
      </c>
      <c r="B88" s="219">
        <v>4350</v>
      </c>
      <c r="C88" s="226" t="s">
        <v>121</v>
      </c>
      <c r="D88" s="219">
        <v>629</v>
      </c>
      <c r="E88" s="226">
        <v>4979</v>
      </c>
      <c r="F88" s="219">
        <v>0</v>
      </c>
      <c r="G88" s="220" t="s">
        <v>121</v>
      </c>
      <c r="H88" s="213">
        <v>80</v>
      </c>
      <c r="J88" s="213">
        <v>105</v>
      </c>
    </row>
    <row r="89" spans="1:10" x14ac:dyDescent="0.2">
      <c r="A89" s="225" t="s">
        <v>19437</v>
      </c>
      <c r="B89" s="219">
        <v>-24.54</v>
      </c>
      <c r="C89" s="226" t="s">
        <v>121</v>
      </c>
      <c r="D89" s="219">
        <v>274.54000000000002</v>
      </c>
      <c r="E89" s="226">
        <v>250</v>
      </c>
      <c r="F89" s="219">
        <v>0</v>
      </c>
      <c r="G89" s="220" t="s">
        <v>121</v>
      </c>
      <c r="H89" s="213">
        <v>81</v>
      </c>
      <c r="J89" s="213">
        <v>106</v>
      </c>
    </row>
    <row r="90" spans="1:10" x14ac:dyDescent="0.2">
      <c r="A90" s="225" t="s">
        <v>257</v>
      </c>
      <c r="B90" s="219">
        <v>0</v>
      </c>
      <c r="C90" s="226" t="s">
        <v>121</v>
      </c>
      <c r="D90" s="219">
        <v>10162.379999999999</v>
      </c>
      <c r="E90" s="226">
        <v>10162.379999999999</v>
      </c>
      <c r="F90" s="219">
        <v>0</v>
      </c>
      <c r="G90" s="220" t="s">
        <v>121</v>
      </c>
      <c r="H90" s="213">
        <v>82</v>
      </c>
      <c r="J90" s="213">
        <v>107</v>
      </c>
    </row>
    <row r="91" spans="1:10" x14ac:dyDescent="0.2">
      <c r="A91" s="225" t="s">
        <v>19438</v>
      </c>
      <c r="B91" s="219">
        <v>0</v>
      </c>
      <c r="C91" s="226" t="s">
        <v>121</v>
      </c>
      <c r="D91" s="219">
        <v>6585</v>
      </c>
      <c r="E91" s="226">
        <v>0</v>
      </c>
      <c r="F91" s="219">
        <v>6585</v>
      </c>
      <c r="G91" s="220" t="s">
        <v>121</v>
      </c>
      <c r="H91" s="213">
        <v>83</v>
      </c>
      <c r="J91" s="213">
        <v>108</v>
      </c>
    </row>
    <row r="92" spans="1:10" x14ac:dyDescent="0.2">
      <c r="A92" s="225" t="s">
        <v>19348</v>
      </c>
      <c r="B92" s="219">
        <v>0</v>
      </c>
      <c r="C92" s="226" t="s">
        <v>121</v>
      </c>
      <c r="D92" s="219">
        <v>3170</v>
      </c>
      <c r="E92" s="226">
        <v>120</v>
      </c>
      <c r="F92" s="219">
        <v>3050</v>
      </c>
      <c r="G92" s="220" t="s">
        <v>121</v>
      </c>
      <c r="H92" s="213">
        <v>84</v>
      </c>
      <c r="J92" s="213">
        <v>109</v>
      </c>
    </row>
    <row r="93" spans="1:10" x14ac:dyDescent="0.2">
      <c r="A93" s="225" t="s">
        <v>19349</v>
      </c>
      <c r="B93" s="219">
        <v>0</v>
      </c>
      <c r="C93" s="226" t="s">
        <v>121</v>
      </c>
      <c r="D93" s="219">
        <v>8400</v>
      </c>
      <c r="E93" s="226">
        <v>8400</v>
      </c>
      <c r="F93" s="219">
        <v>0</v>
      </c>
      <c r="G93" s="220" t="s">
        <v>121</v>
      </c>
      <c r="H93" s="213">
        <v>85</v>
      </c>
    </row>
    <row r="94" spans="1:10" x14ac:dyDescent="0.2">
      <c r="A94" s="225" t="s">
        <v>19439</v>
      </c>
      <c r="B94" s="219">
        <v>0</v>
      </c>
      <c r="C94" s="226" t="s">
        <v>121</v>
      </c>
      <c r="D94" s="219">
        <v>331</v>
      </c>
      <c r="E94" s="226">
        <v>331</v>
      </c>
      <c r="F94" s="219">
        <v>0</v>
      </c>
      <c r="G94" s="220" t="s">
        <v>121</v>
      </c>
      <c r="H94" s="213">
        <v>86</v>
      </c>
    </row>
    <row r="95" spans="1:10" x14ac:dyDescent="0.2">
      <c r="A95" s="225" t="s">
        <v>19515</v>
      </c>
      <c r="B95" s="219">
        <v>0</v>
      </c>
      <c r="C95" s="226" t="s">
        <v>121</v>
      </c>
      <c r="D95" s="219">
        <v>5635</v>
      </c>
      <c r="E95" s="226">
        <v>0</v>
      </c>
      <c r="F95" s="219">
        <v>5635</v>
      </c>
      <c r="G95" s="220" t="s">
        <v>121</v>
      </c>
      <c r="H95" s="213">
        <v>87</v>
      </c>
    </row>
    <row r="96" spans="1:10" x14ac:dyDescent="0.2">
      <c r="A96" s="225" t="s">
        <v>19516</v>
      </c>
      <c r="B96" s="219">
        <v>0</v>
      </c>
      <c r="C96" s="226" t="s">
        <v>121</v>
      </c>
      <c r="D96" s="219">
        <v>2680</v>
      </c>
      <c r="E96" s="226">
        <v>0</v>
      </c>
      <c r="F96" s="219">
        <v>2680</v>
      </c>
      <c r="G96" s="220" t="s">
        <v>121</v>
      </c>
      <c r="H96" s="213">
        <v>88</v>
      </c>
    </row>
    <row r="97" spans="1:9" x14ac:dyDescent="0.2">
      <c r="A97" s="225" t="s">
        <v>19517</v>
      </c>
      <c r="B97" s="219">
        <v>0</v>
      </c>
      <c r="C97" s="226" t="s">
        <v>121</v>
      </c>
      <c r="D97" s="219">
        <v>190</v>
      </c>
      <c r="E97" s="226">
        <v>190</v>
      </c>
      <c r="F97" s="219">
        <v>0</v>
      </c>
      <c r="G97" s="220" t="s">
        <v>121</v>
      </c>
      <c r="H97" s="213">
        <v>89</v>
      </c>
    </row>
    <row r="98" spans="1:9" x14ac:dyDescent="0.2">
      <c r="A98" s="225" t="s">
        <v>19440</v>
      </c>
      <c r="B98" s="219">
        <v>4700</v>
      </c>
      <c r="C98" s="226" t="s">
        <v>121</v>
      </c>
      <c r="D98" s="219">
        <v>0</v>
      </c>
      <c r="E98" s="226">
        <v>4700</v>
      </c>
      <c r="F98" s="219">
        <v>0</v>
      </c>
      <c r="G98" s="220" t="s">
        <v>121</v>
      </c>
      <c r="H98" s="213">
        <v>90</v>
      </c>
    </row>
    <row r="99" spans="1:9" x14ac:dyDescent="0.2">
      <c r="A99" s="225" t="s">
        <v>18993</v>
      </c>
      <c r="B99" s="219">
        <v>0</v>
      </c>
      <c r="C99" s="226" t="s">
        <v>121</v>
      </c>
      <c r="D99" s="219">
        <v>310</v>
      </c>
      <c r="E99" s="226">
        <v>310</v>
      </c>
      <c r="F99" s="219">
        <v>0</v>
      </c>
      <c r="G99" s="220" t="s">
        <v>121</v>
      </c>
      <c r="H99" s="213">
        <v>91</v>
      </c>
    </row>
    <row r="100" spans="1:9" x14ac:dyDescent="0.2">
      <c r="A100" s="225" t="s">
        <v>19518</v>
      </c>
      <c r="B100" s="219">
        <v>0</v>
      </c>
      <c r="C100" s="226" t="s">
        <v>121</v>
      </c>
      <c r="D100" s="219">
        <v>376</v>
      </c>
      <c r="E100" s="226">
        <v>376</v>
      </c>
      <c r="F100" s="219">
        <v>0</v>
      </c>
      <c r="G100" s="220" t="s">
        <v>121</v>
      </c>
      <c r="H100" s="213">
        <v>92</v>
      </c>
    </row>
    <row r="101" spans="1:9" x14ac:dyDescent="0.2">
      <c r="A101" s="225" t="s">
        <v>19350</v>
      </c>
      <c r="B101" s="219">
        <v>8000</v>
      </c>
      <c r="C101" s="226" t="s">
        <v>121</v>
      </c>
      <c r="D101" s="219">
        <v>24384</v>
      </c>
      <c r="E101" s="226">
        <v>8004</v>
      </c>
      <c r="F101" s="219">
        <v>24380</v>
      </c>
      <c r="G101" s="220" t="s">
        <v>121</v>
      </c>
      <c r="H101" s="213">
        <v>93</v>
      </c>
    </row>
    <row r="102" spans="1:9" ht="13.5" thickBot="1" x14ac:dyDescent="0.25">
      <c r="A102" s="227" t="s">
        <v>258</v>
      </c>
      <c r="B102" s="221">
        <v>5068</v>
      </c>
      <c r="C102" s="228" t="s">
        <v>121</v>
      </c>
      <c r="D102" s="221">
        <v>5414</v>
      </c>
      <c r="E102" s="228">
        <v>6622</v>
      </c>
      <c r="F102" s="221">
        <v>3860</v>
      </c>
      <c r="G102" s="222" t="s">
        <v>121</v>
      </c>
      <c r="H102" s="213">
        <v>94</v>
      </c>
      <c r="I102" s="213">
        <f>+H102+94</f>
        <v>188</v>
      </c>
    </row>
    <row r="103" spans="1:9" x14ac:dyDescent="0.2">
      <c r="A103" s="223" t="s">
        <v>19351</v>
      </c>
      <c r="B103" s="217">
        <v>2750</v>
      </c>
      <c r="C103" s="224" t="s">
        <v>121</v>
      </c>
      <c r="D103" s="217">
        <v>186</v>
      </c>
      <c r="E103" s="224">
        <v>2936</v>
      </c>
      <c r="F103" s="217">
        <v>0</v>
      </c>
      <c r="G103" s="218" t="s">
        <v>121</v>
      </c>
      <c r="H103" s="213">
        <v>95</v>
      </c>
    </row>
    <row r="104" spans="1:9" x14ac:dyDescent="0.2">
      <c r="A104" s="225" t="s">
        <v>19233</v>
      </c>
      <c r="B104" s="219">
        <v>0</v>
      </c>
      <c r="C104" s="226" t="s">
        <v>121</v>
      </c>
      <c r="D104" s="219">
        <v>406</v>
      </c>
      <c r="E104" s="226">
        <v>406</v>
      </c>
      <c r="F104" s="219">
        <v>0</v>
      </c>
      <c r="G104" s="220" t="s">
        <v>121</v>
      </c>
      <c r="H104" s="213">
        <v>96</v>
      </c>
    </row>
    <row r="105" spans="1:9" x14ac:dyDescent="0.2">
      <c r="A105" s="225" t="s">
        <v>19441</v>
      </c>
      <c r="B105" s="219">
        <v>2750</v>
      </c>
      <c r="C105" s="226" t="s">
        <v>121</v>
      </c>
      <c r="D105" s="219">
        <v>1685</v>
      </c>
      <c r="E105" s="226">
        <v>4435</v>
      </c>
      <c r="F105" s="219">
        <v>0</v>
      </c>
      <c r="G105" s="220" t="s">
        <v>121</v>
      </c>
      <c r="H105" s="213">
        <v>97</v>
      </c>
    </row>
    <row r="106" spans="1:9" x14ac:dyDescent="0.2">
      <c r="A106" s="225" t="s">
        <v>19442</v>
      </c>
      <c r="B106" s="219">
        <v>0</v>
      </c>
      <c r="C106" s="226" t="s">
        <v>121</v>
      </c>
      <c r="D106" s="219">
        <v>505</v>
      </c>
      <c r="E106" s="226">
        <v>505</v>
      </c>
      <c r="F106" s="219">
        <v>0</v>
      </c>
      <c r="G106" s="220" t="s">
        <v>121</v>
      </c>
      <c r="H106" s="213">
        <v>98</v>
      </c>
    </row>
    <row r="107" spans="1:9" x14ac:dyDescent="0.2">
      <c r="A107" s="225" t="s">
        <v>19519</v>
      </c>
      <c r="B107" s="219">
        <v>0</v>
      </c>
      <c r="C107" s="226" t="s">
        <v>121</v>
      </c>
      <c r="D107" s="219">
        <v>185</v>
      </c>
      <c r="E107" s="226">
        <v>185</v>
      </c>
      <c r="F107" s="219">
        <v>0</v>
      </c>
      <c r="G107" s="220" t="s">
        <v>121</v>
      </c>
      <c r="H107" s="213">
        <v>99</v>
      </c>
    </row>
    <row r="108" spans="1:9" x14ac:dyDescent="0.2">
      <c r="A108" s="225" t="s">
        <v>19443</v>
      </c>
      <c r="B108" s="219">
        <v>0</v>
      </c>
      <c r="C108" s="226" t="s">
        <v>121</v>
      </c>
      <c r="D108" s="219">
        <v>279</v>
      </c>
      <c r="E108" s="226">
        <v>279</v>
      </c>
      <c r="F108" s="219">
        <v>0</v>
      </c>
      <c r="G108" s="220" t="s">
        <v>121</v>
      </c>
      <c r="H108" s="213">
        <v>100</v>
      </c>
    </row>
    <row r="109" spans="1:9" x14ac:dyDescent="0.2">
      <c r="A109" s="225" t="s">
        <v>19444</v>
      </c>
      <c r="B109" s="219">
        <v>4520</v>
      </c>
      <c r="C109" s="226" t="s">
        <v>121</v>
      </c>
      <c r="D109" s="219">
        <v>3675</v>
      </c>
      <c r="E109" s="226">
        <v>8195</v>
      </c>
      <c r="F109" s="219">
        <v>0</v>
      </c>
      <c r="G109" s="220" t="s">
        <v>121</v>
      </c>
      <c r="H109" s="213">
        <v>101</v>
      </c>
    </row>
    <row r="110" spans="1:9" x14ac:dyDescent="0.2">
      <c r="A110" s="225" t="s">
        <v>19445</v>
      </c>
      <c r="B110" s="219">
        <v>3500</v>
      </c>
      <c r="C110" s="226" t="s">
        <v>121</v>
      </c>
      <c r="D110" s="219">
        <v>0</v>
      </c>
      <c r="E110" s="226">
        <v>3500</v>
      </c>
      <c r="F110" s="219">
        <v>0</v>
      </c>
      <c r="G110" s="220" t="s">
        <v>121</v>
      </c>
      <c r="H110" s="213">
        <v>102</v>
      </c>
    </row>
    <row r="111" spans="1:9" x14ac:dyDescent="0.2">
      <c r="A111" s="225" t="s">
        <v>19446</v>
      </c>
      <c r="B111" s="219">
        <v>2500</v>
      </c>
      <c r="C111" s="226" t="s">
        <v>121</v>
      </c>
      <c r="D111" s="219">
        <v>0</v>
      </c>
      <c r="E111" s="226">
        <v>2500</v>
      </c>
      <c r="F111" s="219">
        <v>0</v>
      </c>
      <c r="G111" s="220" t="s">
        <v>121</v>
      </c>
      <c r="H111" s="213">
        <v>103</v>
      </c>
    </row>
    <row r="112" spans="1:9" x14ac:dyDescent="0.2">
      <c r="A112" s="225" t="s">
        <v>19394</v>
      </c>
      <c r="B112" s="219">
        <v>3000</v>
      </c>
      <c r="C112" s="226" t="s">
        <v>121</v>
      </c>
      <c r="D112" s="219">
        <v>0</v>
      </c>
      <c r="E112" s="226">
        <v>3000</v>
      </c>
      <c r="F112" s="219">
        <v>0</v>
      </c>
      <c r="G112" s="220" t="s">
        <v>121</v>
      </c>
      <c r="H112" s="213">
        <v>104</v>
      </c>
    </row>
    <row r="113" spans="1:8" x14ac:dyDescent="0.2">
      <c r="A113" s="225" t="s">
        <v>18994</v>
      </c>
      <c r="B113" s="219">
        <v>0</v>
      </c>
      <c r="C113" s="226" t="s">
        <v>121</v>
      </c>
      <c r="D113" s="219">
        <v>3000</v>
      </c>
      <c r="E113" s="226">
        <v>0</v>
      </c>
      <c r="F113" s="219">
        <v>3000</v>
      </c>
      <c r="G113" s="220" t="s">
        <v>121</v>
      </c>
      <c r="H113" s="213">
        <v>105</v>
      </c>
    </row>
    <row r="114" spans="1:8" x14ac:dyDescent="0.2">
      <c r="A114" s="225" t="s">
        <v>19520</v>
      </c>
      <c r="B114" s="219">
        <v>0</v>
      </c>
      <c r="C114" s="226" t="s">
        <v>121</v>
      </c>
      <c r="D114" s="219">
        <v>230.01</v>
      </c>
      <c r="E114" s="226">
        <v>230.01</v>
      </c>
      <c r="F114" s="219">
        <v>0</v>
      </c>
      <c r="G114" s="220" t="s">
        <v>121</v>
      </c>
      <c r="H114" s="213">
        <v>106</v>
      </c>
    </row>
    <row r="115" spans="1:8" x14ac:dyDescent="0.2">
      <c r="A115" s="225" t="s">
        <v>259</v>
      </c>
      <c r="B115" s="219">
        <v>0</v>
      </c>
      <c r="C115" s="226" t="s">
        <v>121</v>
      </c>
      <c r="D115" s="219">
        <v>988</v>
      </c>
      <c r="E115" s="226">
        <v>988</v>
      </c>
      <c r="F115" s="219">
        <v>0</v>
      </c>
      <c r="G115" s="220" t="s">
        <v>121</v>
      </c>
      <c r="H115" s="213">
        <v>107</v>
      </c>
    </row>
    <row r="116" spans="1:8" x14ac:dyDescent="0.2">
      <c r="A116" s="225" t="s">
        <v>19474</v>
      </c>
      <c r="B116" s="219">
        <v>0</v>
      </c>
      <c r="C116" s="226" t="s">
        <v>121</v>
      </c>
      <c r="D116" s="219">
        <v>380</v>
      </c>
      <c r="E116" s="226">
        <v>380</v>
      </c>
      <c r="F116" s="219">
        <v>0</v>
      </c>
      <c r="G116" s="220" t="s">
        <v>121</v>
      </c>
      <c r="H116" s="213">
        <v>108</v>
      </c>
    </row>
    <row r="117" spans="1:8" x14ac:dyDescent="0.2">
      <c r="A117" s="225" t="s">
        <v>19521</v>
      </c>
      <c r="B117" s="219">
        <v>0</v>
      </c>
      <c r="C117" s="226" t="s">
        <v>121</v>
      </c>
      <c r="D117" s="219">
        <v>210.01</v>
      </c>
      <c r="E117" s="226">
        <v>210.01</v>
      </c>
      <c r="F117" s="219">
        <v>0</v>
      </c>
      <c r="G117" s="220" t="s">
        <v>121</v>
      </c>
      <c r="H117" s="213">
        <v>109</v>
      </c>
    </row>
    <row r="118" spans="1:8" x14ac:dyDescent="0.2">
      <c r="A118" s="225" t="s">
        <v>19447</v>
      </c>
      <c r="B118" s="219">
        <v>0</v>
      </c>
      <c r="C118" s="226" t="s">
        <v>121</v>
      </c>
      <c r="D118" s="219">
        <v>1043</v>
      </c>
      <c r="E118" s="226">
        <v>884.5</v>
      </c>
      <c r="F118" s="219">
        <v>158.5</v>
      </c>
      <c r="G118" s="220" t="s">
        <v>121</v>
      </c>
      <c r="H118" s="213">
        <v>110</v>
      </c>
    </row>
    <row r="119" spans="1:8" x14ac:dyDescent="0.2">
      <c r="A119" s="225" t="s">
        <v>19352</v>
      </c>
      <c r="B119" s="219">
        <v>2160</v>
      </c>
      <c r="C119" s="226" t="s">
        <v>121</v>
      </c>
      <c r="D119" s="219">
        <v>0</v>
      </c>
      <c r="E119" s="226">
        <v>2160</v>
      </c>
      <c r="F119" s="219">
        <v>0</v>
      </c>
      <c r="G119" s="220" t="s">
        <v>121</v>
      </c>
      <c r="H119" s="213">
        <v>111</v>
      </c>
    </row>
    <row r="120" spans="1:8" x14ac:dyDescent="0.2">
      <c r="A120" s="225" t="s">
        <v>19448</v>
      </c>
      <c r="B120" s="219">
        <v>2260</v>
      </c>
      <c r="C120" s="226" t="s">
        <v>121</v>
      </c>
      <c r="D120" s="219">
        <v>0</v>
      </c>
      <c r="E120" s="226">
        <v>2260</v>
      </c>
      <c r="F120" s="219">
        <v>0</v>
      </c>
      <c r="G120" s="220" t="s">
        <v>121</v>
      </c>
      <c r="H120" s="213">
        <v>112</v>
      </c>
    </row>
    <row r="121" spans="1:8" x14ac:dyDescent="0.2">
      <c r="A121" s="225" t="s">
        <v>18995</v>
      </c>
      <c r="B121" s="219">
        <v>-1930.44</v>
      </c>
      <c r="C121" s="226" t="s">
        <v>121</v>
      </c>
      <c r="D121" s="219">
        <v>1930.44</v>
      </c>
      <c r="E121" s="226">
        <v>0</v>
      </c>
      <c r="F121" s="219">
        <v>0</v>
      </c>
      <c r="G121" s="220" t="s">
        <v>121</v>
      </c>
      <c r="H121" s="213">
        <v>113</v>
      </c>
    </row>
    <row r="122" spans="1:8" x14ac:dyDescent="0.2">
      <c r="A122" s="225" t="s">
        <v>18949</v>
      </c>
      <c r="B122" s="219">
        <v>1736.5</v>
      </c>
      <c r="C122" s="226" t="s">
        <v>121</v>
      </c>
      <c r="D122" s="219">
        <v>25000</v>
      </c>
      <c r="E122" s="226">
        <v>1736.5</v>
      </c>
      <c r="F122" s="219">
        <v>25000</v>
      </c>
      <c r="G122" s="220" t="s">
        <v>121</v>
      </c>
      <c r="H122" s="213">
        <v>114</v>
      </c>
    </row>
    <row r="123" spans="1:8" x14ac:dyDescent="0.2">
      <c r="A123" s="225" t="s">
        <v>260</v>
      </c>
      <c r="B123" s="219">
        <v>0</v>
      </c>
      <c r="C123" s="226" t="s">
        <v>121</v>
      </c>
      <c r="D123" s="219">
        <v>299</v>
      </c>
      <c r="E123" s="226">
        <v>299</v>
      </c>
      <c r="F123" s="219">
        <v>0</v>
      </c>
      <c r="G123" s="220" t="s">
        <v>121</v>
      </c>
      <c r="H123" s="213">
        <v>115</v>
      </c>
    </row>
    <row r="124" spans="1:8" x14ac:dyDescent="0.2">
      <c r="A124" s="225" t="s">
        <v>262</v>
      </c>
      <c r="B124" s="219">
        <v>0</v>
      </c>
      <c r="C124" s="226" t="s">
        <v>121</v>
      </c>
      <c r="D124" s="219">
        <v>11425</v>
      </c>
      <c r="E124" s="226">
        <v>6525</v>
      </c>
      <c r="F124" s="219">
        <v>4900</v>
      </c>
      <c r="G124" s="220" t="s">
        <v>121</v>
      </c>
      <c r="H124" s="213">
        <v>116</v>
      </c>
    </row>
    <row r="125" spans="1:8" x14ac:dyDescent="0.2">
      <c r="A125" s="225" t="s">
        <v>397</v>
      </c>
      <c r="B125" s="219">
        <v>0</v>
      </c>
      <c r="C125" s="226" t="s">
        <v>121</v>
      </c>
      <c r="D125" s="219">
        <v>2244.06</v>
      </c>
      <c r="E125" s="226">
        <v>2244.06</v>
      </c>
      <c r="F125" s="219">
        <v>0</v>
      </c>
      <c r="G125" s="220" t="s">
        <v>121</v>
      </c>
      <c r="H125" s="213">
        <v>117</v>
      </c>
    </row>
    <row r="126" spans="1:8" x14ac:dyDescent="0.2">
      <c r="A126" s="225" t="s">
        <v>19522</v>
      </c>
      <c r="B126" s="219">
        <v>0</v>
      </c>
      <c r="C126" s="226" t="s">
        <v>121</v>
      </c>
      <c r="D126" s="219">
        <v>6900</v>
      </c>
      <c r="E126" s="226">
        <v>0</v>
      </c>
      <c r="F126" s="219">
        <v>6900</v>
      </c>
      <c r="G126" s="220" t="s">
        <v>121</v>
      </c>
      <c r="H126" s="213">
        <v>118</v>
      </c>
    </row>
    <row r="127" spans="1:8" x14ac:dyDescent="0.2">
      <c r="A127" s="225" t="s">
        <v>18996</v>
      </c>
      <c r="B127" s="219">
        <v>1100</v>
      </c>
      <c r="C127" s="226" t="s">
        <v>121</v>
      </c>
      <c r="D127" s="219">
        <v>8516</v>
      </c>
      <c r="E127" s="226">
        <v>9016</v>
      </c>
      <c r="F127" s="219">
        <v>600</v>
      </c>
      <c r="G127" s="220" t="s">
        <v>121</v>
      </c>
      <c r="H127" s="213">
        <v>119</v>
      </c>
    </row>
    <row r="128" spans="1:8" x14ac:dyDescent="0.2">
      <c r="A128" s="225" t="s">
        <v>400</v>
      </c>
      <c r="B128" s="219">
        <v>0</v>
      </c>
      <c r="C128" s="226" t="s">
        <v>121</v>
      </c>
      <c r="D128" s="219">
        <v>432.06</v>
      </c>
      <c r="E128" s="226">
        <v>432.06</v>
      </c>
      <c r="F128" s="219">
        <v>0</v>
      </c>
      <c r="G128" s="220" t="s">
        <v>121</v>
      </c>
      <c r="H128" s="213">
        <v>120</v>
      </c>
    </row>
    <row r="129" spans="1:8" x14ac:dyDescent="0.2">
      <c r="A129" s="225" t="s">
        <v>264</v>
      </c>
      <c r="B129" s="219">
        <v>0</v>
      </c>
      <c r="C129" s="226" t="s">
        <v>121</v>
      </c>
      <c r="D129" s="219">
        <v>9790</v>
      </c>
      <c r="E129" s="226">
        <v>0</v>
      </c>
      <c r="F129" s="219">
        <v>9790</v>
      </c>
      <c r="G129" s="220" t="s">
        <v>121</v>
      </c>
      <c r="H129" s="213">
        <v>121</v>
      </c>
    </row>
    <row r="130" spans="1:8" x14ac:dyDescent="0.2">
      <c r="A130" s="225" t="s">
        <v>267</v>
      </c>
      <c r="B130" s="219">
        <v>3600</v>
      </c>
      <c r="C130" s="226" t="s">
        <v>121</v>
      </c>
      <c r="D130" s="219">
        <v>0</v>
      </c>
      <c r="E130" s="226">
        <v>3600</v>
      </c>
      <c r="F130" s="219">
        <v>0</v>
      </c>
      <c r="G130" s="220" t="s">
        <v>121</v>
      </c>
      <c r="H130" s="213">
        <v>122</v>
      </c>
    </row>
    <row r="131" spans="1:8" x14ac:dyDescent="0.2">
      <c r="A131" s="225" t="s">
        <v>19011</v>
      </c>
      <c r="B131" s="219">
        <v>0</v>
      </c>
      <c r="C131" s="226" t="s">
        <v>121</v>
      </c>
      <c r="D131" s="219">
        <v>110</v>
      </c>
      <c r="E131" s="226">
        <v>110</v>
      </c>
      <c r="F131" s="219">
        <v>0</v>
      </c>
      <c r="G131" s="220" t="s">
        <v>121</v>
      </c>
      <c r="H131" s="213">
        <v>123</v>
      </c>
    </row>
    <row r="132" spans="1:8" x14ac:dyDescent="0.2">
      <c r="A132" s="225" t="s">
        <v>421</v>
      </c>
      <c r="B132" s="219">
        <v>0</v>
      </c>
      <c r="C132" s="226" t="s">
        <v>121</v>
      </c>
      <c r="D132" s="219">
        <v>1070</v>
      </c>
      <c r="E132" s="226">
        <v>1070</v>
      </c>
      <c r="F132" s="219">
        <v>0</v>
      </c>
      <c r="G132" s="220" t="s">
        <v>121</v>
      </c>
      <c r="H132" s="213">
        <v>124</v>
      </c>
    </row>
    <row r="133" spans="1:8" x14ac:dyDescent="0.2">
      <c r="A133" s="225" t="s">
        <v>19449</v>
      </c>
      <c r="B133" s="219">
        <v>1200</v>
      </c>
      <c r="C133" s="226" t="s">
        <v>121</v>
      </c>
      <c r="D133" s="219">
        <v>2519.1999999999998</v>
      </c>
      <c r="E133" s="226">
        <v>2629.2</v>
      </c>
      <c r="F133" s="219">
        <v>1090</v>
      </c>
      <c r="G133" s="220" t="s">
        <v>121</v>
      </c>
      <c r="H133" s="213">
        <v>125</v>
      </c>
    </row>
    <row r="134" spans="1:8" x14ac:dyDescent="0.2">
      <c r="A134" s="225" t="s">
        <v>19496</v>
      </c>
      <c r="B134" s="219">
        <v>0</v>
      </c>
      <c r="C134" s="226" t="s">
        <v>121</v>
      </c>
      <c r="D134" s="219">
        <v>203</v>
      </c>
      <c r="E134" s="226">
        <v>203</v>
      </c>
      <c r="F134" s="219">
        <v>0</v>
      </c>
      <c r="G134" s="220" t="s">
        <v>121</v>
      </c>
      <c r="H134" s="213">
        <v>126</v>
      </c>
    </row>
    <row r="135" spans="1:8" x14ac:dyDescent="0.2">
      <c r="A135" s="225" t="s">
        <v>268</v>
      </c>
      <c r="B135" s="219">
        <v>0.02</v>
      </c>
      <c r="C135" s="226" t="s">
        <v>121</v>
      </c>
      <c r="D135" s="219">
        <v>1200</v>
      </c>
      <c r="E135" s="226">
        <v>0.02</v>
      </c>
      <c r="F135" s="219">
        <v>1200</v>
      </c>
      <c r="G135" s="220" t="s">
        <v>121</v>
      </c>
      <c r="H135" s="213">
        <v>127</v>
      </c>
    </row>
    <row r="136" spans="1:8" x14ac:dyDescent="0.2">
      <c r="A136" s="225" t="s">
        <v>269</v>
      </c>
      <c r="B136" s="219">
        <v>705641.03</v>
      </c>
      <c r="C136" s="226" t="s">
        <v>121</v>
      </c>
      <c r="D136" s="219">
        <v>1178109.1200000001</v>
      </c>
      <c r="E136" s="226">
        <v>1243210.3999999999</v>
      </c>
      <c r="F136" s="219">
        <v>640539.75</v>
      </c>
      <c r="G136" s="220" t="s">
        <v>121</v>
      </c>
      <c r="H136" s="213">
        <v>128</v>
      </c>
    </row>
    <row r="137" spans="1:8" x14ac:dyDescent="0.2">
      <c r="A137" s="225" t="s">
        <v>270</v>
      </c>
      <c r="B137" s="219">
        <v>705641.03</v>
      </c>
      <c r="C137" s="226" t="s">
        <v>121</v>
      </c>
      <c r="D137" s="219">
        <v>1178109.1200000001</v>
      </c>
      <c r="E137" s="226">
        <v>1243210.3999999999</v>
      </c>
      <c r="F137" s="219">
        <v>640539.75</v>
      </c>
      <c r="G137" s="220" t="s">
        <v>121</v>
      </c>
      <c r="H137" s="213">
        <v>129</v>
      </c>
    </row>
    <row r="138" spans="1:8" x14ac:dyDescent="0.2">
      <c r="A138" s="225" t="s">
        <v>271</v>
      </c>
      <c r="B138" s="219">
        <v>705641.03</v>
      </c>
      <c r="C138" s="226" t="s">
        <v>121</v>
      </c>
      <c r="D138" s="219">
        <v>1178109.1200000001</v>
      </c>
      <c r="E138" s="226">
        <v>1243210.3999999999</v>
      </c>
      <c r="F138" s="219">
        <v>640539.75</v>
      </c>
      <c r="G138" s="220" t="s">
        <v>121</v>
      </c>
      <c r="H138" s="213">
        <v>130</v>
      </c>
    </row>
    <row r="139" spans="1:8" x14ac:dyDescent="0.2">
      <c r="A139" s="225" t="s">
        <v>19523</v>
      </c>
      <c r="B139" s="219">
        <v>0</v>
      </c>
      <c r="C139" s="226" t="s">
        <v>121</v>
      </c>
      <c r="D139" s="219">
        <v>7626.56</v>
      </c>
      <c r="E139" s="226">
        <v>7626.56</v>
      </c>
      <c r="F139" s="219">
        <v>0</v>
      </c>
      <c r="G139" s="220" t="s">
        <v>121</v>
      </c>
      <c r="H139" s="213">
        <v>131</v>
      </c>
    </row>
    <row r="140" spans="1:8" x14ac:dyDescent="0.2">
      <c r="A140" s="225" t="s">
        <v>19524</v>
      </c>
      <c r="B140" s="219">
        <v>0</v>
      </c>
      <c r="C140" s="226" t="s">
        <v>121</v>
      </c>
      <c r="D140" s="219">
        <v>236187.6</v>
      </c>
      <c r="E140" s="226">
        <v>236187.6</v>
      </c>
      <c r="F140" s="219">
        <v>0</v>
      </c>
      <c r="G140" s="220" t="s">
        <v>121</v>
      </c>
      <c r="H140" s="213">
        <v>132</v>
      </c>
    </row>
    <row r="141" spans="1:8" x14ac:dyDescent="0.2">
      <c r="A141" s="225" t="s">
        <v>19354</v>
      </c>
      <c r="B141" s="219">
        <v>2644.8</v>
      </c>
      <c r="C141" s="226" t="s">
        <v>121</v>
      </c>
      <c r="D141" s="219">
        <v>846.8</v>
      </c>
      <c r="E141" s="226">
        <v>2644.8</v>
      </c>
      <c r="F141" s="219">
        <v>846.8</v>
      </c>
      <c r="G141" s="220" t="s">
        <v>121</v>
      </c>
      <c r="H141" s="213">
        <v>133</v>
      </c>
    </row>
    <row r="142" spans="1:8" x14ac:dyDescent="0.2">
      <c r="A142" s="225" t="s">
        <v>19525</v>
      </c>
      <c r="B142" s="219">
        <v>0</v>
      </c>
      <c r="C142" s="226" t="s">
        <v>121</v>
      </c>
      <c r="D142" s="219">
        <v>1798</v>
      </c>
      <c r="E142" s="226">
        <v>1798</v>
      </c>
      <c r="F142" s="219">
        <v>0</v>
      </c>
      <c r="G142" s="220" t="s">
        <v>121</v>
      </c>
      <c r="H142" s="213">
        <v>134</v>
      </c>
    </row>
    <row r="143" spans="1:8" x14ac:dyDescent="0.2">
      <c r="A143" s="225" t="s">
        <v>19526</v>
      </c>
      <c r="B143" s="219">
        <v>0</v>
      </c>
      <c r="C143" s="226" t="s">
        <v>121</v>
      </c>
      <c r="D143" s="219">
        <v>50000</v>
      </c>
      <c r="E143" s="226">
        <v>0</v>
      </c>
      <c r="F143" s="219">
        <v>50000</v>
      </c>
      <c r="G143" s="220" t="s">
        <v>121</v>
      </c>
      <c r="H143" s="213">
        <v>135</v>
      </c>
    </row>
    <row r="144" spans="1:8" x14ac:dyDescent="0.2">
      <c r="A144" s="225" t="s">
        <v>18997</v>
      </c>
      <c r="B144" s="219">
        <v>0</v>
      </c>
      <c r="C144" s="226" t="s">
        <v>121</v>
      </c>
      <c r="D144" s="219">
        <v>3236</v>
      </c>
      <c r="E144" s="226">
        <v>0</v>
      </c>
      <c r="F144" s="219">
        <v>3236</v>
      </c>
      <c r="G144" s="220" t="s">
        <v>121</v>
      </c>
      <c r="H144" s="213">
        <v>136</v>
      </c>
    </row>
    <row r="145" spans="1:8" x14ac:dyDescent="0.2">
      <c r="A145" s="225" t="s">
        <v>19527</v>
      </c>
      <c r="B145" s="219">
        <v>0</v>
      </c>
      <c r="C145" s="226" t="s">
        <v>121</v>
      </c>
      <c r="D145" s="219">
        <v>5800</v>
      </c>
      <c r="E145" s="226">
        <v>0</v>
      </c>
      <c r="F145" s="219">
        <v>5800</v>
      </c>
      <c r="G145" s="220" t="s">
        <v>121</v>
      </c>
      <c r="H145" s="213">
        <v>137</v>
      </c>
    </row>
    <row r="146" spans="1:8" x14ac:dyDescent="0.2">
      <c r="A146" s="225" t="s">
        <v>19450</v>
      </c>
      <c r="B146" s="219">
        <v>15000</v>
      </c>
      <c r="C146" s="226" t="s">
        <v>121</v>
      </c>
      <c r="D146" s="219">
        <v>0</v>
      </c>
      <c r="E146" s="226">
        <v>15000</v>
      </c>
      <c r="F146" s="219">
        <v>0</v>
      </c>
      <c r="G146" s="220" t="s">
        <v>121</v>
      </c>
      <c r="H146" s="213">
        <v>138</v>
      </c>
    </row>
    <row r="147" spans="1:8" x14ac:dyDescent="0.2">
      <c r="A147" s="225" t="s">
        <v>19528</v>
      </c>
      <c r="B147" s="219">
        <v>0</v>
      </c>
      <c r="C147" s="226" t="s">
        <v>121</v>
      </c>
      <c r="D147" s="219">
        <v>10173.200000000001</v>
      </c>
      <c r="E147" s="226">
        <v>10173.200000000001</v>
      </c>
      <c r="F147" s="219">
        <v>0</v>
      </c>
      <c r="G147" s="220" t="s">
        <v>121</v>
      </c>
      <c r="H147" s="213">
        <v>139</v>
      </c>
    </row>
    <row r="148" spans="1:8" x14ac:dyDescent="0.2">
      <c r="A148" s="225" t="s">
        <v>19529</v>
      </c>
      <c r="B148" s="219">
        <v>0</v>
      </c>
      <c r="C148" s="226" t="s">
        <v>121</v>
      </c>
      <c r="D148" s="219">
        <v>1500</v>
      </c>
      <c r="E148" s="226">
        <v>0</v>
      </c>
      <c r="F148" s="219">
        <v>1500</v>
      </c>
      <c r="G148" s="220" t="s">
        <v>121</v>
      </c>
      <c r="H148" s="213">
        <v>140</v>
      </c>
    </row>
    <row r="149" spans="1:8" x14ac:dyDescent="0.2">
      <c r="A149" s="225" t="s">
        <v>19530</v>
      </c>
      <c r="B149" s="219">
        <v>0</v>
      </c>
      <c r="C149" s="226" t="s">
        <v>121</v>
      </c>
      <c r="D149" s="219">
        <v>8582.4</v>
      </c>
      <c r="E149" s="226">
        <v>0</v>
      </c>
      <c r="F149" s="219">
        <v>8582.4</v>
      </c>
      <c r="G149" s="220" t="s">
        <v>121</v>
      </c>
      <c r="H149" s="213">
        <v>141</v>
      </c>
    </row>
    <row r="150" spans="1:8" x14ac:dyDescent="0.2">
      <c r="A150" s="225" t="s">
        <v>19531</v>
      </c>
      <c r="B150" s="219">
        <v>0</v>
      </c>
      <c r="C150" s="226" t="s">
        <v>121</v>
      </c>
      <c r="D150" s="219">
        <v>4383.92</v>
      </c>
      <c r="E150" s="226">
        <v>4383.92</v>
      </c>
      <c r="F150" s="219">
        <v>0</v>
      </c>
      <c r="G150" s="220" t="s">
        <v>121</v>
      </c>
      <c r="H150" s="213">
        <v>142</v>
      </c>
    </row>
    <row r="151" spans="1:8" x14ac:dyDescent="0.2">
      <c r="A151" s="225" t="s">
        <v>19532</v>
      </c>
      <c r="B151" s="219">
        <v>0</v>
      </c>
      <c r="C151" s="226" t="s">
        <v>121</v>
      </c>
      <c r="D151" s="219">
        <v>21216.52</v>
      </c>
      <c r="E151" s="226">
        <v>0</v>
      </c>
      <c r="F151" s="219">
        <v>21216.52</v>
      </c>
      <c r="G151" s="220" t="s">
        <v>121</v>
      </c>
      <c r="H151" s="213">
        <v>143</v>
      </c>
    </row>
    <row r="152" spans="1:8" x14ac:dyDescent="0.2">
      <c r="A152" s="225" t="s">
        <v>19477</v>
      </c>
      <c r="B152" s="219">
        <v>0</v>
      </c>
      <c r="C152" s="226" t="s">
        <v>121</v>
      </c>
      <c r="D152" s="219">
        <v>9048</v>
      </c>
      <c r="E152" s="226">
        <v>0</v>
      </c>
      <c r="F152" s="219">
        <v>9048</v>
      </c>
      <c r="G152" s="220" t="s">
        <v>121</v>
      </c>
      <c r="H152" s="213">
        <v>144</v>
      </c>
    </row>
    <row r="153" spans="1:8" x14ac:dyDescent="0.2">
      <c r="A153" s="225" t="s">
        <v>19533</v>
      </c>
      <c r="B153" s="219">
        <v>0</v>
      </c>
      <c r="C153" s="226" t="s">
        <v>121</v>
      </c>
      <c r="D153" s="219">
        <v>20880</v>
      </c>
      <c r="E153" s="226">
        <v>0</v>
      </c>
      <c r="F153" s="219">
        <v>20880</v>
      </c>
      <c r="G153" s="220" t="s">
        <v>121</v>
      </c>
      <c r="H153" s="213">
        <v>145</v>
      </c>
    </row>
    <row r="154" spans="1:8" x14ac:dyDescent="0.2">
      <c r="A154" s="225" t="s">
        <v>19534</v>
      </c>
      <c r="B154" s="219">
        <v>0</v>
      </c>
      <c r="C154" s="226" t="s">
        <v>121</v>
      </c>
      <c r="D154" s="219">
        <v>1148.4000000000001</v>
      </c>
      <c r="E154" s="226">
        <v>0</v>
      </c>
      <c r="F154" s="219">
        <v>1148.4000000000001</v>
      </c>
      <c r="G154" s="220" t="s">
        <v>121</v>
      </c>
      <c r="H154" s="213">
        <v>146</v>
      </c>
    </row>
    <row r="155" spans="1:8" x14ac:dyDescent="0.2">
      <c r="A155" s="225" t="s">
        <v>19451</v>
      </c>
      <c r="B155" s="219">
        <v>0</v>
      </c>
      <c r="C155" s="226" t="s">
        <v>121</v>
      </c>
      <c r="D155" s="219">
        <v>2570.4</v>
      </c>
      <c r="E155" s="226">
        <v>0</v>
      </c>
      <c r="F155" s="219">
        <v>2570.4</v>
      </c>
      <c r="G155" s="220" t="s">
        <v>121</v>
      </c>
      <c r="H155" s="213">
        <v>147</v>
      </c>
    </row>
    <row r="156" spans="1:8" x14ac:dyDescent="0.2">
      <c r="A156" s="225" t="s">
        <v>19008</v>
      </c>
      <c r="B156" s="219">
        <v>16240</v>
      </c>
      <c r="C156" s="226" t="s">
        <v>121</v>
      </c>
      <c r="D156" s="219">
        <v>13050</v>
      </c>
      <c r="E156" s="226">
        <v>16240</v>
      </c>
      <c r="F156" s="219">
        <v>13050</v>
      </c>
      <c r="G156" s="220" t="s">
        <v>121</v>
      </c>
      <c r="H156" s="213">
        <v>148</v>
      </c>
    </row>
    <row r="157" spans="1:8" x14ac:dyDescent="0.2">
      <c r="A157" s="225" t="s">
        <v>18950</v>
      </c>
      <c r="B157" s="219">
        <v>0</v>
      </c>
      <c r="C157" s="226" t="s">
        <v>121</v>
      </c>
      <c r="D157" s="219">
        <v>36192</v>
      </c>
      <c r="E157" s="226">
        <v>36192</v>
      </c>
      <c r="F157" s="219">
        <v>0</v>
      </c>
      <c r="G157" s="220" t="s">
        <v>121</v>
      </c>
      <c r="H157" s="213">
        <v>149</v>
      </c>
    </row>
    <row r="158" spans="1:8" x14ac:dyDescent="0.2">
      <c r="A158" s="225" t="s">
        <v>19452</v>
      </c>
      <c r="B158" s="219">
        <v>46000</v>
      </c>
      <c r="C158" s="226" t="s">
        <v>121</v>
      </c>
      <c r="D158" s="219">
        <v>0</v>
      </c>
      <c r="E158" s="226">
        <v>46000</v>
      </c>
      <c r="F158" s="219">
        <v>0</v>
      </c>
      <c r="G158" s="220" t="s">
        <v>121</v>
      </c>
      <c r="H158" s="213">
        <v>150</v>
      </c>
    </row>
    <row r="159" spans="1:8" x14ac:dyDescent="0.2">
      <c r="A159" s="225" t="s">
        <v>19535</v>
      </c>
      <c r="B159" s="219">
        <v>0</v>
      </c>
      <c r="C159" s="226" t="s">
        <v>121</v>
      </c>
      <c r="D159" s="219">
        <v>5000.18</v>
      </c>
      <c r="E159" s="226">
        <v>5000.18</v>
      </c>
      <c r="F159" s="219">
        <v>0</v>
      </c>
      <c r="G159" s="220" t="s">
        <v>121</v>
      </c>
      <c r="H159" s="213">
        <v>151</v>
      </c>
    </row>
    <row r="160" spans="1:8" x14ac:dyDescent="0.2">
      <c r="A160" s="225" t="s">
        <v>19536</v>
      </c>
      <c r="B160" s="219">
        <v>0</v>
      </c>
      <c r="C160" s="226" t="s">
        <v>121</v>
      </c>
      <c r="D160" s="219">
        <v>211120</v>
      </c>
      <c r="E160" s="226">
        <v>211120</v>
      </c>
      <c r="F160" s="219">
        <v>0</v>
      </c>
      <c r="G160" s="220" t="s">
        <v>121</v>
      </c>
      <c r="H160" s="213">
        <v>152</v>
      </c>
    </row>
    <row r="161" spans="1:8" x14ac:dyDescent="0.2">
      <c r="A161" s="225" t="s">
        <v>19537</v>
      </c>
      <c r="B161" s="219">
        <v>0</v>
      </c>
      <c r="C161" s="226" t="s">
        <v>121</v>
      </c>
      <c r="D161" s="219">
        <v>5196</v>
      </c>
      <c r="E161" s="226">
        <v>0</v>
      </c>
      <c r="F161" s="219">
        <v>5196</v>
      </c>
      <c r="G161" s="220" t="s">
        <v>121</v>
      </c>
      <c r="H161" s="213">
        <v>153</v>
      </c>
    </row>
    <row r="162" spans="1:8" x14ac:dyDescent="0.2">
      <c r="A162" s="225" t="s">
        <v>19538</v>
      </c>
      <c r="B162" s="219">
        <v>0</v>
      </c>
      <c r="C162" s="226" t="s">
        <v>121</v>
      </c>
      <c r="D162" s="219">
        <v>22318.400000000001</v>
      </c>
      <c r="E162" s="226">
        <v>22318.400000000001</v>
      </c>
      <c r="F162" s="219">
        <v>0</v>
      </c>
      <c r="G162" s="220" t="s">
        <v>121</v>
      </c>
      <c r="H162" s="213">
        <v>154</v>
      </c>
    </row>
    <row r="163" spans="1:8" x14ac:dyDescent="0.2">
      <c r="A163" s="225" t="s">
        <v>19402</v>
      </c>
      <c r="B163" s="219">
        <v>0</v>
      </c>
      <c r="C163" s="226" t="s">
        <v>121</v>
      </c>
      <c r="D163" s="219">
        <v>22620</v>
      </c>
      <c r="E163" s="226">
        <v>0</v>
      </c>
      <c r="F163" s="219">
        <v>22620</v>
      </c>
      <c r="G163" s="220" t="s">
        <v>121</v>
      </c>
      <c r="H163" s="213">
        <v>155</v>
      </c>
    </row>
    <row r="164" spans="1:8" x14ac:dyDescent="0.2">
      <c r="A164" s="225" t="s">
        <v>19539</v>
      </c>
      <c r="B164" s="219">
        <v>0</v>
      </c>
      <c r="C164" s="226" t="s">
        <v>121</v>
      </c>
      <c r="D164" s="219">
        <v>46164.3</v>
      </c>
      <c r="E164" s="226">
        <v>0</v>
      </c>
      <c r="F164" s="219">
        <v>46164.3</v>
      </c>
      <c r="G164" s="220" t="s">
        <v>121</v>
      </c>
      <c r="H164" s="213">
        <v>156</v>
      </c>
    </row>
    <row r="165" spans="1:8" x14ac:dyDescent="0.2">
      <c r="A165" s="225" t="s">
        <v>19241</v>
      </c>
      <c r="B165" s="219">
        <v>0</v>
      </c>
      <c r="C165" s="226" t="s">
        <v>121</v>
      </c>
      <c r="D165" s="219">
        <v>163056.07999999999</v>
      </c>
      <c r="E165" s="226">
        <v>163056.07999999999</v>
      </c>
      <c r="F165" s="219">
        <v>0</v>
      </c>
      <c r="G165" s="220" t="s">
        <v>121</v>
      </c>
      <c r="H165" s="213">
        <v>157</v>
      </c>
    </row>
    <row r="166" spans="1:8" x14ac:dyDescent="0.2">
      <c r="A166" s="225" t="s">
        <v>19234</v>
      </c>
      <c r="B166" s="219">
        <v>89963.22</v>
      </c>
      <c r="C166" s="226" t="s">
        <v>121</v>
      </c>
      <c r="D166" s="219">
        <v>9008.48</v>
      </c>
      <c r="E166" s="226">
        <v>6235</v>
      </c>
      <c r="F166" s="219">
        <v>92736.7</v>
      </c>
      <c r="G166" s="220" t="s">
        <v>121</v>
      </c>
      <c r="H166" s="213">
        <v>158</v>
      </c>
    </row>
    <row r="167" spans="1:8" x14ac:dyDescent="0.2">
      <c r="A167" s="225" t="s">
        <v>19355</v>
      </c>
      <c r="B167" s="219">
        <v>10434</v>
      </c>
      <c r="C167" s="226" t="s">
        <v>121</v>
      </c>
      <c r="D167" s="219">
        <v>3658.93</v>
      </c>
      <c r="E167" s="226">
        <v>0</v>
      </c>
      <c r="F167" s="219">
        <v>14092.93</v>
      </c>
      <c r="G167" s="220" t="s">
        <v>121</v>
      </c>
      <c r="H167" s="213">
        <v>159</v>
      </c>
    </row>
    <row r="168" spans="1:8" x14ac:dyDescent="0.2">
      <c r="A168" s="225" t="s">
        <v>19356</v>
      </c>
      <c r="B168" s="219">
        <v>5694.99</v>
      </c>
      <c r="C168" s="226" t="s">
        <v>121</v>
      </c>
      <c r="D168" s="219">
        <v>0</v>
      </c>
      <c r="E168" s="226">
        <v>5694.99</v>
      </c>
      <c r="F168" s="219">
        <v>0</v>
      </c>
      <c r="G168" s="220" t="s">
        <v>121</v>
      </c>
      <c r="H168" s="213">
        <v>160</v>
      </c>
    </row>
    <row r="169" spans="1:8" x14ac:dyDescent="0.2">
      <c r="A169" s="225" t="s">
        <v>19453</v>
      </c>
      <c r="B169" s="219">
        <v>368157.32</v>
      </c>
      <c r="C169" s="226" t="s">
        <v>121</v>
      </c>
      <c r="D169" s="219">
        <v>0.01</v>
      </c>
      <c r="E169" s="226">
        <v>368157.33</v>
      </c>
      <c r="F169" s="219">
        <v>0</v>
      </c>
      <c r="G169" s="220" t="s">
        <v>121</v>
      </c>
      <c r="H169" s="213">
        <v>161</v>
      </c>
    </row>
    <row r="170" spans="1:8" x14ac:dyDescent="0.2">
      <c r="A170" s="225" t="s">
        <v>19454</v>
      </c>
      <c r="B170" s="219">
        <v>35983.199999999997</v>
      </c>
      <c r="C170" s="226" t="s">
        <v>121</v>
      </c>
      <c r="D170" s="219">
        <v>0</v>
      </c>
      <c r="E170" s="226">
        <v>35983.199999999997</v>
      </c>
      <c r="F170" s="219">
        <v>0</v>
      </c>
      <c r="G170" s="220" t="s">
        <v>121</v>
      </c>
      <c r="H170" s="213">
        <v>162</v>
      </c>
    </row>
    <row r="171" spans="1:8" x14ac:dyDescent="0.2">
      <c r="A171" s="225" t="s">
        <v>19455</v>
      </c>
      <c r="B171" s="219">
        <v>27760</v>
      </c>
      <c r="C171" s="226" t="s">
        <v>121</v>
      </c>
      <c r="D171" s="219">
        <v>0</v>
      </c>
      <c r="E171" s="226">
        <v>27760</v>
      </c>
      <c r="F171" s="219">
        <v>0</v>
      </c>
      <c r="G171" s="220" t="s">
        <v>121</v>
      </c>
      <c r="H171" s="213">
        <v>163</v>
      </c>
    </row>
    <row r="172" spans="1:8" x14ac:dyDescent="0.2">
      <c r="A172" s="225" t="s">
        <v>19456</v>
      </c>
      <c r="B172" s="219">
        <v>14299.5</v>
      </c>
      <c r="C172" s="226" t="s">
        <v>121</v>
      </c>
      <c r="D172" s="219">
        <v>0</v>
      </c>
      <c r="E172" s="226">
        <v>0</v>
      </c>
      <c r="F172" s="219">
        <v>14299.5</v>
      </c>
      <c r="G172" s="220" t="s">
        <v>121</v>
      </c>
      <c r="H172" s="213">
        <v>164</v>
      </c>
    </row>
    <row r="173" spans="1:8" x14ac:dyDescent="0.2">
      <c r="A173" s="225" t="s">
        <v>19457</v>
      </c>
      <c r="B173" s="219">
        <v>67200</v>
      </c>
      <c r="C173" s="226" t="s">
        <v>121</v>
      </c>
      <c r="D173" s="219">
        <v>7343</v>
      </c>
      <c r="E173" s="226">
        <v>0</v>
      </c>
      <c r="F173" s="219">
        <v>74543</v>
      </c>
      <c r="G173" s="220" t="s">
        <v>121</v>
      </c>
      <c r="H173" s="213">
        <v>165</v>
      </c>
    </row>
    <row r="174" spans="1:8" x14ac:dyDescent="0.2">
      <c r="A174" s="225" t="s">
        <v>19458</v>
      </c>
      <c r="B174" s="219">
        <v>6264</v>
      </c>
      <c r="C174" s="226" t="s">
        <v>121</v>
      </c>
      <c r="D174" s="219">
        <v>2088</v>
      </c>
      <c r="E174" s="226">
        <v>0</v>
      </c>
      <c r="F174" s="219">
        <v>8352</v>
      </c>
      <c r="G174" s="220" t="s">
        <v>121</v>
      </c>
      <c r="H174" s="213">
        <v>166</v>
      </c>
    </row>
    <row r="175" spans="1:8" x14ac:dyDescent="0.2">
      <c r="A175" s="225" t="s">
        <v>19540</v>
      </c>
      <c r="B175" s="219">
        <v>0</v>
      </c>
      <c r="C175" s="226" t="s">
        <v>121</v>
      </c>
      <c r="D175" s="219">
        <v>2500.58</v>
      </c>
      <c r="E175" s="226">
        <v>2500.58</v>
      </c>
      <c r="F175" s="219">
        <v>0</v>
      </c>
      <c r="G175" s="220" t="s">
        <v>121</v>
      </c>
      <c r="H175" s="213">
        <v>167</v>
      </c>
    </row>
    <row r="176" spans="1:8" x14ac:dyDescent="0.2">
      <c r="A176" s="225" t="s">
        <v>19541</v>
      </c>
      <c r="B176" s="219">
        <v>0</v>
      </c>
      <c r="C176" s="226" t="s">
        <v>121</v>
      </c>
      <c r="D176" s="219">
        <v>12700</v>
      </c>
      <c r="E176" s="226">
        <v>12700</v>
      </c>
      <c r="F176" s="219">
        <v>0</v>
      </c>
      <c r="G176" s="220" t="s">
        <v>121</v>
      </c>
      <c r="H176" s="213">
        <v>168</v>
      </c>
    </row>
    <row r="177" spans="1:8" x14ac:dyDescent="0.2">
      <c r="A177" s="225" t="s">
        <v>19542</v>
      </c>
      <c r="B177" s="219">
        <v>0</v>
      </c>
      <c r="C177" s="226" t="s">
        <v>121</v>
      </c>
      <c r="D177" s="219">
        <v>195436.79999999999</v>
      </c>
      <c r="E177" s="226">
        <v>0</v>
      </c>
      <c r="F177" s="219">
        <v>195436.79999999999</v>
      </c>
      <c r="G177" s="220" t="s">
        <v>121</v>
      </c>
      <c r="H177" s="213">
        <v>169</v>
      </c>
    </row>
    <row r="178" spans="1:8" x14ac:dyDescent="0.2">
      <c r="A178" s="225" t="s">
        <v>19543</v>
      </c>
      <c r="B178" s="219">
        <v>0</v>
      </c>
      <c r="C178" s="226" t="s">
        <v>121</v>
      </c>
      <c r="D178" s="219">
        <v>10005</v>
      </c>
      <c r="E178" s="226">
        <v>0</v>
      </c>
      <c r="F178" s="219">
        <v>10005</v>
      </c>
      <c r="G178" s="220" t="s">
        <v>121</v>
      </c>
      <c r="H178" s="213">
        <v>170</v>
      </c>
    </row>
    <row r="179" spans="1:8" x14ac:dyDescent="0.2">
      <c r="A179" s="225" t="s">
        <v>19544</v>
      </c>
      <c r="B179" s="219">
        <v>0</v>
      </c>
      <c r="C179" s="226" t="s">
        <v>121</v>
      </c>
      <c r="D179" s="219">
        <v>1200</v>
      </c>
      <c r="E179" s="226">
        <v>1200</v>
      </c>
      <c r="F179" s="219">
        <v>0</v>
      </c>
      <c r="G179" s="220" t="s">
        <v>121</v>
      </c>
      <c r="H179" s="213">
        <v>171</v>
      </c>
    </row>
    <row r="180" spans="1:8" x14ac:dyDescent="0.2">
      <c r="A180" s="225" t="s">
        <v>19545</v>
      </c>
      <c r="B180" s="219">
        <v>0</v>
      </c>
      <c r="C180" s="226" t="s">
        <v>121</v>
      </c>
      <c r="D180" s="219">
        <v>5238.5600000000004</v>
      </c>
      <c r="E180" s="226">
        <v>5238.5600000000004</v>
      </c>
      <c r="F180" s="219">
        <v>0</v>
      </c>
      <c r="G180" s="220" t="s">
        <v>121</v>
      </c>
      <c r="H180" s="213">
        <v>172</v>
      </c>
    </row>
    <row r="181" spans="1:8" x14ac:dyDescent="0.2">
      <c r="A181" s="225" t="s">
        <v>19546</v>
      </c>
      <c r="B181" s="219">
        <v>0</v>
      </c>
      <c r="C181" s="226" t="s">
        <v>121</v>
      </c>
      <c r="D181" s="219">
        <v>5457.8</v>
      </c>
      <c r="E181" s="226">
        <v>0</v>
      </c>
      <c r="F181" s="219">
        <v>5457.8</v>
      </c>
      <c r="G181" s="220" t="s">
        <v>121</v>
      </c>
      <c r="H181" s="213">
        <v>173</v>
      </c>
    </row>
    <row r="182" spans="1:8" x14ac:dyDescent="0.2">
      <c r="A182" s="225" t="s">
        <v>19547</v>
      </c>
      <c r="B182" s="219">
        <v>0</v>
      </c>
      <c r="C182" s="226" t="s">
        <v>121</v>
      </c>
      <c r="D182" s="219">
        <v>2227.1999999999998</v>
      </c>
      <c r="E182" s="226">
        <v>0</v>
      </c>
      <c r="F182" s="219">
        <v>2227.1999999999998</v>
      </c>
      <c r="G182" s="220" t="s">
        <v>121</v>
      </c>
      <c r="H182" s="213">
        <v>174</v>
      </c>
    </row>
    <row r="183" spans="1:8" x14ac:dyDescent="0.2">
      <c r="A183" s="225" t="s">
        <v>19548</v>
      </c>
      <c r="B183" s="219">
        <v>0</v>
      </c>
      <c r="C183" s="226" t="s">
        <v>121</v>
      </c>
      <c r="D183" s="219">
        <v>2450</v>
      </c>
      <c r="E183" s="226">
        <v>0</v>
      </c>
      <c r="F183" s="219">
        <v>2450</v>
      </c>
      <c r="G183" s="220" t="s">
        <v>121</v>
      </c>
      <c r="H183" s="213">
        <v>175</v>
      </c>
    </row>
    <row r="184" spans="1:8" x14ac:dyDescent="0.2">
      <c r="A184" s="225" t="s">
        <v>19549</v>
      </c>
      <c r="B184" s="219">
        <v>0</v>
      </c>
      <c r="C184" s="226" t="s">
        <v>121</v>
      </c>
      <c r="D184" s="219">
        <v>5600</v>
      </c>
      <c r="E184" s="226">
        <v>0</v>
      </c>
      <c r="F184" s="219">
        <v>5600</v>
      </c>
      <c r="G184" s="220" t="s">
        <v>121</v>
      </c>
      <c r="H184" s="213">
        <v>176</v>
      </c>
    </row>
    <row r="185" spans="1:8" x14ac:dyDescent="0.2">
      <c r="A185" s="225" t="s">
        <v>19550</v>
      </c>
      <c r="B185" s="219">
        <v>0</v>
      </c>
      <c r="C185" s="226" t="s">
        <v>121</v>
      </c>
      <c r="D185" s="219">
        <v>3480</v>
      </c>
      <c r="E185" s="226">
        <v>0</v>
      </c>
      <c r="F185" s="219">
        <v>3480</v>
      </c>
      <c r="G185" s="220" t="s">
        <v>121</v>
      </c>
      <c r="H185" s="213">
        <v>177</v>
      </c>
    </row>
    <row r="186" spans="1:8" x14ac:dyDescent="0.2">
      <c r="A186" s="225" t="s">
        <v>274</v>
      </c>
      <c r="B186" s="219">
        <v>341062099.32999998</v>
      </c>
      <c r="C186" s="226" t="s">
        <v>121</v>
      </c>
      <c r="D186" s="219">
        <v>425145.53</v>
      </c>
      <c r="E186" s="226">
        <v>513690.44</v>
      </c>
      <c r="F186" s="219">
        <v>340973554.42000002</v>
      </c>
      <c r="G186" s="220" t="s">
        <v>121</v>
      </c>
      <c r="H186" s="213">
        <v>178</v>
      </c>
    </row>
    <row r="187" spans="1:8" x14ac:dyDescent="0.2">
      <c r="A187" s="225" t="s">
        <v>275</v>
      </c>
      <c r="B187" s="219">
        <v>256743232.11000001</v>
      </c>
      <c r="C187" s="226" t="s">
        <v>121</v>
      </c>
      <c r="D187" s="219">
        <v>0</v>
      </c>
      <c r="E187" s="226">
        <v>0</v>
      </c>
      <c r="F187" s="219">
        <v>256743232.11000001</v>
      </c>
      <c r="G187" s="220" t="s">
        <v>121</v>
      </c>
      <c r="H187" s="213">
        <v>179</v>
      </c>
    </row>
    <row r="188" spans="1:8" x14ac:dyDescent="0.2">
      <c r="A188" s="225" t="s">
        <v>276</v>
      </c>
      <c r="B188" s="219">
        <v>107947699.95999999</v>
      </c>
      <c r="C188" s="226" t="s">
        <v>121</v>
      </c>
      <c r="D188" s="219">
        <v>0</v>
      </c>
      <c r="E188" s="226">
        <v>0</v>
      </c>
      <c r="F188" s="219">
        <v>107947699.95999999</v>
      </c>
      <c r="G188" s="220" t="s">
        <v>121</v>
      </c>
      <c r="H188" s="213">
        <v>180</v>
      </c>
    </row>
    <row r="189" spans="1:8" x14ac:dyDescent="0.2">
      <c r="A189" s="225" t="s">
        <v>276</v>
      </c>
      <c r="B189" s="219">
        <v>107947699.95999999</v>
      </c>
      <c r="C189" s="226" t="s">
        <v>121</v>
      </c>
      <c r="D189" s="219">
        <v>0</v>
      </c>
      <c r="E189" s="226">
        <v>0</v>
      </c>
      <c r="F189" s="219">
        <v>107947699.95999999</v>
      </c>
      <c r="G189" s="220" t="s">
        <v>121</v>
      </c>
      <c r="H189" s="213">
        <v>181</v>
      </c>
    </row>
    <row r="190" spans="1:8" x14ac:dyDescent="0.2">
      <c r="A190" s="225" t="s">
        <v>277</v>
      </c>
      <c r="B190" s="219">
        <v>597435.49</v>
      </c>
      <c r="C190" s="226" t="s">
        <v>121</v>
      </c>
      <c r="D190" s="219">
        <v>0</v>
      </c>
      <c r="E190" s="226">
        <v>0</v>
      </c>
      <c r="F190" s="219">
        <v>597435.49</v>
      </c>
      <c r="G190" s="220" t="s">
        <v>121</v>
      </c>
      <c r="H190" s="213">
        <v>182</v>
      </c>
    </row>
    <row r="191" spans="1:8" x14ac:dyDescent="0.2">
      <c r="A191" s="225" t="s">
        <v>278</v>
      </c>
      <c r="B191" s="219">
        <v>26354743.649999999</v>
      </c>
      <c r="C191" s="226" t="s">
        <v>121</v>
      </c>
      <c r="D191" s="219">
        <v>0</v>
      </c>
      <c r="E191" s="226">
        <v>0</v>
      </c>
      <c r="F191" s="219">
        <v>26354743.649999999</v>
      </c>
      <c r="G191" s="220" t="s">
        <v>121</v>
      </c>
      <c r="H191" s="213">
        <v>183</v>
      </c>
    </row>
    <row r="192" spans="1:8" x14ac:dyDescent="0.2">
      <c r="A192" s="225" t="s">
        <v>279</v>
      </c>
      <c r="B192" s="219">
        <v>80822256.349999994</v>
      </c>
      <c r="C192" s="226" t="s">
        <v>121</v>
      </c>
      <c r="D192" s="219">
        <v>0</v>
      </c>
      <c r="E192" s="226">
        <v>0</v>
      </c>
      <c r="F192" s="219">
        <v>80822256.349999994</v>
      </c>
      <c r="G192" s="220" t="s">
        <v>121</v>
      </c>
      <c r="H192" s="213">
        <v>184</v>
      </c>
    </row>
    <row r="193" spans="1:9" x14ac:dyDescent="0.2">
      <c r="A193" s="225" t="s">
        <v>280</v>
      </c>
      <c r="B193" s="219">
        <v>173264.47</v>
      </c>
      <c r="C193" s="226" t="s">
        <v>121</v>
      </c>
      <c r="D193" s="219">
        <v>0</v>
      </c>
      <c r="E193" s="226">
        <v>0</v>
      </c>
      <c r="F193" s="219">
        <v>173264.47</v>
      </c>
      <c r="G193" s="220" t="s">
        <v>121</v>
      </c>
      <c r="H193" s="213">
        <v>185</v>
      </c>
    </row>
    <row r="194" spans="1:9" x14ac:dyDescent="0.2">
      <c r="A194" s="225" t="s">
        <v>281</v>
      </c>
      <c r="B194" s="219">
        <v>145600066.25</v>
      </c>
      <c r="C194" s="226" t="s">
        <v>121</v>
      </c>
      <c r="D194" s="219">
        <v>0</v>
      </c>
      <c r="E194" s="226">
        <v>0</v>
      </c>
      <c r="F194" s="219">
        <v>145600066.25</v>
      </c>
      <c r="G194" s="220" t="s">
        <v>121</v>
      </c>
      <c r="H194" s="213">
        <v>186</v>
      </c>
    </row>
    <row r="195" spans="1:9" x14ac:dyDescent="0.2">
      <c r="A195" s="225" t="s">
        <v>281</v>
      </c>
      <c r="B195" s="219">
        <v>145600066.25</v>
      </c>
      <c r="C195" s="226" t="s">
        <v>121</v>
      </c>
      <c r="D195" s="219">
        <v>0</v>
      </c>
      <c r="E195" s="226">
        <v>0</v>
      </c>
      <c r="F195" s="219">
        <v>145600066.25</v>
      </c>
      <c r="G195" s="220" t="s">
        <v>121</v>
      </c>
      <c r="H195" s="213">
        <v>187</v>
      </c>
    </row>
    <row r="196" spans="1:9" ht="13.5" thickBot="1" x14ac:dyDescent="0.25">
      <c r="A196" s="227" t="s">
        <v>282</v>
      </c>
      <c r="B196" s="221">
        <v>7589162.1399999997</v>
      </c>
      <c r="C196" s="228" t="s">
        <v>121</v>
      </c>
      <c r="D196" s="221">
        <v>0</v>
      </c>
      <c r="E196" s="228">
        <v>0</v>
      </c>
      <c r="F196" s="221">
        <v>7589162.1399999997</v>
      </c>
      <c r="G196" s="222" t="s">
        <v>121</v>
      </c>
      <c r="H196" s="213">
        <v>188</v>
      </c>
      <c r="I196" s="213">
        <f>+H196+94</f>
        <v>282</v>
      </c>
    </row>
    <row r="197" spans="1:9" x14ac:dyDescent="0.2">
      <c r="A197" s="223" t="s">
        <v>283</v>
      </c>
      <c r="B197" s="217">
        <v>3533909.99</v>
      </c>
      <c r="C197" s="224" t="s">
        <v>121</v>
      </c>
      <c r="D197" s="217">
        <v>0</v>
      </c>
      <c r="E197" s="224">
        <v>0</v>
      </c>
      <c r="F197" s="217">
        <v>3533909.99</v>
      </c>
      <c r="G197" s="218" t="s">
        <v>121</v>
      </c>
      <c r="H197" s="213">
        <v>189</v>
      </c>
    </row>
    <row r="198" spans="1:9" x14ac:dyDescent="0.2">
      <c r="A198" s="225" t="s">
        <v>284</v>
      </c>
      <c r="B198" s="219">
        <v>7352020.1900000004</v>
      </c>
      <c r="C198" s="226" t="s">
        <v>121</v>
      </c>
      <c r="D198" s="219">
        <v>0</v>
      </c>
      <c r="E198" s="226">
        <v>0</v>
      </c>
      <c r="F198" s="219">
        <v>7352020.1900000004</v>
      </c>
      <c r="G198" s="220" t="s">
        <v>121</v>
      </c>
      <c r="H198" s="213">
        <v>190</v>
      </c>
    </row>
    <row r="199" spans="1:9" x14ac:dyDescent="0.2">
      <c r="A199" s="225" t="s">
        <v>285</v>
      </c>
      <c r="B199" s="219">
        <v>3566809.49</v>
      </c>
      <c r="C199" s="226" t="s">
        <v>121</v>
      </c>
      <c r="D199" s="219">
        <v>0</v>
      </c>
      <c r="E199" s="226">
        <v>0</v>
      </c>
      <c r="F199" s="219">
        <v>3566809.49</v>
      </c>
      <c r="G199" s="220" t="s">
        <v>121</v>
      </c>
      <c r="H199" s="213">
        <v>191</v>
      </c>
    </row>
    <row r="200" spans="1:9" x14ac:dyDescent="0.2">
      <c r="A200" s="225" t="s">
        <v>286</v>
      </c>
      <c r="B200" s="219">
        <v>1015090.75</v>
      </c>
      <c r="C200" s="226" t="s">
        <v>121</v>
      </c>
      <c r="D200" s="219">
        <v>0</v>
      </c>
      <c r="E200" s="226">
        <v>0</v>
      </c>
      <c r="F200" s="219">
        <v>1015090.75</v>
      </c>
      <c r="G200" s="220" t="s">
        <v>121</v>
      </c>
      <c r="H200" s="213">
        <v>192</v>
      </c>
    </row>
    <row r="201" spans="1:9" x14ac:dyDescent="0.2">
      <c r="A201" s="225" t="s">
        <v>287</v>
      </c>
      <c r="B201" s="219">
        <v>1518581.63</v>
      </c>
      <c r="C201" s="226" t="s">
        <v>121</v>
      </c>
      <c r="D201" s="219">
        <v>0</v>
      </c>
      <c r="E201" s="226">
        <v>0</v>
      </c>
      <c r="F201" s="219">
        <v>1518581.63</v>
      </c>
      <c r="G201" s="220" t="s">
        <v>121</v>
      </c>
      <c r="H201" s="213">
        <v>193</v>
      </c>
    </row>
    <row r="202" spans="1:9" x14ac:dyDescent="0.2">
      <c r="A202" s="225" t="s">
        <v>288</v>
      </c>
      <c r="B202" s="219">
        <v>5546892.7199999997</v>
      </c>
      <c r="C202" s="226" t="s">
        <v>121</v>
      </c>
      <c r="D202" s="219">
        <v>0</v>
      </c>
      <c r="E202" s="226">
        <v>0</v>
      </c>
      <c r="F202" s="219">
        <v>5546892.7199999997</v>
      </c>
      <c r="G202" s="220" t="s">
        <v>121</v>
      </c>
      <c r="H202" s="213">
        <v>194</v>
      </c>
    </row>
    <row r="203" spans="1:9" x14ac:dyDescent="0.2">
      <c r="A203" s="225" t="s">
        <v>289</v>
      </c>
      <c r="B203" s="219">
        <v>1305213.52</v>
      </c>
      <c r="C203" s="226" t="s">
        <v>121</v>
      </c>
      <c r="D203" s="219">
        <v>0</v>
      </c>
      <c r="E203" s="226">
        <v>0</v>
      </c>
      <c r="F203" s="219">
        <v>1305213.52</v>
      </c>
      <c r="G203" s="220" t="s">
        <v>121</v>
      </c>
      <c r="H203" s="213">
        <v>195</v>
      </c>
    </row>
    <row r="204" spans="1:9" x14ac:dyDescent="0.2">
      <c r="A204" s="225" t="s">
        <v>290</v>
      </c>
      <c r="B204" s="219">
        <v>3971550.47</v>
      </c>
      <c r="C204" s="226" t="s">
        <v>121</v>
      </c>
      <c r="D204" s="219">
        <v>0</v>
      </c>
      <c r="E204" s="226">
        <v>0</v>
      </c>
      <c r="F204" s="219">
        <v>3971550.47</v>
      </c>
      <c r="G204" s="220" t="s">
        <v>121</v>
      </c>
      <c r="H204" s="213">
        <v>196</v>
      </c>
    </row>
    <row r="205" spans="1:9" x14ac:dyDescent="0.2">
      <c r="A205" s="225" t="s">
        <v>291</v>
      </c>
      <c r="B205" s="219">
        <v>237797.86</v>
      </c>
      <c r="C205" s="226" t="s">
        <v>121</v>
      </c>
      <c r="D205" s="219">
        <v>0</v>
      </c>
      <c r="E205" s="226">
        <v>0</v>
      </c>
      <c r="F205" s="219">
        <v>237797.86</v>
      </c>
      <c r="G205" s="220" t="s">
        <v>121</v>
      </c>
      <c r="H205" s="213">
        <v>197</v>
      </c>
    </row>
    <row r="206" spans="1:9" x14ac:dyDescent="0.2">
      <c r="A206" s="225" t="s">
        <v>292</v>
      </c>
      <c r="B206" s="219">
        <v>7540073.6200000001</v>
      </c>
      <c r="C206" s="226" t="s">
        <v>121</v>
      </c>
      <c r="D206" s="219">
        <v>0</v>
      </c>
      <c r="E206" s="226">
        <v>0</v>
      </c>
      <c r="F206" s="219">
        <v>7540073.6200000001</v>
      </c>
      <c r="G206" s="220" t="s">
        <v>121</v>
      </c>
      <c r="H206" s="213">
        <v>198</v>
      </c>
    </row>
    <row r="207" spans="1:9" x14ac:dyDescent="0.2">
      <c r="A207" s="225" t="s">
        <v>16</v>
      </c>
      <c r="B207" s="219">
        <v>1072968.78</v>
      </c>
      <c r="C207" s="226" t="s">
        <v>121</v>
      </c>
      <c r="D207" s="219">
        <v>0</v>
      </c>
      <c r="E207" s="226">
        <v>0</v>
      </c>
      <c r="F207" s="219">
        <v>1072968.78</v>
      </c>
      <c r="G207" s="220" t="s">
        <v>121</v>
      </c>
      <c r="H207" s="213">
        <v>199</v>
      </c>
    </row>
    <row r="208" spans="1:9" x14ac:dyDescent="0.2">
      <c r="A208" s="225" t="s">
        <v>293</v>
      </c>
      <c r="B208" s="219">
        <v>379608.15</v>
      </c>
      <c r="C208" s="226" t="s">
        <v>121</v>
      </c>
      <c r="D208" s="219">
        <v>0</v>
      </c>
      <c r="E208" s="226">
        <v>0</v>
      </c>
      <c r="F208" s="219">
        <v>379608.15</v>
      </c>
      <c r="G208" s="220" t="s">
        <v>121</v>
      </c>
      <c r="H208" s="213">
        <v>200</v>
      </c>
    </row>
    <row r="209" spans="1:8" x14ac:dyDescent="0.2">
      <c r="A209" s="225" t="s">
        <v>294</v>
      </c>
      <c r="B209" s="219">
        <v>36800</v>
      </c>
      <c r="C209" s="226" t="s">
        <v>121</v>
      </c>
      <c r="D209" s="219">
        <v>0</v>
      </c>
      <c r="E209" s="226">
        <v>0</v>
      </c>
      <c r="F209" s="219">
        <v>36800</v>
      </c>
      <c r="G209" s="220" t="s">
        <v>121</v>
      </c>
      <c r="H209" s="213">
        <v>201</v>
      </c>
    </row>
    <row r="210" spans="1:8" x14ac:dyDescent="0.2">
      <c r="A210" s="225" t="s">
        <v>295</v>
      </c>
      <c r="B210" s="219">
        <v>10044640.23</v>
      </c>
      <c r="C210" s="226" t="s">
        <v>121</v>
      </c>
      <c r="D210" s="219">
        <v>0</v>
      </c>
      <c r="E210" s="226">
        <v>0</v>
      </c>
      <c r="F210" s="219">
        <v>10044640.23</v>
      </c>
      <c r="G210" s="220" t="s">
        <v>121</v>
      </c>
      <c r="H210" s="213">
        <v>202</v>
      </c>
    </row>
    <row r="211" spans="1:8" x14ac:dyDescent="0.2">
      <c r="A211" s="225" t="s">
        <v>296</v>
      </c>
      <c r="B211" s="219">
        <v>8033855.5499999998</v>
      </c>
      <c r="C211" s="226" t="s">
        <v>121</v>
      </c>
      <c r="D211" s="219">
        <v>0</v>
      </c>
      <c r="E211" s="226">
        <v>0</v>
      </c>
      <c r="F211" s="219">
        <v>8033855.5499999998</v>
      </c>
      <c r="G211" s="220" t="s">
        <v>121</v>
      </c>
      <c r="H211" s="213">
        <v>203</v>
      </c>
    </row>
    <row r="212" spans="1:8" x14ac:dyDescent="0.2">
      <c r="A212" s="225" t="s">
        <v>297</v>
      </c>
      <c r="B212" s="219">
        <v>463779.67</v>
      </c>
      <c r="C212" s="226" t="s">
        <v>121</v>
      </c>
      <c r="D212" s="219">
        <v>0</v>
      </c>
      <c r="E212" s="226">
        <v>0</v>
      </c>
      <c r="F212" s="219">
        <v>463779.67</v>
      </c>
      <c r="G212" s="220" t="s">
        <v>121</v>
      </c>
      <c r="H212" s="213">
        <v>204</v>
      </c>
    </row>
    <row r="213" spans="1:8" x14ac:dyDescent="0.2">
      <c r="A213" s="225" t="s">
        <v>298</v>
      </c>
      <c r="B213" s="219">
        <v>9393626</v>
      </c>
      <c r="C213" s="226" t="s">
        <v>121</v>
      </c>
      <c r="D213" s="219">
        <v>0</v>
      </c>
      <c r="E213" s="226">
        <v>0</v>
      </c>
      <c r="F213" s="219">
        <v>9393626</v>
      </c>
      <c r="G213" s="220" t="s">
        <v>121</v>
      </c>
      <c r="H213" s="213">
        <v>205</v>
      </c>
    </row>
    <row r="214" spans="1:8" x14ac:dyDescent="0.2">
      <c r="A214" s="225" t="s">
        <v>299</v>
      </c>
      <c r="B214" s="219">
        <v>53093.2</v>
      </c>
      <c r="C214" s="226" t="s">
        <v>121</v>
      </c>
      <c r="D214" s="219">
        <v>0</v>
      </c>
      <c r="E214" s="226">
        <v>0</v>
      </c>
      <c r="F214" s="219">
        <v>53093.2</v>
      </c>
      <c r="G214" s="220" t="s">
        <v>121</v>
      </c>
      <c r="H214" s="213">
        <v>206</v>
      </c>
    </row>
    <row r="215" spans="1:8" x14ac:dyDescent="0.2">
      <c r="A215" s="225" t="s">
        <v>300</v>
      </c>
      <c r="B215" s="219">
        <v>2564713.5699999998</v>
      </c>
      <c r="C215" s="226" t="s">
        <v>121</v>
      </c>
      <c r="D215" s="219">
        <v>0</v>
      </c>
      <c r="E215" s="226">
        <v>0</v>
      </c>
      <c r="F215" s="219">
        <v>2564713.5699999998</v>
      </c>
      <c r="G215" s="220" t="s">
        <v>121</v>
      </c>
      <c r="H215" s="213">
        <v>207</v>
      </c>
    </row>
    <row r="216" spans="1:8" x14ac:dyDescent="0.2">
      <c r="A216" s="225" t="s">
        <v>301</v>
      </c>
      <c r="B216" s="219">
        <v>11310</v>
      </c>
      <c r="C216" s="226" t="s">
        <v>121</v>
      </c>
      <c r="D216" s="219">
        <v>0</v>
      </c>
      <c r="E216" s="226">
        <v>0</v>
      </c>
      <c r="F216" s="219">
        <v>11310</v>
      </c>
      <c r="G216" s="220" t="s">
        <v>121</v>
      </c>
      <c r="H216" s="213">
        <v>208</v>
      </c>
    </row>
    <row r="217" spans="1:8" x14ac:dyDescent="0.2">
      <c r="A217" s="225" t="s">
        <v>302</v>
      </c>
      <c r="B217" s="219">
        <v>39034</v>
      </c>
      <c r="C217" s="226" t="s">
        <v>121</v>
      </c>
      <c r="D217" s="219">
        <v>0</v>
      </c>
      <c r="E217" s="226">
        <v>0</v>
      </c>
      <c r="F217" s="219">
        <v>39034</v>
      </c>
      <c r="G217" s="220" t="s">
        <v>121</v>
      </c>
      <c r="H217" s="213">
        <v>209</v>
      </c>
    </row>
    <row r="218" spans="1:8" x14ac:dyDescent="0.2">
      <c r="A218" s="225" t="s">
        <v>303</v>
      </c>
      <c r="B218" s="219">
        <v>11903937.300000001</v>
      </c>
      <c r="C218" s="226" t="s">
        <v>121</v>
      </c>
      <c r="D218" s="219">
        <v>0</v>
      </c>
      <c r="E218" s="226">
        <v>0</v>
      </c>
      <c r="F218" s="219">
        <v>11903937.300000001</v>
      </c>
      <c r="G218" s="220" t="s">
        <v>121</v>
      </c>
      <c r="H218" s="213">
        <v>210</v>
      </c>
    </row>
    <row r="219" spans="1:8" x14ac:dyDescent="0.2">
      <c r="A219" s="225" t="s">
        <v>304</v>
      </c>
      <c r="B219" s="219">
        <v>3532214</v>
      </c>
      <c r="C219" s="226" t="s">
        <v>121</v>
      </c>
      <c r="D219" s="219">
        <v>0</v>
      </c>
      <c r="E219" s="226">
        <v>0</v>
      </c>
      <c r="F219" s="219">
        <v>3532214</v>
      </c>
      <c r="G219" s="220" t="s">
        <v>121</v>
      </c>
      <c r="H219" s="213">
        <v>211</v>
      </c>
    </row>
    <row r="220" spans="1:8" x14ac:dyDescent="0.2">
      <c r="A220" s="225" t="s">
        <v>305</v>
      </c>
      <c r="B220" s="219">
        <v>259296.26</v>
      </c>
      <c r="C220" s="226" t="s">
        <v>121</v>
      </c>
      <c r="D220" s="219">
        <v>0</v>
      </c>
      <c r="E220" s="226">
        <v>0</v>
      </c>
      <c r="F220" s="219">
        <v>259296.26</v>
      </c>
      <c r="G220" s="220" t="s">
        <v>121</v>
      </c>
      <c r="H220" s="213">
        <v>212</v>
      </c>
    </row>
    <row r="221" spans="1:8" x14ac:dyDescent="0.2">
      <c r="A221" s="225" t="s">
        <v>306</v>
      </c>
      <c r="B221" s="219">
        <v>82172.399999999994</v>
      </c>
      <c r="C221" s="226" t="s">
        <v>121</v>
      </c>
      <c r="D221" s="219">
        <v>0</v>
      </c>
      <c r="E221" s="226">
        <v>0</v>
      </c>
      <c r="F221" s="219">
        <v>82172.399999999994</v>
      </c>
      <c r="G221" s="220" t="s">
        <v>121</v>
      </c>
      <c r="H221" s="213">
        <v>213</v>
      </c>
    </row>
    <row r="222" spans="1:8" x14ac:dyDescent="0.2">
      <c r="A222" s="225" t="s">
        <v>307</v>
      </c>
      <c r="B222" s="219">
        <v>368928.58</v>
      </c>
      <c r="C222" s="226" t="s">
        <v>121</v>
      </c>
      <c r="D222" s="219">
        <v>0</v>
      </c>
      <c r="E222" s="226">
        <v>0</v>
      </c>
      <c r="F222" s="219">
        <v>368928.58</v>
      </c>
      <c r="G222" s="220" t="s">
        <v>121</v>
      </c>
      <c r="H222" s="213">
        <v>214</v>
      </c>
    </row>
    <row r="223" spans="1:8" x14ac:dyDescent="0.2">
      <c r="A223" s="225" t="s">
        <v>279</v>
      </c>
      <c r="B223" s="219">
        <v>16870436.440000001</v>
      </c>
      <c r="C223" s="226" t="s">
        <v>121</v>
      </c>
      <c r="D223" s="219">
        <v>0</v>
      </c>
      <c r="E223" s="226">
        <v>0</v>
      </c>
      <c r="F223" s="219">
        <v>16870436.440000001</v>
      </c>
      <c r="G223" s="220" t="s">
        <v>121</v>
      </c>
      <c r="H223" s="213">
        <v>215</v>
      </c>
    </row>
    <row r="224" spans="1:8" x14ac:dyDescent="0.2">
      <c r="A224" s="225" t="s">
        <v>308</v>
      </c>
      <c r="B224" s="219">
        <v>4343538.8</v>
      </c>
      <c r="C224" s="226" t="s">
        <v>121</v>
      </c>
      <c r="D224" s="219">
        <v>0</v>
      </c>
      <c r="E224" s="226">
        <v>0</v>
      </c>
      <c r="F224" s="219">
        <v>4343538.8</v>
      </c>
      <c r="G224" s="220" t="s">
        <v>121</v>
      </c>
      <c r="H224" s="213">
        <v>216</v>
      </c>
    </row>
    <row r="225" spans="1:8" x14ac:dyDescent="0.2">
      <c r="A225" s="225" t="s">
        <v>309</v>
      </c>
      <c r="B225" s="219">
        <v>1697732.73</v>
      </c>
      <c r="C225" s="226" t="s">
        <v>121</v>
      </c>
      <c r="D225" s="219">
        <v>0</v>
      </c>
      <c r="E225" s="226">
        <v>0</v>
      </c>
      <c r="F225" s="219">
        <v>1697732.73</v>
      </c>
      <c r="G225" s="220" t="s">
        <v>121</v>
      </c>
      <c r="H225" s="213">
        <v>217</v>
      </c>
    </row>
    <row r="226" spans="1:8" x14ac:dyDescent="0.2">
      <c r="A226" s="225" t="s">
        <v>310</v>
      </c>
      <c r="B226" s="219">
        <v>14939687.27</v>
      </c>
      <c r="C226" s="226" t="s">
        <v>121</v>
      </c>
      <c r="D226" s="219">
        <v>0</v>
      </c>
      <c r="E226" s="226">
        <v>0</v>
      </c>
      <c r="F226" s="219">
        <v>14939687.27</v>
      </c>
      <c r="G226" s="220" t="s">
        <v>121</v>
      </c>
      <c r="H226" s="213">
        <v>218</v>
      </c>
    </row>
    <row r="227" spans="1:8" x14ac:dyDescent="0.2">
      <c r="A227" s="225" t="s">
        <v>19255</v>
      </c>
      <c r="B227" s="219">
        <v>15895338.1</v>
      </c>
      <c r="C227" s="226" t="s">
        <v>121</v>
      </c>
      <c r="D227" s="219">
        <v>0</v>
      </c>
      <c r="E227" s="226">
        <v>0</v>
      </c>
      <c r="F227" s="219">
        <v>15895338.1</v>
      </c>
      <c r="G227" s="220" t="s">
        <v>121</v>
      </c>
      <c r="H227" s="213">
        <v>219</v>
      </c>
    </row>
    <row r="228" spans="1:8" x14ac:dyDescent="0.2">
      <c r="A228" s="225" t="s">
        <v>19357</v>
      </c>
      <c r="B228" s="219">
        <v>436252.84</v>
      </c>
      <c r="C228" s="226" t="s">
        <v>121</v>
      </c>
      <c r="D228" s="219">
        <v>0</v>
      </c>
      <c r="E228" s="226">
        <v>0</v>
      </c>
      <c r="F228" s="219">
        <v>436252.84</v>
      </c>
      <c r="G228" s="220" t="s">
        <v>121</v>
      </c>
      <c r="H228" s="213">
        <v>220</v>
      </c>
    </row>
    <row r="229" spans="1:8" x14ac:dyDescent="0.2">
      <c r="A229" s="225" t="s">
        <v>312</v>
      </c>
      <c r="B229" s="219">
        <v>3195465.9</v>
      </c>
      <c r="C229" s="226" t="s">
        <v>121</v>
      </c>
      <c r="D229" s="219">
        <v>0</v>
      </c>
      <c r="E229" s="226">
        <v>0</v>
      </c>
      <c r="F229" s="219">
        <v>3195465.9</v>
      </c>
      <c r="G229" s="220" t="s">
        <v>121</v>
      </c>
      <c r="H229" s="213">
        <v>221</v>
      </c>
    </row>
    <row r="230" spans="1:8" x14ac:dyDescent="0.2">
      <c r="A230" s="225" t="s">
        <v>313</v>
      </c>
      <c r="B230" s="219">
        <v>3195465.9</v>
      </c>
      <c r="C230" s="226" t="s">
        <v>121</v>
      </c>
      <c r="D230" s="219">
        <v>0</v>
      </c>
      <c r="E230" s="226">
        <v>0</v>
      </c>
      <c r="F230" s="219">
        <v>3195465.9</v>
      </c>
      <c r="G230" s="220" t="s">
        <v>121</v>
      </c>
      <c r="H230" s="213">
        <v>222</v>
      </c>
    </row>
    <row r="231" spans="1:8" x14ac:dyDescent="0.2">
      <c r="A231" s="225" t="s">
        <v>314</v>
      </c>
      <c r="B231" s="219">
        <v>102203813.41</v>
      </c>
      <c r="C231" s="226" t="s">
        <v>121</v>
      </c>
      <c r="D231" s="219">
        <v>425145.53</v>
      </c>
      <c r="E231" s="226">
        <v>0</v>
      </c>
      <c r="F231" s="219">
        <v>102628958.94</v>
      </c>
      <c r="G231" s="220" t="s">
        <v>121</v>
      </c>
      <c r="H231" s="213">
        <v>223</v>
      </c>
    </row>
    <row r="232" spans="1:8" x14ac:dyDescent="0.2">
      <c r="A232" s="225" t="s">
        <v>315</v>
      </c>
      <c r="B232" s="219">
        <v>45678615.740000002</v>
      </c>
      <c r="C232" s="226" t="s">
        <v>121</v>
      </c>
      <c r="D232" s="219">
        <v>399173.41</v>
      </c>
      <c r="E232" s="226">
        <v>0</v>
      </c>
      <c r="F232" s="219">
        <v>46077789.149999999</v>
      </c>
      <c r="G232" s="220" t="s">
        <v>121</v>
      </c>
      <c r="H232" s="213">
        <v>224</v>
      </c>
    </row>
    <row r="233" spans="1:8" x14ac:dyDescent="0.2">
      <c r="A233" s="225" t="s">
        <v>316</v>
      </c>
      <c r="B233" s="219">
        <v>16325276.800000001</v>
      </c>
      <c r="C233" s="226" t="s">
        <v>121</v>
      </c>
      <c r="D233" s="219">
        <v>313739.40999999997</v>
      </c>
      <c r="E233" s="226">
        <v>0</v>
      </c>
      <c r="F233" s="219">
        <v>16639016.210000001</v>
      </c>
      <c r="G233" s="220" t="s">
        <v>121</v>
      </c>
      <c r="H233" s="213">
        <v>225</v>
      </c>
    </row>
    <row r="234" spans="1:8" x14ac:dyDescent="0.2">
      <c r="A234" s="225" t="s">
        <v>317</v>
      </c>
      <c r="B234" s="219">
        <v>29167146.300000001</v>
      </c>
      <c r="C234" s="226" t="s">
        <v>121</v>
      </c>
      <c r="D234" s="219">
        <v>77546</v>
      </c>
      <c r="E234" s="226">
        <v>0</v>
      </c>
      <c r="F234" s="219">
        <v>29244692.300000001</v>
      </c>
      <c r="G234" s="220" t="s">
        <v>121</v>
      </c>
      <c r="H234" s="213">
        <v>226</v>
      </c>
    </row>
    <row r="235" spans="1:8" x14ac:dyDescent="0.2">
      <c r="A235" s="225" t="s">
        <v>318</v>
      </c>
      <c r="B235" s="219">
        <v>186192.64000000001</v>
      </c>
      <c r="C235" s="226" t="s">
        <v>121</v>
      </c>
      <c r="D235" s="219">
        <v>7888</v>
      </c>
      <c r="E235" s="226">
        <v>0</v>
      </c>
      <c r="F235" s="219">
        <v>194080.64000000001</v>
      </c>
      <c r="G235" s="220" t="s">
        <v>121</v>
      </c>
      <c r="H235" s="213">
        <v>227</v>
      </c>
    </row>
    <row r="236" spans="1:8" x14ac:dyDescent="0.2">
      <c r="A236" s="225" t="s">
        <v>319</v>
      </c>
      <c r="B236" s="219">
        <v>1861620.02</v>
      </c>
      <c r="C236" s="226" t="s">
        <v>121</v>
      </c>
      <c r="D236" s="219">
        <v>10799</v>
      </c>
      <c r="E236" s="226">
        <v>0</v>
      </c>
      <c r="F236" s="219">
        <v>1872419.02</v>
      </c>
      <c r="G236" s="220" t="s">
        <v>121</v>
      </c>
      <c r="H236" s="213">
        <v>228</v>
      </c>
    </row>
    <row r="237" spans="1:8" x14ac:dyDescent="0.2">
      <c r="A237" s="225" t="s">
        <v>320</v>
      </c>
      <c r="B237" s="219">
        <v>1435674.51</v>
      </c>
      <c r="C237" s="226" t="s">
        <v>121</v>
      </c>
      <c r="D237" s="219">
        <v>10799</v>
      </c>
      <c r="E237" s="226">
        <v>0</v>
      </c>
      <c r="F237" s="219">
        <v>1446473.51</v>
      </c>
      <c r="G237" s="220" t="s">
        <v>121</v>
      </c>
      <c r="H237" s="213">
        <v>229</v>
      </c>
    </row>
    <row r="238" spans="1:8" x14ac:dyDescent="0.2">
      <c r="A238" s="225" t="s">
        <v>321</v>
      </c>
      <c r="B238" s="219">
        <v>169306.73</v>
      </c>
      <c r="C238" s="226" t="s">
        <v>121</v>
      </c>
      <c r="D238" s="219">
        <v>0</v>
      </c>
      <c r="E238" s="226">
        <v>0</v>
      </c>
      <c r="F238" s="219">
        <v>169306.73</v>
      </c>
      <c r="G238" s="220" t="s">
        <v>121</v>
      </c>
      <c r="H238" s="213">
        <v>230</v>
      </c>
    </row>
    <row r="239" spans="1:8" x14ac:dyDescent="0.2">
      <c r="A239" s="225" t="s">
        <v>322</v>
      </c>
      <c r="B239" s="219">
        <v>256638.78</v>
      </c>
      <c r="C239" s="226" t="s">
        <v>121</v>
      </c>
      <c r="D239" s="219">
        <v>0</v>
      </c>
      <c r="E239" s="226">
        <v>0</v>
      </c>
      <c r="F239" s="219">
        <v>256638.78</v>
      </c>
      <c r="G239" s="220" t="s">
        <v>121</v>
      </c>
      <c r="H239" s="213">
        <v>231</v>
      </c>
    </row>
    <row r="240" spans="1:8" x14ac:dyDescent="0.2">
      <c r="A240" s="225" t="s">
        <v>323</v>
      </c>
      <c r="B240" s="219">
        <v>1170059.3999999999</v>
      </c>
      <c r="C240" s="226" t="s">
        <v>121</v>
      </c>
      <c r="D240" s="219">
        <v>0</v>
      </c>
      <c r="E240" s="226">
        <v>0</v>
      </c>
      <c r="F240" s="219">
        <v>1170059.3999999999</v>
      </c>
      <c r="G240" s="220" t="s">
        <v>121</v>
      </c>
      <c r="H240" s="213">
        <v>232</v>
      </c>
    </row>
    <row r="241" spans="1:8" x14ac:dyDescent="0.2">
      <c r="A241" s="225" t="s">
        <v>324</v>
      </c>
      <c r="B241" s="219">
        <v>1170059.3999999999</v>
      </c>
      <c r="C241" s="226" t="s">
        <v>121</v>
      </c>
      <c r="D241" s="219">
        <v>0</v>
      </c>
      <c r="E241" s="226">
        <v>0</v>
      </c>
      <c r="F241" s="219">
        <v>1170059.3999999999</v>
      </c>
      <c r="G241" s="220" t="s">
        <v>121</v>
      </c>
      <c r="H241" s="213">
        <v>233</v>
      </c>
    </row>
    <row r="242" spans="1:8" x14ac:dyDescent="0.2">
      <c r="A242" s="225" t="s">
        <v>325</v>
      </c>
      <c r="B242" s="219">
        <v>3162991.14</v>
      </c>
      <c r="C242" s="226" t="s">
        <v>121</v>
      </c>
      <c r="D242" s="219">
        <v>0</v>
      </c>
      <c r="E242" s="226">
        <v>0</v>
      </c>
      <c r="F242" s="219">
        <v>3162991.14</v>
      </c>
      <c r="G242" s="220" t="s">
        <v>121</v>
      </c>
      <c r="H242" s="213">
        <v>234</v>
      </c>
    </row>
    <row r="243" spans="1:8" x14ac:dyDescent="0.2">
      <c r="A243" s="225" t="s">
        <v>326</v>
      </c>
      <c r="B243" s="219">
        <v>3162991.14</v>
      </c>
      <c r="C243" s="226" t="s">
        <v>121</v>
      </c>
      <c r="D243" s="219">
        <v>0</v>
      </c>
      <c r="E243" s="226">
        <v>0</v>
      </c>
      <c r="F243" s="219">
        <v>3162991.14</v>
      </c>
      <c r="G243" s="220" t="s">
        <v>121</v>
      </c>
      <c r="H243" s="213">
        <v>235</v>
      </c>
    </row>
    <row r="244" spans="1:8" x14ac:dyDescent="0.2">
      <c r="A244" s="225" t="s">
        <v>327</v>
      </c>
      <c r="B244" s="219">
        <v>50325027.109999999</v>
      </c>
      <c r="C244" s="226" t="s">
        <v>121</v>
      </c>
      <c r="D244" s="219">
        <v>15173.12</v>
      </c>
      <c r="E244" s="226">
        <v>0</v>
      </c>
      <c r="F244" s="219">
        <v>50340200.229999997</v>
      </c>
      <c r="G244" s="220" t="s">
        <v>121</v>
      </c>
      <c r="H244" s="213">
        <v>236</v>
      </c>
    </row>
    <row r="245" spans="1:8" x14ac:dyDescent="0.2">
      <c r="A245" s="225" t="s">
        <v>328</v>
      </c>
      <c r="B245" s="219">
        <v>17951398.379999999</v>
      </c>
      <c r="C245" s="226" t="s">
        <v>121</v>
      </c>
      <c r="D245" s="219">
        <v>0</v>
      </c>
      <c r="E245" s="226">
        <v>0</v>
      </c>
      <c r="F245" s="219">
        <v>17951398.379999999</v>
      </c>
      <c r="G245" s="220" t="s">
        <v>121</v>
      </c>
      <c r="H245" s="213">
        <v>237</v>
      </c>
    </row>
    <row r="246" spans="1:8" x14ac:dyDescent="0.2">
      <c r="A246" s="225" t="s">
        <v>329</v>
      </c>
      <c r="B246" s="219">
        <v>224777.58</v>
      </c>
      <c r="C246" s="226" t="s">
        <v>121</v>
      </c>
      <c r="D246" s="219">
        <v>0</v>
      </c>
      <c r="E246" s="226">
        <v>0</v>
      </c>
      <c r="F246" s="219">
        <v>224777.58</v>
      </c>
      <c r="G246" s="220" t="s">
        <v>121</v>
      </c>
      <c r="H246" s="213">
        <v>238</v>
      </c>
    </row>
    <row r="247" spans="1:8" x14ac:dyDescent="0.2">
      <c r="A247" s="225" t="s">
        <v>330</v>
      </c>
      <c r="B247" s="219">
        <v>517950.32</v>
      </c>
      <c r="C247" s="226" t="s">
        <v>121</v>
      </c>
      <c r="D247" s="219">
        <v>0</v>
      </c>
      <c r="E247" s="226">
        <v>0</v>
      </c>
      <c r="F247" s="219">
        <v>517950.32</v>
      </c>
      <c r="G247" s="220" t="s">
        <v>121</v>
      </c>
      <c r="H247" s="213">
        <v>239</v>
      </c>
    </row>
    <row r="248" spans="1:8" x14ac:dyDescent="0.2">
      <c r="A248" s="225" t="s">
        <v>331</v>
      </c>
      <c r="B248" s="219">
        <v>17393968.23</v>
      </c>
      <c r="C248" s="226" t="s">
        <v>121</v>
      </c>
      <c r="D248" s="219">
        <v>0</v>
      </c>
      <c r="E248" s="226">
        <v>0</v>
      </c>
      <c r="F248" s="219">
        <v>17393968.23</v>
      </c>
      <c r="G248" s="220" t="s">
        <v>121</v>
      </c>
      <c r="H248" s="213">
        <v>240</v>
      </c>
    </row>
    <row r="249" spans="1:8" x14ac:dyDescent="0.2">
      <c r="A249" s="225" t="s">
        <v>332</v>
      </c>
      <c r="B249" s="219">
        <v>14236932.6</v>
      </c>
      <c r="C249" s="226" t="s">
        <v>121</v>
      </c>
      <c r="D249" s="219">
        <v>15173.12</v>
      </c>
      <c r="E249" s="226">
        <v>0</v>
      </c>
      <c r="F249" s="219">
        <v>14252105.720000001</v>
      </c>
      <c r="G249" s="220" t="s">
        <v>121</v>
      </c>
      <c r="H249" s="213">
        <v>241</v>
      </c>
    </row>
    <row r="250" spans="1:8" x14ac:dyDescent="0.2">
      <c r="A250" s="225" t="s">
        <v>333</v>
      </c>
      <c r="B250" s="219">
        <v>5500</v>
      </c>
      <c r="C250" s="226" t="s">
        <v>121</v>
      </c>
      <c r="D250" s="219">
        <v>0</v>
      </c>
      <c r="E250" s="226">
        <v>0</v>
      </c>
      <c r="F250" s="219">
        <v>5500</v>
      </c>
      <c r="G250" s="220" t="s">
        <v>121</v>
      </c>
      <c r="H250" s="213">
        <v>242</v>
      </c>
    </row>
    <row r="251" spans="1:8" x14ac:dyDescent="0.2">
      <c r="A251" s="225" t="s">
        <v>334</v>
      </c>
      <c r="B251" s="219">
        <v>5500</v>
      </c>
      <c r="C251" s="226" t="s">
        <v>121</v>
      </c>
      <c r="D251" s="219">
        <v>0</v>
      </c>
      <c r="E251" s="226">
        <v>0</v>
      </c>
      <c r="F251" s="219">
        <v>5500</v>
      </c>
      <c r="G251" s="220" t="s">
        <v>121</v>
      </c>
      <c r="H251" s="213">
        <v>243</v>
      </c>
    </row>
    <row r="252" spans="1:8" x14ac:dyDescent="0.2">
      <c r="A252" s="225" t="s">
        <v>335</v>
      </c>
      <c r="B252" s="219">
        <v>1023682.6</v>
      </c>
      <c r="C252" s="226" t="s">
        <v>121</v>
      </c>
      <c r="D252" s="219">
        <v>0</v>
      </c>
      <c r="E252" s="226">
        <v>0</v>
      </c>
      <c r="F252" s="219">
        <v>1023682.6</v>
      </c>
      <c r="G252" s="220" t="s">
        <v>121</v>
      </c>
      <c r="H252" s="213">
        <v>244</v>
      </c>
    </row>
    <row r="253" spans="1:8" x14ac:dyDescent="0.2">
      <c r="A253" s="225" t="s">
        <v>336</v>
      </c>
      <c r="B253" s="219">
        <v>927412.84</v>
      </c>
      <c r="C253" s="226" t="s">
        <v>121</v>
      </c>
      <c r="D253" s="219">
        <v>0</v>
      </c>
      <c r="E253" s="226">
        <v>0</v>
      </c>
      <c r="F253" s="219">
        <v>927412.84</v>
      </c>
      <c r="G253" s="220" t="s">
        <v>121</v>
      </c>
      <c r="H253" s="213">
        <v>245</v>
      </c>
    </row>
    <row r="254" spans="1:8" x14ac:dyDescent="0.2">
      <c r="A254" s="225" t="s">
        <v>337</v>
      </c>
      <c r="B254" s="219">
        <v>910919.72</v>
      </c>
      <c r="C254" s="226" t="s">
        <v>121</v>
      </c>
      <c r="D254" s="219">
        <v>0</v>
      </c>
      <c r="E254" s="226">
        <v>0</v>
      </c>
      <c r="F254" s="219">
        <v>910919.72</v>
      </c>
      <c r="G254" s="220" t="s">
        <v>121</v>
      </c>
      <c r="H254" s="213">
        <v>246</v>
      </c>
    </row>
    <row r="255" spans="1:8" x14ac:dyDescent="0.2">
      <c r="A255" s="225" t="s">
        <v>337</v>
      </c>
      <c r="B255" s="219">
        <v>16493.12</v>
      </c>
      <c r="C255" s="226" t="s">
        <v>121</v>
      </c>
      <c r="D255" s="219">
        <v>0</v>
      </c>
      <c r="E255" s="226">
        <v>0</v>
      </c>
      <c r="F255" s="219">
        <v>16493.12</v>
      </c>
      <c r="G255" s="220" t="s">
        <v>121</v>
      </c>
      <c r="H255" s="213">
        <v>247</v>
      </c>
    </row>
    <row r="256" spans="1:8" x14ac:dyDescent="0.2">
      <c r="A256" s="225" t="s">
        <v>338</v>
      </c>
      <c r="B256" s="219">
        <v>96269.759999999995</v>
      </c>
      <c r="C256" s="226" t="s">
        <v>121</v>
      </c>
      <c r="D256" s="219">
        <v>0</v>
      </c>
      <c r="E256" s="226">
        <v>0</v>
      </c>
      <c r="F256" s="219">
        <v>96269.759999999995</v>
      </c>
      <c r="G256" s="220" t="s">
        <v>121</v>
      </c>
      <c r="H256" s="213">
        <v>248</v>
      </c>
    </row>
    <row r="257" spans="1:8" x14ac:dyDescent="0.2">
      <c r="A257" s="225" t="s">
        <v>339</v>
      </c>
      <c r="B257" s="219">
        <v>96269.759999999995</v>
      </c>
      <c r="C257" s="226" t="s">
        <v>121</v>
      </c>
      <c r="D257" s="219">
        <v>0</v>
      </c>
      <c r="E257" s="226">
        <v>0</v>
      </c>
      <c r="F257" s="219">
        <v>96269.759999999995</v>
      </c>
      <c r="G257" s="220" t="s">
        <v>121</v>
      </c>
      <c r="H257" s="213">
        <v>249</v>
      </c>
    </row>
    <row r="258" spans="1:8" x14ac:dyDescent="0.2">
      <c r="A258" s="225" t="s">
        <v>340</v>
      </c>
      <c r="B258" s="219">
        <v>-18960494.59</v>
      </c>
      <c r="C258" s="226" t="s">
        <v>121</v>
      </c>
      <c r="D258" s="219">
        <v>0</v>
      </c>
      <c r="E258" s="226">
        <v>513690.44</v>
      </c>
      <c r="F258" s="219">
        <v>-19474185.030000001</v>
      </c>
      <c r="G258" s="220" t="s">
        <v>121</v>
      </c>
      <c r="H258" s="213">
        <v>250</v>
      </c>
    </row>
    <row r="259" spans="1:8" x14ac:dyDescent="0.2">
      <c r="A259" s="225" t="s">
        <v>341</v>
      </c>
      <c r="B259" s="219">
        <v>-17973253.030000001</v>
      </c>
      <c r="C259" s="226" t="s">
        <v>121</v>
      </c>
      <c r="D259" s="219">
        <v>0</v>
      </c>
      <c r="E259" s="226">
        <v>497693.43</v>
      </c>
      <c r="F259" s="219">
        <v>-18470946.460000001</v>
      </c>
      <c r="G259" s="220" t="s">
        <v>121</v>
      </c>
      <c r="H259" s="213">
        <v>251</v>
      </c>
    </row>
    <row r="260" spans="1:8" x14ac:dyDescent="0.2">
      <c r="A260" s="225" t="s">
        <v>342</v>
      </c>
      <c r="B260" s="219">
        <v>-10884258.6</v>
      </c>
      <c r="C260" s="226" t="s">
        <v>121</v>
      </c>
      <c r="D260" s="219">
        <v>0</v>
      </c>
      <c r="E260" s="226">
        <v>274413.64</v>
      </c>
      <c r="F260" s="219">
        <v>-11158672.24</v>
      </c>
      <c r="G260" s="220" t="s">
        <v>121</v>
      </c>
      <c r="H260" s="213">
        <v>252</v>
      </c>
    </row>
    <row r="261" spans="1:8" x14ac:dyDescent="0.2">
      <c r="A261" s="225" t="s">
        <v>343</v>
      </c>
      <c r="B261" s="219">
        <v>-1122848.23</v>
      </c>
      <c r="C261" s="226" t="s">
        <v>121</v>
      </c>
      <c r="D261" s="219">
        <v>0</v>
      </c>
      <c r="E261" s="226">
        <v>36950.35</v>
      </c>
      <c r="F261" s="219">
        <v>-1159798.58</v>
      </c>
      <c r="G261" s="220" t="s">
        <v>121</v>
      </c>
      <c r="H261" s="213">
        <v>253</v>
      </c>
    </row>
    <row r="262" spans="1:8" x14ac:dyDescent="0.2">
      <c r="A262" s="225" t="s">
        <v>344</v>
      </c>
      <c r="B262" s="219">
        <v>-16537.79</v>
      </c>
      <c r="C262" s="226" t="s">
        <v>121</v>
      </c>
      <c r="D262" s="219">
        <v>0</v>
      </c>
      <c r="E262" s="226">
        <v>0</v>
      </c>
      <c r="F262" s="219">
        <v>-16537.79</v>
      </c>
      <c r="G262" s="220" t="s">
        <v>121</v>
      </c>
      <c r="H262" s="213">
        <v>254</v>
      </c>
    </row>
    <row r="263" spans="1:8" x14ac:dyDescent="0.2">
      <c r="A263" s="225" t="s">
        <v>345</v>
      </c>
      <c r="B263" s="219">
        <v>-605316.5</v>
      </c>
      <c r="C263" s="226" t="s">
        <v>121</v>
      </c>
      <c r="D263" s="219">
        <v>0</v>
      </c>
      <c r="E263" s="226">
        <v>5248.33</v>
      </c>
      <c r="F263" s="219">
        <v>-610564.82999999996</v>
      </c>
      <c r="G263" s="220" t="s">
        <v>121</v>
      </c>
      <c r="H263" s="213">
        <v>255</v>
      </c>
    </row>
    <row r="264" spans="1:8" x14ac:dyDescent="0.2">
      <c r="A264" s="225" t="s">
        <v>346</v>
      </c>
      <c r="B264" s="219">
        <v>-5344291.91</v>
      </c>
      <c r="C264" s="226" t="s">
        <v>121</v>
      </c>
      <c r="D264" s="219">
        <v>0</v>
      </c>
      <c r="E264" s="226">
        <v>181081.11</v>
      </c>
      <c r="F264" s="219">
        <v>-5525373.0199999996</v>
      </c>
      <c r="G264" s="220" t="s">
        <v>121</v>
      </c>
      <c r="H264" s="213">
        <v>256</v>
      </c>
    </row>
    <row r="265" spans="1:8" x14ac:dyDescent="0.2">
      <c r="A265" s="225" t="s">
        <v>347</v>
      </c>
      <c r="B265" s="219">
        <v>-3666.8</v>
      </c>
      <c r="C265" s="226" t="s">
        <v>121</v>
      </c>
      <c r="D265" s="219">
        <v>0</v>
      </c>
      <c r="E265" s="226">
        <v>91.67</v>
      </c>
      <c r="F265" s="219">
        <v>-3758.47</v>
      </c>
      <c r="G265" s="220" t="s">
        <v>121</v>
      </c>
      <c r="H265" s="213">
        <v>257</v>
      </c>
    </row>
    <row r="266" spans="1:8" x14ac:dyDescent="0.2">
      <c r="A266" s="225" t="s">
        <v>348</v>
      </c>
      <c r="B266" s="219">
        <v>-3666.8</v>
      </c>
      <c r="C266" s="226" t="s">
        <v>121</v>
      </c>
      <c r="D266" s="219">
        <v>0</v>
      </c>
      <c r="E266" s="226">
        <v>91.67</v>
      </c>
      <c r="F266" s="219">
        <v>-3758.47</v>
      </c>
      <c r="G266" s="220" t="s">
        <v>121</v>
      </c>
      <c r="H266" s="213">
        <v>258</v>
      </c>
    </row>
    <row r="267" spans="1:8" x14ac:dyDescent="0.2">
      <c r="A267" s="225" t="s">
        <v>349</v>
      </c>
      <c r="B267" s="219">
        <v>-983574.76</v>
      </c>
      <c r="C267" s="226" t="s">
        <v>121</v>
      </c>
      <c r="D267" s="219">
        <v>0</v>
      </c>
      <c r="E267" s="226">
        <v>15905.34</v>
      </c>
      <c r="F267" s="219">
        <v>-999480.1</v>
      </c>
      <c r="G267" s="220" t="s">
        <v>121</v>
      </c>
      <c r="H267" s="213">
        <v>259</v>
      </c>
    </row>
    <row r="268" spans="1:8" x14ac:dyDescent="0.2">
      <c r="A268" s="225" t="s">
        <v>350</v>
      </c>
      <c r="B268" s="219">
        <v>-887305.04</v>
      </c>
      <c r="C268" s="226" t="s">
        <v>121</v>
      </c>
      <c r="D268" s="219">
        <v>0</v>
      </c>
      <c r="E268" s="226">
        <v>15905.34</v>
      </c>
      <c r="F268" s="219">
        <v>-903210.38</v>
      </c>
      <c r="G268" s="220" t="s">
        <v>121</v>
      </c>
      <c r="H268" s="213">
        <v>260</v>
      </c>
    </row>
    <row r="269" spans="1:8" x14ac:dyDescent="0.2">
      <c r="A269" s="225" t="s">
        <v>351</v>
      </c>
      <c r="B269" s="219">
        <v>-96269.72</v>
      </c>
      <c r="C269" s="226" t="s">
        <v>121</v>
      </c>
      <c r="D269" s="219">
        <v>0</v>
      </c>
      <c r="E269" s="226">
        <v>0</v>
      </c>
      <c r="F269" s="219">
        <v>-96269.72</v>
      </c>
      <c r="G269" s="220" t="s">
        <v>121</v>
      </c>
      <c r="H269" s="213">
        <v>261</v>
      </c>
    </row>
    <row r="270" spans="1:8" x14ac:dyDescent="0.2">
      <c r="A270" s="225" t="s">
        <v>352</v>
      </c>
      <c r="B270" s="219">
        <v>51865.8</v>
      </c>
      <c r="C270" s="226" t="s">
        <v>121</v>
      </c>
      <c r="D270" s="219">
        <v>0</v>
      </c>
      <c r="E270" s="226">
        <v>0</v>
      </c>
      <c r="F270" s="219">
        <v>51865.8</v>
      </c>
      <c r="G270" s="220" t="s">
        <v>121</v>
      </c>
      <c r="H270" s="213">
        <v>262</v>
      </c>
    </row>
    <row r="271" spans="1:8" x14ac:dyDescent="0.2">
      <c r="A271" s="225" t="s">
        <v>353</v>
      </c>
      <c r="B271" s="219">
        <v>51865.8</v>
      </c>
      <c r="C271" s="226" t="s">
        <v>121</v>
      </c>
      <c r="D271" s="219">
        <v>0</v>
      </c>
      <c r="E271" s="226">
        <v>0</v>
      </c>
      <c r="F271" s="219">
        <v>51865.8</v>
      </c>
      <c r="G271" s="220" t="s">
        <v>121</v>
      </c>
      <c r="H271" s="213">
        <v>263</v>
      </c>
    </row>
    <row r="272" spans="1:8" x14ac:dyDescent="0.2">
      <c r="A272" s="225" t="s">
        <v>353</v>
      </c>
      <c r="B272" s="219">
        <v>51865.8</v>
      </c>
      <c r="C272" s="226" t="s">
        <v>121</v>
      </c>
      <c r="D272" s="219">
        <v>0</v>
      </c>
      <c r="E272" s="226">
        <v>0</v>
      </c>
      <c r="F272" s="219">
        <v>51865.8</v>
      </c>
      <c r="G272" s="220" t="s">
        <v>121</v>
      </c>
      <c r="H272" s="213">
        <v>264</v>
      </c>
    </row>
    <row r="273" spans="1:8" x14ac:dyDescent="0.2">
      <c r="A273" s="225" t="s">
        <v>354</v>
      </c>
      <c r="B273" s="219">
        <v>51865.8</v>
      </c>
      <c r="C273" s="226" t="s">
        <v>121</v>
      </c>
      <c r="D273" s="219">
        <v>0</v>
      </c>
      <c r="E273" s="226">
        <v>0</v>
      </c>
      <c r="F273" s="219">
        <v>51865.8</v>
      </c>
      <c r="G273" s="220" t="s">
        <v>121</v>
      </c>
      <c r="H273" s="213">
        <v>265</v>
      </c>
    </row>
    <row r="274" spans="1:8" x14ac:dyDescent="0.2">
      <c r="A274" s="225" t="s">
        <v>355</v>
      </c>
      <c r="B274" s="219">
        <v>48435.8</v>
      </c>
      <c r="C274" s="226" t="s">
        <v>121</v>
      </c>
      <c r="D274" s="219">
        <v>0</v>
      </c>
      <c r="E274" s="226">
        <v>0</v>
      </c>
      <c r="F274" s="219">
        <v>48435.8</v>
      </c>
      <c r="G274" s="220" t="s">
        <v>121</v>
      </c>
      <c r="H274" s="213">
        <v>266</v>
      </c>
    </row>
    <row r="275" spans="1:8" x14ac:dyDescent="0.2">
      <c r="A275" s="225" t="s">
        <v>356</v>
      </c>
      <c r="B275" s="219">
        <v>1430</v>
      </c>
      <c r="C275" s="226" t="s">
        <v>121</v>
      </c>
      <c r="D275" s="219">
        <v>0</v>
      </c>
      <c r="E275" s="226">
        <v>0</v>
      </c>
      <c r="F275" s="219">
        <v>1430</v>
      </c>
      <c r="G275" s="220" t="s">
        <v>121</v>
      </c>
      <c r="H275" s="213">
        <v>267</v>
      </c>
    </row>
    <row r="276" spans="1:8" x14ac:dyDescent="0.2">
      <c r="A276" s="225" t="s">
        <v>357</v>
      </c>
      <c r="B276" s="219">
        <v>2000</v>
      </c>
      <c r="C276" s="226" t="s">
        <v>121</v>
      </c>
      <c r="D276" s="219">
        <v>0</v>
      </c>
      <c r="E276" s="226">
        <v>0</v>
      </c>
      <c r="F276" s="219">
        <v>2000</v>
      </c>
      <c r="G276" s="220" t="s">
        <v>121</v>
      </c>
      <c r="H276" s="213">
        <v>268</v>
      </c>
    </row>
    <row r="277" spans="1:8" x14ac:dyDescent="0.2">
      <c r="A277" s="225" t="s">
        <v>5</v>
      </c>
      <c r="B277" s="219" t="s">
        <v>121</v>
      </c>
      <c r="C277" s="226">
        <v>10147649</v>
      </c>
      <c r="D277" s="219">
        <v>11899098.76</v>
      </c>
      <c r="E277" s="226">
        <v>13278182.130000001</v>
      </c>
      <c r="F277" s="219" t="s">
        <v>121</v>
      </c>
      <c r="G277" s="220">
        <v>11526732.369999999</v>
      </c>
      <c r="H277" s="213">
        <v>269</v>
      </c>
    </row>
    <row r="278" spans="1:8" x14ac:dyDescent="0.2">
      <c r="A278" s="225" t="s">
        <v>358</v>
      </c>
      <c r="B278" s="219" t="s">
        <v>121</v>
      </c>
      <c r="C278" s="226">
        <v>8722285.25</v>
      </c>
      <c r="D278" s="219">
        <v>11899098.76</v>
      </c>
      <c r="E278" s="226">
        <v>13278182.130000001</v>
      </c>
      <c r="F278" s="219" t="s">
        <v>121</v>
      </c>
      <c r="G278" s="220">
        <v>10101368.619999999</v>
      </c>
      <c r="H278" s="213">
        <v>270</v>
      </c>
    </row>
    <row r="279" spans="1:8" x14ac:dyDescent="0.2">
      <c r="A279" s="225" t="s">
        <v>359</v>
      </c>
      <c r="B279" s="219" t="s">
        <v>121</v>
      </c>
      <c r="C279" s="226">
        <v>8722285.25</v>
      </c>
      <c r="D279" s="219">
        <v>11899098.76</v>
      </c>
      <c r="E279" s="226">
        <v>13278182.130000001</v>
      </c>
      <c r="F279" s="219" t="s">
        <v>121</v>
      </c>
      <c r="G279" s="220">
        <v>10101368.619999999</v>
      </c>
      <c r="H279" s="213">
        <v>271</v>
      </c>
    </row>
    <row r="280" spans="1:8" x14ac:dyDescent="0.2">
      <c r="A280" s="225" t="s">
        <v>360</v>
      </c>
      <c r="B280" s="219" t="s">
        <v>121</v>
      </c>
      <c r="C280" s="226">
        <v>0</v>
      </c>
      <c r="D280" s="219">
        <v>5005908.3</v>
      </c>
      <c r="E280" s="226">
        <v>5005908.3</v>
      </c>
      <c r="F280" s="219" t="s">
        <v>121</v>
      </c>
      <c r="G280" s="220">
        <v>0</v>
      </c>
      <c r="H280" s="213">
        <v>272</v>
      </c>
    </row>
    <row r="281" spans="1:8" x14ac:dyDescent="0.2">
      <c r="A281" s="225" t="s">
        <v>361</v>
      </c>
      <c r="B281" s="219" t="s">
        <v>121</v>
      </c>
      <c r="C281" s="226">
        <v>0</v>
      </c>
      <c r="D281" s="219">
        <v>5005908.3</v>
      </c>
      <c r="E281" s="226">
        <v>5005908.3</v>
      </c>
      <c r="F281" s="219" t="s">
        <v>121</v>
      </c>
      <c r="G281" s="220">
        <v>0</v>
      </c>
      <c r="H281" s="213">
        <v>273</v>
      </c>
    </row>
    <row r="282" spans="1:8" x14ac:dyDescent="0.2">
      <c r="A282" s="225" t="s">
        <v>362</v>
      </c>
      <c r="B282" s="219" t="s">
        <v>121</v>
      </c>
      <c r="C282" s="226">
        <v>0</v>
      </c>
      <c r="D282" s="219">
        <v>5306397.6900000004</v>
      </c>
      <c r="E282" s="226">
        <v>5306397.6900000004</v>
      </c>
      <c r="F282" s="219" t="s">
        <v>121</v>
      </c>
      <c r="G282" s="220">
        <v>0</v>
      </c>
      <c r="H282" s="213">
        <v>274</v>
      </c>
    </row>
    <row r="283" spans="1:8" x14ac:dyDescent="0.2">
      <c r="A283" s="225" t="s">
        <v>363</v>
      </c>
      <c r="B283" s="219" t="s">
        <v>121</v>
      </c>
      <c r="C283" s="226">
        <v>0</v>
      </c>
      <c r="D283" s="219">
        <v>5306397.6900000004</v>
      </c>
      <c r="E283" s="226">
        <v>5306397.6900000004</v>
      </c>
      <c r="F283" s="219" t="s">
        <v>121</v>
      </c>
      <c r="G283" s="220">
        <v>0</v>
      </c>
      <c r="H283" s="213">
        <v>275</v>
      </c>
    </row>
    <row r="284" spans="1:8" x14ac:dyDescent="0.2">
      <c r="A284" s="225" t="s">
        <v>19551</v>
      </c>
      <c r="B284" s="219" t="s">
        <v>121</v>
      </c>
      <c r="C284" s="226">
        <v>0</v>
      </c>
      <c r="D284" s="219">
        <v>300</v>
      </c>
      <c r="E284" s="226">
        <v>300</v>
      </c>
      <c r="F284" s="219" t="s">
        <v>121</v>
      </c>
      <c r="G284" s="220">
        <v>0</v>
      </c>
      <c r="H284" s="213">
        <v>276</v>
      </c>
    </row>
    <row r="285" spans="1:8" x14ac:dyDescent="0.2">
      <c r="A285" s="225" t="s">
        <v>355</v>
      </c>
      <c r="B285" s="219" t="s">
        <v>121</v>
      </c>
      <c r="C285" s="226">
        <v>0</v>
      </c>
      <c r="D285" s="219">
        <v>111836</v>
      </c>
      <c r="E285" s="226">
        <v>111836</v>
      </c>
      <c r="F285" s="219" t="s">
        <v>121</v>
      </c>
      <c r="G285" s="220">
        <v>0</v>
      </c>
      <c r="H285" s="213">
        <v>277</v>
      </c>
    </row>
    <row r="286" spans="1:8" x14ac:dyDescent="0.2">
      <c r="A286" s="225" t="s">
        <v>18998</v>
      </c>
      <c r="B286" s="219" t="s">
        <v>121</v>
      </c>
      <c r="C286" s="226">
        <v>0</v>
      </c>
      <c r="D286" s="219">
        <v>2552</v>
      </c>
      <c r="E286" s="226">
        <v>2552</v>
      </c>
      <c r="F286" s="219" t="s">
        <v>121</v>
      </c>
      <c r="G286" s="220">
        <v>0</v>
      </c>
      <c r="H286" s="213">
        <v>278</v>
      </c>
    </row>
    <row r="287" spans="1:8" x14ac:dyDescent="0.2">
      <c r="A287" s="225" t="s">
        <v>19235</v>
      </c>
      <c r="B287" s="219" t="s">
        <v>121</v>
      </c>
      <c r="C287" s="226">
        <v>0</v>
      </c>
      <c r="D287" s="219">
        <v>35539.919999999998</v>
      </c>
      <c r="E287" s="226">
        <v>35539.919999999998</v>
      </c>
      <c r="F287" s="219" t="s">
        <v>121</v>
      </c>
      <c r="G287" s="220">
        <v>0</v>
      </c>
      <c r="H287" s="213">
        <v>279</v>
      </c>
    </row>
    <row r="288" spans="1:8" x14ac:dyDescent="0.2">
      <c r="A288" s="225" t="s">
        <v>19552</v>
      </c>
      <c r="B288" s="219" t="s">
        <v>121</v>
      </c>
      <c r="C288" s="226">
        <v>0</v>
      </c>
      <c r="D288" s="219">
        <v>78.98</v>
      </c>
      <c r="E288" s="226">
        <v>78.98</v>
      </c>
      <c r="F288" s="219" t="s">
        <v>121</v>
      </c>
      <c r="G288" s="220">
        <v>0</v>
      </c>
      <c r="H288" s="213">
        <v>280</v>
      </c>
    </row>
    <row r="289" spans="1:9" x14ac:dyDescent="0.2">
      <c r="A289" s="225" t="s">
        <v>19395</v>
      </c>
      <c r="B289" s="219" t="s">
        <v>121</v>
      </c>
      <c r="C289" s="226">
        <v>0</v>
      </c>
      <c r="D289" s="219">
        <v>1972</v>
      </c>
      <c r="E289" s="226">
        <v>1972</v>
      </c>
      <c r="F289" s="219" t="s">
        <v>121</v>
      </c>
      <c r="G289" s="220">
        <v>0</v>
      </c>
      <c r="H289" s="213">
        <v>281</v>
      </c>
    </row>
    <row r="290" spans="1:9" ht="13.5" thickBot="1" x14ac:dyDescent="0.25">
      <c r="A290" s="227" t="s">
        <v>19553</v>
      </c>
      <c r="B290" s="221" t="s">
        <v>121</v>
      </c>
      <c r="C290" s="228">
        <v>0</v>
      </c>
      <c r="D290" s="221">
        <v>3545.11</v>
      </c>
      <c r="E290" s="228">
        <v>3545.11</v>
      </c>
      <c r="F290" s="221" t="s">
        <v>121</v>
      </c>
      <c r="G290" s="222">
        <v>0</v>
      </c>
      <c r="H290" s="213">
        <v>282</v>
      </c>
      <c r="I290" s="213">
        <f>+H290+94</f>
        <v>376</v>
      </c>
    </row>
    <row r="291" spans="1:9" x14ac:dyDescent="0.2">
      <c r="A291" s="223" t="s">
        <v>19554</v>
      </c>
      <c r="B291" s="217" t="s">
        <v>121</v>
      </c>
      <c r="C291" s="224">
        <v>0</v>
      </c>
      <c r="D291" s="217">
        <v>1655.34</v>
      </c>
      <c r="E291" s="224">
        <v>1655.34</v>
      </c>
      <c r="F291" s="217" t="s">
        <v>121</v>
      </c>
      <c r="G291" s="218">
        <v>0</v>
      </c>
      <c r="H291" s="213">
        <v>283</v>
      </c>
    </row>
    <row r="292" spans="1:9" x14ac:dyDescent="0.2">
      <c r="A292" s="225" t="s">
        <v>364</v>
      </c>
      <c r="B292" s="219" t="s">
        <v>121</v>
      </c>
      <c r="C292" s="226">
        <v>0</v>
      </c>
      <c r="D292" s="219">
        <v>17781.55</v>
      </c>
      <c r="E292" s="226">
        <v>17781.55</v>
      </c>
      <c r="F292" s="219" t="s">
        <v>121</v>
      </c>
      <c r="G292" s="220">
        <v>0</v>
      </c>
      <c r="H292" s="213">
        <v>284</v>
      </c>
    </row>
    <row r="293" spans="1:9" x14ac:dyDescent="0.2">
      <c r="A293" s="225" t="s">
        <v>19555</v>
      </c>
      <c r="B293" s="219" t="s">
        <v>121</v>
      </c>
      <c r="C293" s="226">
        <v>0</v>
      </c>
      <c r="D293" s="219">
        <v>236187.6</v>
      </c>
      <c r="E293" s="226">
        <v>236187.6</v>
      </c>
      <c r="F293" s="219" t="s">
        <v>121</v>
      </c>
      <c r="G293" s="220">
        <v>0</v>
      </c>
      <c r="H293" s="213">
        <v>285</v>
      </c>
    </row>
    <row r="294" spans="1:9" x14ac:dyDescent="0.2">
      <c r="A294" s="225" t="s">
        <v>19354</v>
      </c>
      <c r="B294" s="219" t="s">
        <v>121</v>
      </c>
      <c r="C294" s="226">
        <v>0</v>
      </c>
      <c r="D294" s="219">
        <v>2644.8</v>
      </c>
      <c r="E294" s="226">
        <v>2644.8</v>
      </c>
      <c r="F294" s="219" t="s">
        <v>121</v>
      </c>
      <c r="G294" s="220">
        <v>0</v>
      </c>
      <c r="H294" s="213">
        <v>286</v>
      </c>
    </row>
    <row r="295" spans="1:9" x14ac:dyDescent="0.2">
      <c r="A295" s="225" t="s">
        <v>19236</v>
      </c>
      <c r="B295" s="219" t="s">
        <v>121</v>
      </c>
      <c r="C295" s="226">
        <v>0</v>
      </c>
      <c r="D295" s="219">
        <v>5034.99</v>
      </c>
      <c r="E295" s="226">
        <v>5034.99</v>
      </c>
      <c r="F295" s="219" t="s">
        <v>121</v>
      </c>
      <c r="G295" s="220">
        <v>0</v>
      </c>
      <c r="H295" s="213">
        <v>287</v>
      </c>
    </row>
    <row r="296" spans="1:9" x14ac:dyDescent="0.2">
      <c r="A296" s="225" t="s">
        <v>365</v>
      </c>
      <c r="B296" s="219" t="s">
        <v>121</v>
      </c>
      <c r="C296" s="226">
        <v>0</v>
      </c>
      <c r="D296" s="219">
        <v>11716.14</v>
      </c>
      <c r="E296" s="226">
        <v>11716.14</v>
      </c>
      <c r="F296" s="219" t="s">
        <v>121</v>
      </c>
      <c r="G296" s="220">
        <v>0</v>
      </c>
      <c r="H296" s="213">
        <v>288</v>
      </c>
    </row>
    <row r="297" spans="1:9" x14ac:dyDescent="0.2">
      <c r="A297" s="225" t="s">
        <v>19556</v>
      </c>
      <c r="B297" s="219" t="s">
        <v>121</v>
      </c>
      <c r="C297" s="226">
        <v>0</v>
      </c>
      <c r="D297" s="219">
        <v>500</v>
      </c>
      <c r="E297" s="226">
        <v>500</v>
      </c>
      <c r="F297" s="219" t="s">
        <v>121</v>
      </c>
      <c r="G297" s="220">
        <v>0</v>
      </c>
      <c r="H297" s="213">
        <v>289</v>
      </c>
    </row>
    <row r="298" spans="1:9" x14ac:dyDescent="0.2">
      <c r="A298" s="225" t="s">
        <v>19459</v>
      </c>
      <c r="B298" s="219" t="s">
        <v>121</v>
      </c>
      <c r="C298" s="226">
        <v>0</v>
      </c>
      <c r="D298" s="219">
        <v>1876.5</v>
      </c>
      <c r="E298" s="226">
        <v>1876.5</v>
      </c>
      <c r="F298" s="219" t="s">
        <v>121</v>
      </c>
      <c r="G298" s="220">
        <v>0</v>
      </c>
      <c r="H298" s="213">
        <v>290</v>
      </c>
    </row>
    <row r="299" spans="1:9" x14ac:dyDescent="0.2">
      <c r="A299" s="225" t="s">
        <v>366</v>
      </c>
      <c r="B299" s="219" t="s">
        <v>121</v>
      </c>
      <c r="C299" s="226">
        <v>0</v>
      </c>
      <c r="D299" s="219">
        <v>350</v>
      </c>
      <c r="E299" s="226">
        <v>350</v>
      </c>
      <c r="F299" s="219" t="s">
        <v>121</v>
      </c>
      <c r="G299" s="220">
        <v>0</v>
      </c>
      <c r="H299" s="213">
        <v>291</v>
      </c>
    </row>
    <row r="300" spans="1:9" x14ac:dyDescent="0.2">
      <c r="A300" s="225" t="s">
        <v>19460</v>
      </c>
      <c r="B300" s="219" t="s">
        <v>121</v>
      </c>
      <c r="C300" s="226">
        <v>0</v>
      </c>
      <c r="D300" s="219">
        <v>14720.01</v>
      </c>
      <c r="E300" s="226">
        <v>14720.01</v>
      </c>
      <c r="F300" s="219" t="s">
        <v>121</v>
      </c>
      <c r="G300" s="220">
        <v>0</v>
      </c>
      <c r="H300" s="213">
        <v>292</v>
      </c>
    </row>
    <row r="301" spans="1:9" x14ac:dyDescent="0.2">
      <c r="A301" s="225" t="s">
        <v>19557</v>
      </c>
      <c r="B301" s="219" t="s">
        <v>121</v>
      </c>
      <c r="C301" s="226">
        <v>0</v>
      </c>
      <c r="D301" s="219">
        <v>2543.88</v>
      </c>
      <c r="E301" s="226">
        <v>2543.88</v>
      </c>
      <c r="F301" s="219" t="s">
        <v>121</v>
      </c>
      <c r="G301" s="220">
        <v>0</v>
      </c>
      <c r="H301" s="213">
        <v>293</v>
      </c>
    </row>
    <row r="302" spans="1:9" x14ac:dyDescent="0.2">
      <c r="A302" s="225" t="s">
        <v>367</v>
      </c>
      <c r="B302" s="219" t="s">
        <v>121</v>
      </c>
      <c r="C302" s="226">
        <v>0</v>
      </c>
      <c r="D302" s="219">
        <v>2811.28</v>
      </c>
      <c r="E302" s="226">
        <v>2811.28</v>
      </c>
      <c r="F302" s="219" t="s">
        <v>121</v>
      </c>
      <c r="G302" s="220">
        <v>0</v>
      </c>
      <c r="H302" s="213">
        <v>294</v>
      </c>
    </row>
    <row r="303" spans="1:9" x14ac:dyDescent="0.2">
      <c r="A303" s="225" t="s">
        <v>19558</v>
      </c>
      <c r="B303" s="219" t="s">
        <v>121</v>
      </c>
      <c r="C303" s="226">
        <v>0</v>
      </c>
      <c r="D303" s="219">
        <v>751.6</v>
      </c>
      <c r="E303" s="226">
        <v>751.6</v>
      </c>
      <c r="F303" s="219" t="s">
        <v>121</v>
      </c>
      <c r="G303" s="220">
        <v>0</v>
      </c>
      <c r="H303" s="213">
        <v>295</v>
      </c>
    </row>
    <row r="304" spans="1:9" x14ac:dyDescent="0.2">
      <c r="A304" s="225" t="s">
        <v>19559</v>
      </c>
      <c r="B304" s="219" t="s">
        <v>121</v>
      </c>
      <c r="C304" s="226">
        <v>0</v>
      </c>
      <c r="D304" s="219">
        <v>66.599999999999994</v>
      </c>
      <c r="E304" s="226">
        <v>66.599999999999994</v>
      </c>
      <c r="F304" s="219" t="s">
        <v>121</v>
      </c>
      <c r="G304" s="220">
        <v>0</v>
      </c>
      <c r="H304" s="213">
        <v>296</v>
      </c>
    </row>
    <row r="305" spans="1:8" x14ac:dyDescent="0.2">
      <c r="A305" s="225" t="s">
        <v>19525</v>
      </c>
      <c r="B305" s="219" t="s">
        <v>121</v>
      </c>
      <c r="C305" s="226">
        <v>0</v>
      </c>
      <c r="D305" s="219">
        <v>1798</v>
      </c>
      <c r="E305" s="226">
        <v>1798</v>
      </c>
      <c r="F305" s="219" t="s">
        <v>121</v>
      </c>
      <c r="G305" s="220">
        <v>0</v>
      </c>
      <c r="H305" s="213">
        <v>297</v>
      </c>
    </row>
    <row r="306" spans="1:8" x14ac:dyDescent="0.2">
      <c r="A306" s="225" t="s">
        <v>18999</v>
      </c>
      <c r="B306" s="219" t="s">
        <v>121</v>
      </c>
      <c r="C306" s="226">
        <v>0</v>
      </c>
      <c r="D306" s="219">
        <v>4408</v>
      </c>
      <c r="E306" s="226">
        <v>4408</v>
      </c>
      <c r="F306" s="219" t="s">
        <v>121</v>
      </c>
      <c r="G306" s="220">
        <v>0</v>
      </c>
      <c r="H306" s="213">
        <v>298</v>
      </c>
    </row>
    <row r="307" spans="1:8" x14ac:dyDescent="0.2">
      <c r="A307" s="225" t="s">
        <v>19000</v>
      </c>
      <c r="B307" s="219" t="s">
        <v>121</v>
      </c>
      <c r="C307" s="226">
        <v>0</v>
      </c>
      <c r="D307" s="219">
        <v>12580.6</v>
      </c>
      <c r="E307" s="226">
        <v>12580.6</v>
      </c>
      <c r="F307" s="219" t="s">
        <v>121</v>
      </c>
      <c r="G307" s="220">
        <v>0</v>
      </c>
      <c r="H307" s="213">
        <v>299</v>
      </c>
    </row>
    <row r="308" spans="1:8" x14ac:dyDescent="0.2">
      <c r="A308" s="225" t="s">
        <v>19461</v>
      </c>
      <c r="B308" s="219" t="s">
        <v>121</v>
      </c>
      <c r="C308" s="226">
        <v>0</v>
      </c>
      <c r="D308" s="219">
        <v>5059.92</v>
      </c>
      <c r="E308" s="226">
        <v>5059.92</v>
      </c>
      <c r="F308" s="219" t="s">
        <v>121</v>
      </c>
      <c r="G308" s="220">
        <v>0</v>
      </c>
      <c r="H308" s="213">
        <v>300</v>
      </c>
    </row>
    <row r="309" spans="1:8" x14ac:dyDescent="0.2">
      <c r="A309" s="225" t="s">
        <v>19186</v>
      </c>
      <c r="B309" s="219" t="s">
        <v>121</v>
      </c>
      <c r="C309" s="226">
        <v>0</v>
      </c>
      <c r="D309" s="219">
        <v>48474.080000000002</v>
      </c>
      <c r="E309" s="226">
        <v>48474.080000000002</v>
      </c>
      <c r="F309" s="219" t="s">
        <v>121</v>
      </c>
      <c r="G309" s="220">
        <v>0</v>
      </c>
      <c r="H309" s="213">
        <v>301</v>
      </c>
    </row>
    <row r="310" spans="1:8" x14ac:dyDescent="0.2">
      <c r="A310" s="225" t="s">
        <v>19462</v>
      </c>
      <c r="B310" s="219" t="s">
        <v>121</v>
      </c>
      <c r="C310" s="226">
        <v>0</v>
      </c>
      <c r="D310" s="219">
        <v>54609.32</v>
      </c>
      <c r="E310" s="226">
        <v>54609.32</v>
      </c>
      <c r="F310" s="219" t="s">
        <v>121</v>
      </c>
      <c r="G310" s="220">
        <v>0</v>
      </c>
      <c r="H310" s="213">
        <v>302</v>
      </c>
    </row>
    <row r="311" spans="1:8" x14ac:dyDescent="0.2">
      <c r="A311" s="225" t="s">
        <v>19560</v>
      </c>
      <c r="B311" s="219" t="s">
        <v>121</v>
      </c>
      <c r="C311" s="226">
        <v>0</v>
      </c>
      <c r="D311" s="219">
        <v>500</v>
      </c>
      <c r="E311" s="226">
        <v>500</v>
      </c>
      <c r="F311" s="219" t="s">
        <v>121</v>
      </c>
      <c r="G311" s="220">
        <v>0</v>
      </c>
      <c r="H311" s="213">
        <v>303</v>
      </c>
    </row>
    <row r="312" spans="1:8" x14ac:dyDescent="0.2">
      <c r="A312" s="225" t="s">
        <v>368</v>
      </c>
      <c r="B312" s="219" t="s">
        <v>121</v>
      </c>
      <c r="C312" s="226">
        <v>0</v>
      </c>
      <c r="D312" s="219">
        <v>94493.6</v>
      </c>
      <c r="E312" s="226">
        <v>94493.6</v>
      </c>
      <c r="F312" s="219" t="s">
        <v>121</v>
      </c>
      <c r="G312" s="220">
        <v>0</v>
      </c>
      <c r="H312" s="213">
        <v>304</v>
      </c>
    </row>
    <row r="313" spans="1:8" x14ac:dyDescent="0.2">
      <c r="A313" s="225" t="s">
        <v>369</v>
      </c>
      <c r="B313" s="219" t="s">
        <v>121</v>
      </c>
      <c r="C313" s="226">
        <v>0</v>
      </c>
      <c r="D313" s="219">
        <v>14094.03</v>
      </c>
      <c r="E313" s="226">
        <v>14094.03</v>
      </c>
      <c r="F313" s="219" t="s">
        <v>121</v>
      </c>
      <c r="G313" s="220">
        <v>0</v>
      </c>
      <c r="H313" s="213">
        <v>305</v>
      </c>
    </row>
    <row r="314" spans="1:8" x14ac:dyDescent="0.2">
      <c r="A314" s="225" t="s">
        <v>370</v>
      </c>
      <c r="B314" s="219" t="s">
        <v>121</v>
      </c>
      <c r="C314" s="226">
        <v>0</v>
      </c>
      <c r="D314" s="219">
        <v>4774.5600000000004</v>
      </c>
      <c r="E314" s="226">
        <v>4774.5600000000004</v>
      </c>
      <c r="F314" s="219" t="s">
        <v>121</v>
      </c>
      <c r="G314" s="220">
        <v>0</v>
      </c>
      <c r="H314" s="213">
        <v>306</v>
      </c>
    </row>
    <row r="315" spans="1:8" x14ac:dyDescent="0.2">
      <c r="A315" s="225" t="s">
        <v>19396</v>
      </c>
      <c r="B315" s="219" t="s">
        <v>121</v>
      </c>
      <c r="C315" s="226">
        <v>0</v>
      </c>
      <c r="D315" s="219">
        <v>1468.24</v>
      </c>
      <c r="E315" s="226">
        <v>1468.24</v>
      </c>
      <c r="F315" s="219" t="s">
        <v>121</v>
      </c>
      <c r="G315" s="220">
        <v>0</v>
      </c>
      <c r="H315" s="213">
        <v>307</v>
      </c>
    </row>
    <row r="316" spans="1:8" x14ac:dyDescent="0.2">
      <c r="A316" s="225" t="s">
        <v>19561</v>
      </c>
      <c r="B316" s="219" t="s">
        <v>121</v>
      </c>
      <c r="C316" s="226">
        <v>0</v>
      </c>
      <c r="D316" s="219">
        <v>66.5</v>
      </c>
      <c r="E316" s="226">
        <v>66.5</v>
      </c>
      <c r="F316" s="219" t="s">
        <v>121</v>
      </c>
      <c r="G316" s="220">
        <v>0</v>
      </c>
      <c r="H316" s="213">
        <v>308</v>
      </c>
    </row>
    <row r="317" spans="1:8" x14ac:dyDescent="0.2">
      <c r="A317" s="225" t="s">
        <v>19397</v>
      </c>
      <c r="B317" s="219" t="s">
        <v>121</v>
      </c>
      <c r="C317" s="226">
        <v>0</v>
      </c>
      <c r="D317" s="219">
        <v>3410.4</v>
      </c>
      <c r="E317" s="226">
        <v>3410.4</v>
      </c>
      <c r="F317" s="219" t="s">
        <v>121</v>
      </c>
      <c r="G317" s="220">
        <v>0</v>
      </c>
      <c r="H317" s="213">
        <v>309</v>
      </c>
    </row>
    <row r="318" spans="1:8" x14ac:dyDescent="0.2">
      <c r="A318" s="225" t="s">
        <v>371</v>
      </c>
      <c r="B318" s="219" t="s">
        <v>121</v>
      </c>
      <c r="C318" s="226">
        <v>0</v>
      </c>
      <c r="D318" s="219">
        <v>3410.4</v>
      </c>
      <c r="E318" s="226">
        <v>3410.4</v>
      </c>
      <c r="F318" s="219" t="s">
        <v>121</v>
      </c>
      <c r="G318" s="220">
        <v>0</v>
      </c>
      <c r="H318" s="213">
        <v>310</v>
      </c>
    </row>
    <row r="319" spans="1:8" x14ac:dyDescent="0.2">
      <c r="A319" s="225" t="s">
        <v>372</v>
      </c>
      <c r="B319" s="219" t="s">
        <v>121</v>
      </c>
      <c r="C319" s="226">
        <v>0</v>
      </c>
      <c r="D319" s="219">
        <v>8427.4</v>
      </c>
      <c r="E319" s="226">
        <v>8427.4</v>
      </c>
      <c r="F319" s="219" t="s">
        <v>121</v>
      </c>
      <c r="G319" s="220">
        <v>0</v>
      </c>
      <c r="H319" s="213">
        <v>311</v>
      </c>
    </row>
    <row r="320" spans="1:8" x14ac:dyDescent="0.2">
      <c r="A320" s="225" t="s">
        <v>373</v>
      </c>
      <c r="B320" s="219" t="s">
        <v>121</v>
      </c>
      <c r="C320" s="226">
        <v>0</v>
      </c>
      <c r="D320" s="219">
        <v>3410.4</v>
      </c>
      <c r="E320" s="226">
        <v>3410.4</v>
      </c>
      <c r="F320" s="219" t="s">
        <v>121</v>
      </c>
      <c r="G320" s="220">
        <v>0</v>
      </c>
      <c r="H320" s="213">
        <v>312</v>
      </c>
    </row>
    <row r="321" spans="1:8" x14ac:dyDescent="0.2">
      <c r="A321" s="225" t="s">
        <v>19463</v>
      </c>
      <c r="B321" s="219" t="s">
        <v>121</v>
      </c>
      <c r="C321" s="226">
        <v>0</v>
      </c>
      <c r="D321" s="219">
        <v>6820.8</v>
      </c>
      <c r="E321" s="226">
        <v>6820.8</v>
      </c>
      <c r="F321" s="219" t="s">
        <v>121</v>
      </c>
      <c r="G321" s="220">
        <v>0</v>
      </c>
      <c r="H321" s="213">
        <v>313</v>
      </c>
    </row>
    <row r="322" spans="1:8" x14ac:dyDescent="0.2">
      <c r="A322" s="225" t="s">
        <v>19562</v>
      </c>
      <c r="B322" s="219" t="s">
        <v>121</v>
      </c>
      <c r="C322" s="226">
        <v>0</v>
      </c>
      <c r="D322" s="219">
        <v>4092.48</v>
      </c>
      <c r="E322" s="226">
        <v>4092.48</v>
      </c>
      <c r="F322" s="219" t="s">
        <v>121</v>
      </c>
      <c r="G322" s="220">
        <v>0</v>
      </c>
      <c r="H322" s="213">
        <v>314</v>
      </c>
    </row>
    <row r="323" spans="1:8" x14ac:dyDescent="0.2">
      <c r="A323" s="225" t="s">
        <v>374</v>
      </c>
      <c r="B323" s="219" t="s">
        <v>121</v>
      </c>
      <c r="C323" s="226">
        <v>0</v>
      </c>
      <c r="D323" s="219">
        <v>3410.4</v>
      </c>
      <c r="E323" s="226">
        <v>3410.4</v>
      </c>
      <c r="F323" s="219" t="s">
        <v>121</v>
      </c>
      <c r="G323" s="220">
        <v>0</v>
      </c>
      <c r="H323" s="213">
        <v>315</v>
      </c>
    </row>
    <row r="324" spans="1:8" x14ac:dyDescent="0.2">
      <c r="A324" s="225" t="s">
        <v>375</v>
      </c>
      <c r="B324" s="219" t="s">
        <v>121</v>
      </c>
      <c r="C324" s="226">
        <v>0</v>
      </c>
      <c r="D324" s="219">
        <v>6820.8</v>
      </c>
      <c r="E324" s="226">
        <v>6820.8</v>
      </c>
      <c r="F324" s="219" t="s">
        <v>121</v>
      </c>
      <c r="G324" s="220">
        <v>0</v>
      </c>
      <c r="H324" s="213">
        <v>316</v>
      </c>
    </row>
    <row r="325" spans="1:8" x14ac:dyDescent="0.2">
      <c r="A325" s="225" t="s">
        <v>19464</v>
      </c>
      <c r="B325" s="219" t="s">
        <v>121</v>
      </c>
      <c r="C325" s="226">
        <v>0</v>
      </c>
      <c r="D325" s="219">
        <v>3410.4</v>
      </c>
      <c r="E325" s="226">
        <v>3410.4</v>
      </c>
      <c r="F325" s="219" t="s">
        <v>121</v>
      </c>
      <c r="G325" s="220">
        <v>0</v>
      </c>
      <c r="H325" s="213">
        <v>317</v>
      </c>
    </row>
    <row r="326" spans="1:8" x14ac:dyDescent="0.2">
      <c r="A326" s="225" t="s">
        <v>19465</v>
      </c>
      <c r="B326" s="219" t="s">
        <v>121</v>
      </c>
      <c r="C326" s="226">
        <v>0</v>
      </c>
      <c r="D326" s="219">
        <v>6820.8</v>
      </c>
      <c r="E326" s="226">
        <v>6820.8</v>
      </c>
      <c r="F326" s="219" t="s">
        <v>121</v>
      </c>
      <c r="G326" s="220">
        <v>0</v>
      </c>
      <c r="H326" s="213">
        <v>318</v>
      </c>
    </row>
    <row r="327" spans="1:8" x14ac:dyDescent="0.2">
      <c r="A327" s="225" t="s">
        <v>19237</v>
      </c>
      <c r="B327" s="219" t="s">
        <v>121</v>
      </c>
      <c r="C327" s="226">
        <v>0</v>
      </c>
      <c r="D327" s="219">
        <v>1995.2</v>
      </c>
      <c r="E327" s="226">
        <v>1995.2</v>
      </c>
      <c r="F327" s="219" t="s">
        <v>121</v>
      </c>
      <c r="G327" s="220">
        <v>0</v>
      </c>
      <c r="H327" s="213">
        <v>319</v>
      </c>
    </row>
    <row r="328" spans="1:8" x14ac:dyDescent="0.2">
      <c r="A328" s="225" t="s">
        <v>357</v>
      </c>
      <c r="B328" s="219" t="s">
        <v>121</v>
      </c>
      <c r="C328" s="226">
        <v>0</v>
      </c>
      <c r="D328" s="219">
        <v>90880.99</v>
      </c>
      <c r="E328" s="226">
        <v>90880.99</v>
      </c>
      <c r="F328" s="219" t="s">
        <v>121</v>
      </c>
      <c r="G328" s="220">
        <v>0</v>
      </c>
      <c r="H328" s="213">
        <v>320</v>
      </c>
    </row>
    <row r="329" spans="1:8" x14ac:dyDescent="0.2">
      <c r="A329" s="225" t="s">
        <v>376</v>
      </c>
      <c r="B329" s="219" t="s">
        <v>121</v>
      </c>
      <c r="C329" s="226">
        <v>0</v>
      </c>
      <c r="D329" s="219">
        <v>3357</v>
      </c>
      <c r="E329" s="226">
        <v>3357</v>
      </c>
      <c r="F329" s="219" t="s">
        <v>121</v>
      </c>
      <c r="G329" s="220">
        <v>0</v>
      </c>
      <c r="H329" s="213">
        <v>321</v>
      </c>
    </row>
    <row r="330" spans="1:8" x14ac:dyDescent="0.2">
      <c r="A330" s="225" t="s">
        <v>377</v>
      </c>
      <c r="B330" s="219" t="s">
        <v>121</v>
      </c>
      <c r="C330" s="226">
        <v>0</v>
      </c>
      <c r="D330" s="219">
        <v>1276</v>
      </c>
      <c r="E330" s="226">
        <v>1276</v>
      </c>
      <c r="F330" s="219" t="s">
        <v>121</v>
      </c>
      <c r="G330" s="220">
        <v>0</v>
      </c>
      <c r="H330" s="213">
        <v>322</v>
      </c>
    </row>
    <row r="331" spans="1:8" x14ac:dyDescent="0.2">
      <c r="A331" s="225" t="s">
        <v>19466</v>
      </c>
      <c r="B331" s="219" t="s">
        <v>121</v>
      </c>
      <c r="C331" s="226">
        <v>0</v>
      </c>
      <c r="D331" s="219">
        <v>467.7</v>
      </c>
      <c r="E331" s="226">
        <v>467.7</v>
      </c>
      <c r="F331" s="219" t="s">
        <v>121</v>
      </c>
      <c r="G331" s="220">
        <v>0</v>
      </c>
      <c r="H331" s="213">
        <v>323</v>
      </c>
    </row>
    <row r="332" spans="1:8" x14ac:dyDescent="0.2">
      <c r="A332" s="225" t="s">
        <v>19467</v>
      </c>
      <c r="B332" s="219" t="s">
        <v>121</v>
      </c>
      <c r="C332" s="226">
        <v>0</v>
      </c>
      <c r="D332" s="219">
        <v>928</v>
      </c>
      <c r="E332" s="226">
        <v>928</v>
      </c>
      <c r="F332" s="219" t="s">
        <v>121</v>
      </c>
      <c r="G332" s="220">
        <v>0</v>
      </c>
      <c r="H332" s="213">
        <v>324</v>
      </c>
    </row>
    <row r="333" spans="1:8" x14ac:dyDescent="0.2">
      <c r="A333" s="225" t="s">
        <v>19468</v>
      </c>
      <c r="B333" s="219" t="s">
        <v>121</v>
      </c>
      <c r="C333" s="226">
        <v>0</v>
      </c>
      <c r="D333" s="219">
        <v>5391</v>
      </c>
      <c r="E333" s="226">
        <v>5391</v>
      </c>
      <c r="F333" s="219" t="s">
        <v>121</v>
      </c>
      <c r="G333" s="220">
        <v>0</v>
      </c>
      <c r="H333" s="213">
        <v>325</v>
      </c>
    </row>
    <row r="334" spans="1:8" x14ac:dyDescent="0.2">
      <c r="A334" s="225" t="s">
        <v>19358</v>
      </c>
      <c r="B334" s="219" t="s">
        <v>121</v>
      </c>
      <c r="C334" s="226">
        <v>0</v>
      </c>
      <c r="D334" s="219">
        <v>7888</v>
      </c>
      <c r="E334" s="226">
        <v>7888</v>
      </c>
      <c r="F334" s="219" t="s">
        <v>121</v>
      </c>
      <c r="G334" s="220">
        <v>0</v>
      </c>
      <c r="H334" s="213">
        <v>326</v>
      </c>
    </row>
    <row r="335" spans="1:8" x14ac:dyDescent="0.2">
      <c r="A335" s="225" t="s">
        <v>378</v>
      </c>
      <c r="B335" s="219" t="s">
        <v>121</v>
      </c>
      <c r="C335" s="226">
        <v>0</v>
      </c>
      <c r="D335" s="219">
        <v>3331.84</v>
      </c>
      <c r="E335" s="226">
        <v>3331.84</v>
      </c>
      <c r="F335" s="219" t="s">
        <v>121</v>
      </c>
      <c r="G335" s="220">
        <v>0</v>
      </c>
      <c r="H335" s="213">
        <v>327</v>
      </c>
    </row>
    <row r="336" spans="1:8" x14ac:dyDescent="0.2">
      <c r="A336" s="225" t="s">
        <v>19398</v>
      </c>
      <c r="B336" s="219" t="s">
        <v>121</v>
      </c>
      <c r="C336" s="226">
        <v>0</v>
      </c>
      <c r="D336" s="219">
        <v>3410.4</v>
      </c>
      <c r="E336" s="226">
        <v>3410.4</v>
      </c>
      <c r="F336" s="219" t="s">
        <v>121</v>
      </c>
      <c r="G336" s="220">
        <v>0</v>
      </c>
      <c r="H336" s="213">
        <v>328</v>
      </c>
    </row>
    <row r="337" spans="1:8" x14ac:dyDescent="0.2">
      <c r="A337" s="225" t="s">
        <v>379</v>
      </c>
      <c r="B337" s="219" t="s">
        <v>121</v>
      </c>
      <c r="C337" s="226">
        <v>0</v>
      </c>
      <c r="D337" s="219">
        <v>4092.48</v>
      </c>
      <c r="E337" s="226">
        <v>4092.48</v>
      </c>
      <c r="F337" s="219" t="s">
        <v>121</v>
      </c>
      <c r="G337" s="220">
        <v>0</v>
      </c>
      <c r="H337" s="213">
        <v>329</v>
      </c>
    </row>
    <row r="338" spans="1:8" x14ac:dyDescent="0.2">
      <c r="A338" s="225" t="s">
        <v>19563</v>
      </c>
      <c r="B338" s="219" t="s">
        <v>121</v>
      </c>
      <c r="C338" s="226">
        <v>0</v>
      </c>
      <c r="D338" s="219">
        <v>121508</v>
      </c>
      <c r="E338" s="226">
        <v>121508</v>
      </c>
      <c r="F338" s="219" t="s">
        <v>121</v>
      </c>
      <c r="G338" s="220">
        <v>0</v>
      </c>
      <c r="H338" s="213">
        <v>330</v>
      </c>
    </row>
    <row r="339" spans="1:8" x14ac:dyDescent="0.2">
      <c r="A339" s="225" t="s">
        <v>19564</v>
      </c>
      <c r="B339" s="219" t="s">
        <v>121</v>
      </c>
      <c r="C339" s="226">
        <v>0</v>
      </c>
      <c r="D339" s="219">
        <v>15000</v>
      </c>
      <c r="E339" s="226">
        <v>15000</v>
      </c>
      <c r="F339" s="219" t="s">
        <v>121</v>
      </c>
      <c r="G339" s="220">
        <v>0</v>
      </c>
      <c r="H339" s="213">
        <v>331</v>
      </c>
    </row>
    <row r="340" spans="1:8" x14ac:dyDescent="0.2">
      <c r="A340" s="225" t="s">
        <v>19565</v>
      </c>
      <c r="B340" s="219" t="s">
        <v>121</v>
      </c>
      <c r="C340" s="226">
        <v>0</v>
      </c>
      <c r="D340" s="219">
        <v>522</v>
      </c>
      <c r="E340" s="226">
        <v>522</v>
      </c>
      <c r="F340" s="219" t="s">
        <v>121</v>
      </c>
      <c r="G340" s="220">
        <v>0</v>
      </c>
      <c r="H340" s="213">
        <v>332</v>
      </c>
    </row>
    <row r="341" spans="1:8" x14ac:dyDescent="0.2">
      <c r="A341" s="225" t="s">
        <v>19187</v>
      </c>
      <c r="B341" s="219" t="s">
        <v>121</v>
      </c>
      <c r="C341" s="226">
        <v>0</v>
      </c>
      <c r="D341" s="219">
        <v>9163.33</v>
      </c>
      <c r="E341" s="226">
        <v>9163.33</v>
      </c>
      <c r="F341" s="219" t="s">
        <v>121</v>
      </c>
      <c r="G341" s="220">
        <v>0</v>
      </c>
      <c r="H341" s="213">
        <v>333</v>
      </c>
    </row>
    <row r="342" spans="1:8" x14ac:dyDescent="0.2">
      <c r="A342" s="225" t="s">
        <v>380</v>
      </c>
      <c r="B342" s="219" t="s">
        <v>121</v>
      </c>
      <c r="C342" s="226">
        <v>0</v>
      </c>
      <c r="D342" s="219">
        <v>3700.36</v>
      </c>
      <c r="E342" s="226">
        <v>3700.36</v>
      </c>
      <c r="F342" s="219" t="s">
        <v>121</v>
      </c>
      <c r="G342" s="220">
        <v>0</v>
      </c>
      <c r="H342" s="213">
        <v>334</v>
      </c>
    </row>
    <row r="343" spans="1:8" x14ac:dyDescent="0.2">
      <c r="A343" s="225" t="s">
        <v>19528</v>
      </c>
      <c r="B343" s="219" t="s">
        <v>121</v>
      </c>
      <c r="C343" s="226">
        <v>0</v>
      </c>
      <c r="D343" s="219">
        <v>10173.200000000001</v>
      </c>
      <c r="E343" s="226">
        <v>10173.200000000001</v>
      </c>
      <c r="F343" s="219" t="s">
        <v>121</v>
      </c>
      <c r="G343" s="220">
        <v>0</v>
      </c>
      <c r="H343" s="213">
        <v>335</v>
      </c>
    </row>
    <row r="344" spans="1:8" x14ac:dyDescent="0.2">
      <c r="A344" s="225" t="s">
        <v>19001</v>
      </c>
      <c r="B344" s="219" t="s">
        <v>121</v>
      </c>
      <c r="C344" s="226">
        <v>0</v>
      </c>
      <c r="D344" s="219">
        <v>15051.88</v>
      </c>
      <c r="E344" s="226">
        <v>15051.88</v>
      </c>
      <c r="F344" s="219" t="s">
        <v>121</v>
      </c>
      <c r="G344" s="220">
        <v>0</v>
      </c>
      <c r="H344" s="213">
        <v>336</v>
      </c>
    </row>
    <row r="345" spans="1:8" x14ac:dyDescent="0.2">
      <c r="A345" s="225" t="s">
        <v>19238</v>
      </c>
      <c r="B345" s="219" t="s">
        <v>121</v>
      </c>
      <c r="C345" s="226">
        <v>0</v>
      </c>
      <c r="D345" s="219">
        <v>1421.94</v>
      </c>
      <c r="E345" s="226">
        <v>1421.94</v>
      </c>
      <c r="F345" s="219" t="s">
        <v>121</v>
      </c>
      <c r="G345" s="220">
        <v>0</v>
      </c>
      <c r="H345" s="213">
        <v>337</v>
      </c>
    </row>
    <row r="346" spans="1:8" x14ac:dyDescent="0.2">
      <c r="A346" s="225" t="s">
        <v>19566</v>
      </c>
      <c r="B346" s="219" t="s">
        <v>121</v>
      </c>
      <c r="C346" s="226">
        <v>0</v>
      </c>
      <c r="D346" s="219">
        <v>24245.16</v>
      </c>
      <c r="E346" s="226">
        <v>24245.16</v>
      </c>
      <c r="F346" s="219" t="s">
        <v>121</v>
      </c>
      <c r="G346" s="220">
        <v>0</v>
      </c>
      <c r="H346" s="213">
        <v>338</v>
      </c>
    </row>
    <row r="347" spans="1:8" x14ac:dyDescent="0.2">
      <c r="A347" s="225" t="s">
        <v>381</v>
      </c>
      <c r="B347" s="219" t="s">
        <v>121</v>
      </c>
      <c r="C347" s="226">
        <v>0</v>
      </c>
      <c r="D347" s="219">
        <v>4092.48</v>
      </c>
      <c r="E347" s="226">
        <v>4092.48</v>
      </c>
      <c r="F347" s="219" t="s">
        <v>121</v>
      </c>
      <c r="G347" s="220">
        <v>0</v>
      </c>
      <c r="H347" s="213">
        <v>339</v>
      </c>
    </row>
    <row r="348" spans="1:8" x14ac:dyDescent="0.2">
      <c r="A348" s="225" t="s">
        <v>382</v>
      </c>
      <c r="B348" s="219" t="s">
        <v>121</v>
      </c>
      <c r="C348" s="226">
        <v>0</v>
      </c>
      <c r="D348" s="219">
        <v>193970</v>
      </c>
      <c r="E348" s="226">
        <v>193970</v>
      </c>
      <c r="F348" s="219" t="s">
        <v>121</v>
      </c>
      <c r="G348" s="220">
        <v>0</v>
      </c>
      <c r="H348" s="213">
        <v>340</v>
      </c>
    </row>
    <row r="349" spans="1:8" x14ac:dyDescent="0.2">
      <c r="A349" s="225" t="s">
        <v>19359</v>
      </c>
      <c r="B349" s="219" t="s">
        <v>121</v>
      </c>
      <c r="C349" s="226">
        <v>0</v>
      </c>
      <c r="D349" s="219">
        <v>429.5</v>
      </c>
      <c r="E349" s="226">
        <v>429.5</v>
      </c>
      <c r="F349" s="219" t="s">
        <v>121</v>
      </c>
      <c r="G349" s="220">
        <v>0</v>
      </c>
      <c r="H349" s="213">
        <v>341</v>
      </c>
    </row>
    <row r="350" spans="1:8" x14ac:dyDescent="0.2">
      <c r="A350" s="225" t="s">
        <v>19567</v>
      </c>
      <c r="B350" s="219" t="s">
        <v>121</v>
      </c>
      <c r="C350" s="226">
        <v>0</v>
      </c>
      <c r="D350" s="219">
        <v>259</v>
      </c>
      <c r="E350" s="226">
        <v>259</v>
      </c>
      <c r="F350" s="219" t="s">
        <v>121</v>
      </c>
      <c r="G350" s="220">
        <v>0</v>
      </c>
      <c r="H350" s="213">
        <v>342</v>
      </c>
    </row>
    <row r="351" spans="1:8" x14ac:dyDescent="0.2">
      <c r="A351" s="225" t="s">
        <v>19568</v>
      </c>
      <c r="B351" s="219" t="s">
        <v>121</v>
      </c>
      <c r="C351" s="226">
        <v>0</v>
      </c>
      <c r="D351" s="219">
        <v>419.98</v>
      </c>
      <c r="E351" s="226">
        <v>419.98</v>
      </c>
      <c r="F351" s="219" t="s">
        <v>121</v>
      </c>
      <c r="G351" s="220">
        <v>0</v>
      </c>
      <c r="H351" s="213">
        <v>343</v>
      </c>
    </row>
    <row r="352" spans="1:8" x14ac:dyDescent="0.2">
      <c r="A352" s="225" t="s">
        <v>19569</v>
      </c>
      <c r="B352" s="219" t="s">
        <v>121</v>
      </c>
      <c r="C352" s="226">
        <v>0</v>
      </c>
      <c r="D352" s="219">
        <v>396</v>
      </c>
      <c r="E352" s="226">
        <v>396</v>
      </c>
      <c r="F352" s="219" t="s">
        <v>121</v>
      </c>
      <c r="G352" s="220">
        <v>0</v>
      </c>
      <c r="H352" s="213">
        <v>344</v>
      </c>
    </row>
    <row r="353" spans="1:8" x14ac:dyDescent="0.2">
      <c r="A353" s="225" t="s">
        <v>19469</v>
      </c>
      <c r="B353" s="219" t="s">
        <v>121</v>
      </c>
      <c r="C353" s="226">
        <v>0</v>
      </c>
      <c r="D353" s="219">
        <v>250</v>
      </c>
      <c r="E353" s="226">
        <v>250</v>
      </c>
      <c r="F353" s="219" t="s">
        <v>121</v>
      </c>
      <c r="G353" s="220">
        <v>0</v>
      </c>
      <c r="H353" s="213">
        <v>345</v>
      </c>
    </row>
    <row r="354" spans="1:8" x14ac:dyDescent="0.2">
      <c r="A354" s="225" t="s">
        <v>19570</v>
      </c>
      <c r="B354" s="219" t="s">
        <v>121</v>
      </c>
      <c r="C354" s="226">
        <v>0</v>
      </c>
      <c r="D354" s="219">
        <v>1960</v>
      </c>
      <c r="E354" s="226">
        <v>1960</v>
      </c>
      <c r="F354" s="219" t="s">
        <v>121</v>
      </c>
      <c r="G354" s="220">
        <v>0</v>
      </c>
      <c r="H354" s="213">
        <v>346</v>
      </c>
    </row>
    <row r="355" spans="1:8" x14ac:dyDescent="0.2">
      <c r="A355" s="225" t="s">
        <v>19470</v>
      </c>
      <c r="B355" s="219" t="s">
        <v>121</v>
      </c>
      <c r="C355" s="226">
        <v>0</v>
      </c>
      <c r="D355" s="219">
        <v>15120</v>
      </c>
      <c r="E355" s="226">
        <v>15120</v>
      </c>
      <c r="F355" s="219" t="s">
        <v>121</v>
      </c>
      <c r="G355" s="220">
        <v>0</v>
      </c>
      <c r="H355" s="213">
        <v>347</v>
      </c>
    </row>
    <row r="356" spans="1:8" x14ac:dyDescent="0.2">
      <c r="A356" s="225" t="s">
        <v>19471</v>
      </c>
      <c r="B356" s="219" t="s">
        <v>121</v>
      </c>
      <c r="C356" s="226">
        <v>0</v>
      </c>
      <c r="D356" s="219">
        <v>15700</v>
      </c>
      <c r="E356" s="226">
        <v>15700</v>
      </c>
      <c r="F356" s="219" t="s">
        <v>121</v>
      </c>
      <c r="G356" s="220">
        <v>0</v>
      </c>
      <c r="H356" s="213">
        <v>348</v>
      </c>
    </row>
    <row r="357" spans="1:8" x14ac:dyDescent="0.2">
      <c r="A357" s="225" t="s">
        <v>19002</v>
      </c>
      <c r="B357" s="219" t="s">
        <v>121</v>
      </c>
      <c r="C357" s="226">
        <v>0</v>
      </c>
      <c r="D357" s="219">
        <v>20761.22</v>
      </c>
      <c r="E357" s="226">
        <v>20761.22</v>
      </c>
      <c r="F357" s="219" t="s">
        <v>121</v>
      </c>
      <c r="G357" s="220">
        <v>0</v>
      </c>
      <c r="H357" s="213">
        <v>349</v>
      </c>
    </row>
    <row r="358" spans="1:8" x14ac:dyDescent="0.2">
      <c r="A358" s="225" t="s">
        <v>19571</v>
      </c>
      <c r="B358" s="219" t="s">
        <v>121</v>
      </c>
      <c r="C358" s="226">
        <v>0</v>
      </c>
      <c r="D358" s="219">
        <v>2950</v>
      </c>
      <c r="E358" s="226">
        <v>2950</v>
      </c>
      <c r="F358" s="219" t="s">
        <v>121</v>
      </c>
      <c r="G358" s="220">
        <v>0</v>
      </c>
      <c r="H358" s="213">
        <v>350</v>
      </c>
    </row>
    <row r="359" spans="1:8" x14ac:dyDescent="0.2">
      <c r="A359" s="225" t="s">
        <v>19472</v>
      </c>
      <c r="B359" s="219" t="s">
        <v>121</v>
      </c>
      <c r="C359" s="226">
        <v>0</v>
      </c>
      <c r="D359" s="219">
        <v>1049.08</v>
      </c>
      <c r="E359" s="226">
        <v>1049.08</v>
      </c>
      <c r="F359" s="219" t="s">
        <v>121</v>
      </c>
      <c r="G359" s="220">
        <v>0</v>
      </c>
      <c r="H359" s="213">
        <v>351</v>
      </c>
    </row>
    <row r="360" spans="1:8" x14ac:dyDescent="0.2">
      <c r="A360" s="225" t="s">
        <v>19572</v>
      </c>
      <c r="B360" s="219" t="s">
        <v>121</v>
      </c>
      <c r="C360" s="226">
        <v>0</v>
      </c>
      <c r="D360" s="219">
        <v>270.05</v>
      </c>
      <c r="E360" s="226">
        <v>270.05</v>
      </c>
      <c r="F360" s="219" t="s">
        <v>121</v>
      </c>
      <c r="G360" s="220">
        <v>0</v>
      </c>
      <c r="H360" s="213">
        <v>352</v>
      </c>
    </row>
    <row r="361" spans="1:8" x14ac:dyDescent="0.2">
      <c r="A361" s="225" t="s">
        <v>19473</v>
      </c>
      <c r="B361" s="219" t="s">
        <v>121</v>
      </c>
      <c r="C361" s="226">
        <v>0</v>
      </c>
      <c r="D361" s="219">
        <v>4640</v>
      </c>
      <c r="E361" s="226">
        <v>4640</v>
      </c>
      <c r="F361" s="219" t="s">
        <v>121</v>
      </c>
      <c r="G361" s="220">
        <v>0</v>
      </c>
      <c r="H361" s="213">
        <v>353</v>
      </c>
    </row>
    <row r="362" spans="1:8" x14ac:dyDescent="0.2">
      <c r="A362" s="225" t="s">
        <v>19360</v>
      </c>
      <c r="B362" s="219" t="s">
        <v>121</v>
      </c>
      <c r="C362" s="226">
        <v>0</v>
      </c>
      <c r="D362" s="219">
        <v>5364</v>
      </c>
      <c r="E362" s="226">
        <v>5364</v>
      </c>
      <c r="F362" s="219" t="s">
        <v>121</v>
      </c>
      <c r="G362" s="220">
        <v>0</v>
      </c>
      <c r="H362" s="213">
        <v>354</v>
      </c>
    </row>
    <row r="363" spans="1:8" x14ac:dyDescent="0.2">
      <c r="A363" s="225" t="s">
        <v>19399</v>
      </c>
      <c r="B363" s="219" t="s">
        <v>121</v>
      </c>
      <c r="C363" s="226">
        <v>0</v>
      </c>
      <c r="D363" s="219">
        <v>3410.4</v>
      </c>
      <c r="E363" s="226">
        <v>3410.4</v>
      </c>
      <c r="F363" s="219" t="s">
        <v>121</v>
      </c>
      <c r="G363" s="220">
        <v>0</v>
      </c>
      <c r="H363" s="213">
        <v>355</v>
      </c>
    </row>
    <row r="364" spans="1:8" x14ac:dyDescent="0.2">
      <c r="A364" s="225" t="s">
        <v>19003</v>
      </c>
      <c r="B364" s="219" t="s">
        <v>121</v>
      </c>
      <c r="C364" s="226">
        <v>0</v>
      </c>
      <c r="D364" s="219">
        <v>15570.91</v>
      </c>
      <c r="E364" s="226">
        <v>15570.91</v>
      </c>
      <c r="F364" s="219" t="s">
        <v>121</v>
      </c>
      <c r="G364" s="220">
        <v>0</v>
      </c>
      <c r="H364" s="213">
        <v>356</v>
      </c>
    </row>
    <row r="365" spans="1:8" x14ac:dyDescent="0.2">
      <c r="A365" s="225" t="s">
        <v>19004</v>
      </c>
      <c r="B365" s="219" t="s">
        <v>121</v>
      </c>
      <c r="C365" s="226">
        <v>0</v>
      </c>
      <c r="D365" s="219">
        <v>20761.22</v>
      </c>
      <c r="E365" s="226">
        <v>20761.22</v>
      </c>
      <c r="F365" s="219" t="s">
        <v>121</v>
      </c>
      <c r="G365" s="220">
        <v>0</v>
      </c>
      <c r="H365" s="213">
        <v>357</v>
      </c>
    </row>
    <row r="366" spans="1:8" x14ac:dyDescent="0.2">
      <c r="A366" s="225" t="s">
        <v>19573</v>
      </c>
      <c r="B366" s="219" t="s">
        <v>121</v>
      </c>
      <c r="C366" s="226">
        <v>0</v>
      </c>
      <c r="D366" s="219">
        <v>46724.800000000003</v>
      </c>
      <c r="E366" s="226">
        <v>46724.800000000003</v>
      </c>
      <c r="F366" s="219" t="s">
        <v>121</v>
      </c>
      <c r="G366" s="220">
        <v>0</v>
      </c>
      <c r="H366" s="213">
        <v>358</v>
      </c>
    </row>
    <row r="367" spans="1:8" x14ac:dyDescent="0.2">
      <c r="A367" s="225" t="s">
        <v>383</v>
      </c>
      <c r="B367" s="219" t="s">
        <v>121</v>
      </c>
      <c r="C367" s="226">
        <v>0</v>
      </c>
      <c r="D367" s="219">
        <v>14203.35</v>
      </c>
      <c r="E367" s="226">
        <v>14203.35</v>
      </c>
      <c r="F367" s="219" t="s">
        <v>121</v>
      </c>
      <c r="G367" s="220">
        <v>0</v>
      </c>
      <c r="H367" s="213">
        <v>359</v>
      </c>
    </row>
    <row r="368" spans="1:8" x14ac:dyDescent="0.2">
      <c r="A368" s="225" t="s">
        <v>268</v>
      </c>
      <c r="B368" s="219" t="s">
        <v>121</v>
      </c>
      <c r="C368" s="226">
        <v>0</v>
      </c>
      <c r="D368" s="219">
        <v>13136.28</v>
      </c>
      <c r="E368" s="226">
        <v>13136.28</v>
      </c>
      <c r="F368" s="219" t="s">
        <v>121</v>
      </c>
      <c r="G368" s="220">
        <v>0</v>
      </c>
      <c r="H368" s="213">
        <v>360</v>
      </c>
    </row>
    <row r="369" spans="1:9" x14ac:dyDescent="0.2">
      <c r="A369" s="225" t="s">
        <v>19475</v>
      </c>
      <c r="B369" s="219" t="s">
        <v>121</v>
      </c>
      <c r="C369" s="226">
        <v>0</v>
      </c>
      <c r="D369" s="219">
        <v>7390</v>
      </c>
      <c r="E369" s="226">
        <v>7390</v>
      </c>
      <c r="F369" s="219" t="s">
        <v>121</v>
      </c>
      <c r="G369" s="220">
        <v>0</v>
      </c>
      <c r="H369" s="213">
        <v>361</v>
      </c>
    </row>
    <row r="370" spans="1:9" x14ac:dyDescent="0.2">
      <c r="A370" s="225" t="s">
        <v>384</v>
      </c>
      <c r="B370" s="219" t="s">
        <v>121</v>
      </c>
      <c r="C370" s="226">
        <v>0</v>
      </c>
      <c r="D370" s="219">
        <v>10434.200000000001</v>
      </c>
      <c r="E370" s="226">
        <v>10434.200000000001</v>
      </c>
      <c r="F370" s="219" t="s">
        <v>121</v>
      </c>
      <c r="G370" s="220">
        <v>0</v>
      </c>
      <c r="H370" s="213">
        <v>362</v>
      </c>
    </row>
    <row r="371" spans="1:9" x14ac:dyDescent="0.2">
      <c r="A371" s="225" t="s">
        <v>19476</v>
      </c>
      <c r="B371" s="219" t="s">
        <v>121</v>
      </c>
      <c r="C371" s="226">
        <v>0</v>
      </c>
      <c r="D371" s="219">
        <v>148016</v>
      </c>
      <c r="E371" s="226">
        <v>148016</v>
      </c>
      <c r="F371" s="219" t="s">
        <v>121</v>
      </c>
      <c r="G371" s="220">
        <v>0</v>
      </c>
      <c r="H371" s="213">
        <v>363</v>
      </c>
    </row>
    <row r="372" spans="1:9" x14ac:dyDescent="0.2">
      <c r="A372" s="225" t="s">
        <v>385</v>
      </c>
      <c r="B372" s="219" t="s">
        <v>121</v>
      </c>
      <c r="C372" s="226">
        <v>0</v>
      </c>
      <c r="D372" s="219">
        <v>6960</v>
      </c>
      <c r="E372" s="226">
        <v>6960</v>
      </c>
      <c r="F372" s="219" t="s">
        <v>121</v>
      </c>
      <c r="G372" s="220">
        <v>0</v>
      </c>
      <c r="H372" s="213">
        <v>364</v>
      </c>
    </row>
    <row r="373" spans="1:9" x14ac:dyDescent="0.2">
      <c r="A373" s="225" t="s">
        <v>19361</v>
      </c>
      <c r="B373" s="219" t="s">
        <v>121</v>
      </c>
      <c r="C373" s="226">
        <v>0</v>
      </c>
      <c r="D373" s="219">
        <v>2982.99</v>
      </c>
      <c r="E373" s="226">
        <v>2982.99</v>
      </c>
      <c r="F373" s="219" t="s">
        <v>121</v>
      </c>
      <c r="G373" s="220">
        <v>0</v>
      </c>
      <c r="H373" s="213">
        <v>365</v>
      </c>
    </row>
    <row r="374" spans="1:9" x14ac:dyDescent="0.2">
      <c r="A374" s="225" t="s">
        <v>386</v>
      </c>
      <c r="B374" s="219" t="s">
        <v>121</v>
      </c>
      <c r="C374" s="226">
        <v>0</v>
      </c>
      <c r="D374" s="219">
        <v>3410.4</v>
      </c>
      <c r="E374" s="226">
        <v>3410.4</v>
      </c>
      <c r="F374" s="219" t="s">
        <v>121</v>
      </c>
      <c r="G374" s="220">
        <v>0</v>
      </c>
      <c r="H374" s="213">
        <v>366</v>
      </c>
    </row>
    <row r="375" spans="1:9" x14ac:dyDescent="0.2">
      <c r="A375" s="225" t="s">
        <v>19574</v>
      </c>
      <c r="B375" s="219" t="s">
        <v>121</v>
      </c>
      <c r="C375" s="226">
        <v>0</v>
      </c>
      <c r="D375" s="219">
        <v>922.25</v>
      </c>
      <c r="E375" s="226">
        <v>922.25</v>
      </c>
      <c r="F375" s="219" t="s">
        <v>121</v>
      </c>
      <c r="G375" s="220">
        <v>0</v>
      </c>
      <c r="H375" s="213">
        <v>367</v>
      </c>
    </row>
    <row r="376" spans="1:9" x14ac:dyDescent="0.2">
      <c r="A376" s="225" t="s">
        <v>260</v>
      </c>
      <c r="B376" s="219" t="s">
        <v>121</v>
      </c>
      <c r="C376" s="226">
        <v>0</v>
      </c>
      <c r="D376" s="219">
        <v>9045.64</v>
      </c>
      <c r="E376" s="226">
        <v>9045.64</v>
      </c>
      <c r="F376" s="219" t="s">
        <v>121</v>
      </c>
      <c r="G376" s="220">
        <v>0</v>
      </c>
      <c r="H376" s="213">
        <v>368</v>
      </c>
    </row>
    <row r="377" spans="1:9" x14ac:dyDescent="0.2">
      <c r="A377" s="225" t="s">
        <v>19362</v>
      </c>
      <c r="B377" s="219" t="s">
        <v>121</v>
      </c>
      <c r="C377" s="226">
        <v>0</v>
      </c>
      <c r="D377" s="219">
        <v>10380.61</v>
      </c>
      <c r="E377" s="226">
        <v>10380.61</v>
      </c>
      <c r="F377" s="219" t="s">
        <v>121</v>
      </c>
      <c r="G377" s="220">
        <v>0</v>
      </c>
      <c r="H377" s="213">
        <v>369</v>
      </c>
    </row>
    <row r="378" spans="1:9" x14ac:dyDescent="0.2">
      <c r="A378" s="225" t="s">
        <v>387</v>
      </c>
      <c r="B378" s="219" t="s">
        <v>121</v>
      </c>
      <c r="C378" s="226">
        <v>0</v>
      </c>
      <c r="D378" s="219">
        <v>3410.4</v>
      </c>
      <c r="E378" s="226">
        <v>3410.4</v>
      </c>
      <c r="F378" s="219" t="s">
        <v>121</v>
      </c>
      <c r="G378" s="220">
        <v>0</v>
      </c>
      <c r="H378" s="213">
        <v>370</v>
      </c>
    </row>
    <row r="379" spans="1:9" x14ac:dyDescent="0.2">
      <c r="A379" s="225" t="s">
        <v>19575</v>
      </c>
      <c r="B379" s="219" t="s">
        <v>121</v>
      </c>
      <c r="C379" s="226">
        <v>0</v>
      </c>
      <c r="D379" s="219">
        <v>1503.48</v>
      </c>
      <c r="E379" s="226">
        <v>1503.48</v>
      </c>
      <c r="F379" s="219" t="s">
        <v>121</v>
      </c>
      <c r="G379" s="220">
        <v>0</v>
      </c>
      <c r="H379" s="213">
        <v>371</v>
      </c>
    </row>
    <row r="380" spans="1:9" x14ac:dyDescent="0.2">
      <c r="A380" s="225" t="s">
        <v>19576</v>
      </c>
      <c r="B380" s="219" t="s">
        <v>121</v>
      </c>
      <c r="C380" s="226">
        <v>0</v>
      </c>
      <c r="D380" s="219">
        <v>4383.91</v>
      </c>
      <c r="E380" s="226">
        <v>4383.91</v>
      </c>
      <c r="F380" s="219" t="s">
        <v>121</v>
      </c>
      <c r="G380" s="220">
        <v>0</v>
      </c>
      <c r="H380" s="213">
        <v>372</v>
      </c>
    </row>
    <row r="381" spans="1:9" x14ac:dyDescent="0.2">
      <c r="A381" s="225" t="s">
        <v>19577</v>
      </c>
      <c r="B381" s="219" t="s">
        <v>121</v>
      </c>
      <c r="C381" s="226">
        <v>0</v>
      </c>
      <c r="D381" s="219">
        <v>790</v>
      </c>
      <c r="E381" s="226">
        <v>790</v>
      </c>
      <c r="F381" s="219" t="s">
        <v>121</v>
      </c>
      <c r="G381" s="220">
        <v>0</v>
      </c>
      <c r="H381" s="213">
        <v>373</v>
      </c>
    </row>
    <row r="382" spans="1:9" x14ac:dyDescent="0.2">
      <c r="A382" s="225" t="s">
        <v>19578</v>
      </c>
      <c r="B382" s="219" t="s">
        <v>121</v>
      </c>
      <c r="C382" s="226">
        <v>0</v>
      </c>
      <c r="D382" s="219">
        <v>10300.799999999999</v>
      </c>
      <c r="E382" s="226">
        <v>10300.799999999999</v>
      </c>
      <c r="F382" s="219" t="s">
        <v>121</v>
      </c>
      <c r="G382" s="220">
        <v>0</v>
      </c>
      <c r="H382" s="213">
        <v>374</v>
      </c>
    </row>
    <row r="383" spans="1:9" x14ac:dyDescent="0.2">
      <c r="A383" s="225" t="s">
        <v>388</v>
      </c>
      <c r="B383" s="219" t="s">
        <v>121</v>
      </c>
      <c r="C383" s="226">
        <v>0</v>
      </c>
      <c r="D383" s="219">
        <v>8488.7199999999993</v>
      </c>
      <c r="E383" s="226">
        <v>8488.7199999999993</v>
      </c>
      <c r="F383" s="219" t="s">
        <v>121</v>
      </c>
      <c r="G383" s="220">
        <v>0</v>
      </c>
      <c r="H383" s="213">
        <v>375</v>
      </c>
    </row>
    <row r="384" spans="1:9" ht="13.5" thickBot="1" x14ac:dyDescent="0.25">
      <c r="A384" s="227" t="s">
        <v>19005</v>
      </c>
      <c r="B384" s="221" t="s">
        <v>121</v>
      </c>
      <c r="C384" s="228">
        <v>0</v>
      </c>
      <c r="D384" s="221">
        <v>8304.49</v>
      </c>
      <c r="E384" s="228">
        <v>8304.49</v>
      </c>
      <c r="F384" s="221" t="s">
        <v>121</v>
      </c>
      <c r="G384" s="222">
        <v>0</v>
      </c>
      <c r="H384" s="213">
        <v>376</v>
      </c>
      <c r="I384" s="213">
        <f>+H384+94</f>
        <v>470</v>
      </c>
    </row>
    <row r="385" spans="1:8" x14ac:dyDescent="0.2">
      <c r="A385" s="223" t="s">
        <v>19006</v>
      </c>
      <c r="B385" s="217" t="s">
        <v>121</v>
      </c>
      <c r="C385" s="224">
        <v>0</v>
      </c>
      <c r="D385" s="217">
        <v>15576.09</v>
      </c>
      <c r="E385" s="224">
        <v>15576.09</v>
      </c>
      <c r="F385" s="217" t="s">
        <v>121</v>
      </c>
      <c r="G385" s="218">
        <v>0</v>
      </c>
      <c r="H385" s="213">
        <v>377</v>
      </c>
    </row>
    <row r="386" spans="1:8" x14ac:dyDescent="0.2">
      <c r="A386" s="225" t="s">
        <v>389</v>
      </c>
      <c r="B386" s="219" t="s">
        <v>121</v>
      </c>
      <c r="C386" s="226">
        <v>0</v>
      </c>
      <c r="D386" s="219">
        <v>2691.2</v>
      </c>
      <c r="E386" s="226">
        <v>2691.2</v>
      </c>
      <c r="F386" s="219" t="s">
        <v>121</v>
      </c>
      <c r="G386" s="220">
        <v>0</v>
      </c>
      <c r="H386" s="213">
        <v>378</v>
      </c>
    </row>
    <row r="387" spans="1:8" x14ac:dyDescent="0.2">
      <c r="A387" s="225" t="s">
        <v>390</v>
      </c>
      <c r="B387" s="219" t="s">
        <v>121</v>
      </c>
      <c r="C387" s="226">
        <v>0</v>
      </c>
      <c r="D387" s="219">
        <v>4092.48</v>
      </c>
      <c r="E387" s="226">
        <v>4092.48</v>
      </c>
      <c r="F387" s="219" t="s">
        <v>121</v>
      </c>
      <c r="G387" s="220">
        <v>0</v>
      </c>
      <c r="H387" s="213">
        <v>379</v>
      </c>
    </row>
    <row r="388" spans="1:8" x14ac:dyDescent="0.2">
      <c r="A388" s="225" t="s">
        <v>19363</v>
      </c>
      <c r="B388" s="219" t="s">
        <v>121</v>
      </c>
      <c r="C388" s="226">
        <v>0</v>
      </c>
      <c r="D388" s="219">
        <v>476.9</v>
      </c>
      <c r="E388" s="226">
        <v>476.9</v>
      </c>
      <c r="F388" s="219" t="s">
        <v>121</v>
      </c>
      <c r="G388" s="220">
        <v>0</v>
      </c>
      <c r="H388" s="213">
        <v>380</v>
      </c>
    </row>
    <row r="389" spans="1:8" x14ac:dyDescent="0.2">
      <c r="A389" s="225" t="s">
        <v>391</v>
      </c>
      <c r="B389" s="219" t="s">
        <v>121</v>
      </c>
      <c r="C389" s="226">
        <v>0</v>
      </c>
      <c r="D389" s="219">
        <v>8073.6</v>
      </c>
      <c r="E389" s="226">
        <v>8073.6</v>
      </c>
      <c r="F389" s="219" t="s">
        <v>121</v>
      </c>
      <c r="G389" s="220">
        <v>0</v>
      </c>
      <c r="H389" s="213">
        <v>381</v>
      </c>
    </row>
    <row r="390" spans="1:8" x14ac:dyDescent="0.2">
      <c r="A390" s="225" t="s">
        <v>19579</v>
      </c>
      <c r="B390" s="219" t="s">
        <v>121</v>
      </c>
      <c r="C390" s="226">
        <v>0</v>
      </c>
      <c r="D390" s="219">
        <v>2222.13</v>
      </c>
      <c r="E390" s="226">
        <v>2222.13</v>
      </c>
      <c r="F390" s="219" t="s">
        <v>121</v>
      </c>
      <c r="G390" s="220">
        <v>0</v>
      </c>
      <c r="H390" s="213">
        <v>382</v>
      </c>
    </row>
    <row r="391" spans="1:8" x14ac:dyDescent="0.2">
      <c r="A391" s="225" t="s">
        <v>392</v>
      </c>
      <c r="B391" s="219" t="s">
        <v>121</v>
      </c>
      <c r="C391" s="226">
        <v>0</v>
      </c>
      <c r="D391" s="219">
        <v>4092.48</v>
      </c>
      <c r="E391" s="226">
        <v>4092.48</v>
      </c>
      <c r="F391" s="219" t="s">
        <v>121</v>
      </c>
      <c r="G391" s="220">
        <v>0</v>
      </c>
      <c r="H391" s="213">
        <v>383</v>
      </c>
    </row>
    <row r="392" spans="1:8" x14ac:dyDescent="0.2">
      <c r="A392" s="225" t="s">
        <v>261</v>
      </c>
      <c r="B392" s="219" t="s">
        <v>121</v>
      </c>
      <c r="C392" s="226">
        <v>0</v>
      </c>
      <c r="D392" s="219">
        <v>10242.799999999999</v>
      </c>
      <c r="E392" s="226">
        <v>10242.799999999999</v>
      </c>
      <c r="F392" s="219" t="s">
        <v>121</v>
      </c>
      <c r="G392" s="220">
        <v>0</v>
      </c>
      <c r="H392" s="213">
        <v>384</v>
      </c>
    </row>
    <row r="393" spans="1:8" x14ac:dyDescent="0.2">
      <c r="A393" s="225" t="s">
        <v>19580</v>
      </c>
      <c r="B393" s="219" t="s">
        <v>121</v>
      </c>
      <c r="C393" s="226">
        <v>0</v>
      </c>
      <c r="D393" s="219">
        <v>394</v>
      </c>
      <c r="E393" s="226">
        <v>394</v>
      </c>
      <c r="F393" s="219" t="s">
        <v>121</v>
      </c>
      <c r="G393" s="220">
        <v>0</v>
      </c>
      <c r="H393" s="213">
        <v>385</v>
      </c>
    </row>
    <row r="394" spans="1:8" x14ac:dyDescent="0.2">
      <c r="A394" s="225" t="s">
        <v>19581</v>
      </c>
      <c r="B394" s="219" t="s">
        <v>121</v>
      </c>
      <c r="C394" s="226">
        <v>0</v>
      </c>
      <c r="D394" s="219">
        <v>5571.48</v>
      </c>
      <c r="E394" s="226">
        <v>5571.48</v>
      </c>
      <c r="F394" s="219" t="s">
        <v>121</v>
      </c>
      <c r="G394" s="220">
        <v>0</v>
      </c>
      <c r="H394" s="213">
        <v>386</v>
      </c>
    </row>
    <row r="395" spans="1:8" x14ac:dyDescent="0.2">
      <c r="A395" s="225" t="s">
        <v>19582</v>
      </c>
      <c r="B395" s="219" t="s">
        <v>121</v>
      </c>
      <c r="C395" s="226">
        <v>0</v>
      </c>
      <c r="D395" s="219">
        <v>1658</v>
      </c>
      <c r="E395" s="226">
        <v>1658</v>
      </c>
      <c r="F395" s="219" t="s">
        <v>121</v>
      </c>
      <c r="G395" s="220">
        <v>0</v>
      </c>
      <c r="H395" s="213">
        <v>387</v>
      </c>
    </row>
    <row r="396" spans="1:8" x14ac:dyDescent="0.2">
      <c r="A396" s="225" t="s">
        <v>393</v>
      </c>
      <c r="B396" s="219" t="s">
        <v>121</v>
      </c>
      <c r="C396" s="226">
        <v>0</v>
      </c>
      <c r="D396" s="219">
        <v>3410.4</v>
      </c>
      <c r="E396" s="226">
        <v>3410.4</v>
      </c>
      <c r="F396" s="219" t="s">
        <v>121</v>
      </c>
      <c r="G396" s="220">
        <v>0</v>
      </c>
      <c r="H396" s="213">
        <v>388</v>
      </c>
    </row>
    <row r="397" spans="1:8" x14ac:dyDescent="0.2">
      <c r="A397" s="225" t="s">
        <v>19583</v>
      </c>
      <c r="B397" s="219" t="s">
        <v>121</v>
      </c>
      <c r="C397" s="226">
        <v>0</v>
      </c>
      <c r="D397" s="219">
        <v>10231.200000000001</v>
      </c>
      <c r="E397" s="226">
        <v>10231.200000000001</v>
      </c>
      <c r="F397" s="219" t="s">
        <v>121</v>
      </c>
      <c r="G397" s="220">
        <v>0</v>
      </c>
      <c r="H397" s="213">
        <v>389</v>
      </c>
    </row>
    <row r="398" spans="1:8" x14ac:dyDescent="0.2">
      <c r="A398" s="225" t="s">
        <v>19584</v>
      </c>
      <c r="B398" s="219" t="s">
        <v>121</v>
      </c>
      <c r="C398" s="226">
        <v>0</v>
      </c>
      <c r="D398" s="219">
        <v>1856</v>
      </c>
      <c r="E398" s="226">
        <v>1856</v>
      </c>
      <c r="F398" s="219" t="s">
        <v>121</v>
      </c>
      <c r="G398" s="220">
        <v>0</v>
      </c>
      <c r="H398" s="213">
        <v>390</v>
      </c>
    </row>
    <row r="399" spans="1:8" x14ac:dyDescent="0.2">
      <c r="A399" s="225" t="s">
        <v>394</v>
      </c>
      <c r="B399" s="219" t="s">
        <v>121</v>
      </c>
      <c r="C399" s="226">
        <v>0</v>
      </c>
      <c r="D399" s="219">
        <v>9408.8799999999992</v>
      </c>
      <c r="E399" s="226">
        <v>9408.8799999999992</v>
      </c>
      <c r="F399" s="219" t="s">
        <v>121</v>
      </c>
      <c r="G399" s="220">
        <v>0</v>
      </c>
      <c r="H399" s="213">
        <v>391</v>
      </c>
    </row>
    <row r="400" spans="1:8" x14ac:dyDescent="0.2">
      <c r="A400" s="225" t="s">
        <v>259</v>
      </c>
      <c r="B400" s="219" t="s">
        <v>121</v>
      </c>
      <c r="C400" s="226">
        <v>0</v>
      </c>
      <c r="D400" s="219">
        <v>9022.2199999999993</v>
      </c>
      <c r="E400" s="226">
        <v>9022.2199999999993</v>
      </c>
      <c r="F400" s="219" t="s">
        <v>121</v>
      </c>
      <c r="G400" s="220">
        <v>0</v>
      </c>
      <c r="H400" s="213">
        <v>392</v>
      </c>
    </row>
    <row r="401" spans="1:8" x14ac:dyDescent="0.2">
      <c r="A401" s="225" t="s">
        <v>19585</v>
      </c>
      <c r="B401" s="219" t="s">
        <v>121</v>
      </c>
      <c r="C401" s="226">
        <v>0</v>
      </c>
      <c r="D401" s="219">
        <v>4998.01</v>
      </c>
      <c r="E401" s="226">
        <v>4998.01</v>
      </c>
      <c r="F401" s="219" t="s">
        <v>121</v>
      </c>
      <c r="G401" s="220">
        <v>0</v>
      </c>
      <c r="H401" s="213">
        <v>393</v>
      </c>
    </row>
    <row r="402" spans="1:8" x14ac:dyDescent="0.2">
      <c r="A402" s="225" t="s">
        <v>19586</v>
      </c>
      <c r="B402" s="219" t="s">
        <v>121</v>
      </c>
      <c r="C402" s="226">
        <v>0</v>
      </c>
      <c r="D402" s="219">
        <v>55708</v>
      </c>
      <c r="E402" s="226">
        <v>55708</v>
      </c>
      <c r="F402" s="219" t="s">
        <v>121</v>
      </c>
      <c r="G402" s="220">
        <v>0</v>
      </c>
      <c r="H402" s="213">
        <v>394</v>
      </c>
    </row>
    <row r="403" spans="1:8" x14ac:dyDescent="0.2">
      <c r="A403" s="225" t="s">
        <v>395</v>
      </c>
      <c r="B403" s="219" t="s">
        <v>121</v>
      </c>
      <c r="C403" s="226">
        <v>0</v>
      </c>
      <c r="D403" s="219">
        <v>13641.6</v>
      </c>
      <c r="E403" s="226">
        <v>13641.6</v>
      </c>
      <c r="F403" s="219" t="s">
        <v>121</v>
      </c>
      <c r="G403" s="220">
        <v>0</v>
      </c>
      <c r="H403" s="213">
        <v>395</v>
      </c>
    </row>
    <row r="404" spans="1:8" x14ac:dyDescent="0.2">
      <c r="A404" s="225" t="s">
        <v>19364</v>
      </c>
      <c r="B404" s="219" t="s">
        <v>121</v>
      </c>
      <c r="C404" s="226">
        <v>0</v>
      </c>
      <c r="D404" s="219">
        <v>9506.2000000000007</v>
      </c>
      <c r="E404" s="226">
        <v>9506.2000000000007</v>
      </c>
      <c r="F404" s="219" t="s">
        <v>121</v>
      </c>
      <c r="G404" s="220">
        <v>0</v>
      </c>
      <c r="H404" s="213">
        <v>396</v>
      </c>
    </row>
    <row r="405" spans="1:8" x14ac:dyDescent="0.2">
      <c r="A405" s="225" t="s">
        <v>19587</v>
      </c>
      <c r="B405" s="219" t="s">
        <v>121</v>
      </c>
      <c r="C405" s="226">
        <v>0</v>
      </c>
      <c r="D405" s="219">
        <v>835.2</v>
      </c>
      <c r="E405" s="226">
        <v>835.2</v>
      </c>
      <c r="F405" s="219" t="s">
        <v>121</v>
      </c>
      <c r="G405" s="220">
        <v>0</v>
      </c>
      <c r="H405" s="213">
        <v>397</v>
      </c>
    </row>
    <row r="406" spans="1:8" x14ac:dyDescent="0.2">
      <c r="A406" s="225" t="s">
        <v>19588</v>
      </c>
      <c r="B406" s="219" t="s">
        <v>121</v>
      </c>
      <c r="C406" s="226">
        <v>0</v>
      </c>
      <c r="D406" s="219">
        <v>6194.4</v>
      </c>
      <c r="E406" s="226">
        <v>6194.4</v>
      </c>
      <c r="F406" s="219" t="s">
        <v>121</v>
      </c>
      <c r="G406" s="220">
        <v>0</v>
      </c>
      <c r="H406" s="213">
        <v>398</v>
      </c>
    </row>
    <row r="407" spans="1:8" x14ac:dyDescent="0.2">
      <c r="A407" s="225" t="s">
        <v>263</v>
      </c>
      <c r="B407" s="219" t="s">
        <v>121</v>
      </c>
      <c r="C407" s="226">
        <v>0</v>
      </c>
      <c r="D407" s="219">
        <v>9022.2199999999993</v>
      </c>
      <c r="E407" s="226">
        <v>9022.2199999999993</v>
      </c>
      <c r="F407" s="219" t="s">
        <v>121</v>
      </c>
      <c r="G407" s="220">
        <v>0</v>
      </c>
      <c r="H407" s="213">
        <v>399</v>
      </c>
    </row>
    <row r="408" spans="1:8" x14ac:dyDescent="0.2">
      <c r="A408" s="225" t="s">
        <v>396</v>
      </c>
      <c r="B408" s="219" t="s">
        <v>121</v>
      </c>
      <c r="C408" s="226">
        <v>0</v>
      </c>
      <c r="D408" s="219">
        <v>9553.56</v>
      </c>
      <c r="E408" s="226">
        <v>9553.56</v>
      </c>
      <c r="F408" s="219" t="s">
        <v>121</v>
      </c>
      <c r="G408" s="220">
        <v>0</v>
      </c>
      <c r="H408" s="213">
        <v>400</v>
      </c>
    </row>
    <row r="409" spans="1:8" x14ac:dyDescent="0.2">
      <c r="A409" s="225" t="s">
        <v>397</v>
      </c>
      <c r="B409" s="219" t="s">
        <v>121</v>
      </c>
      <c r="C409" s="226">
        <v>0</v>
      </c>
      <c r="D409" s="219">
        <v>7538.84</v>
      </c>
      <c r="E409" s="226">
        <v>7538.84</v>
      </c>
      <c r="F409" s="219" t="s">
        <v>121</v>
      </c>
      <c r="G409" s="220">
        <v>0</v>
      </c>
      <c r="H409" s="213">
        <v>401</v>
      </c>
    </row>
    <row r="410" spans="1:8" x14ac:dyDescent="0.2">
      <c r="A410" s="225" t="s">
        <v>398</v>
      </c>
      <c r="B410" s="219" t="s">
        <v>121</v>
      </c>
      <c r="C410" s="226">
        <v>0</v>
      </c>
      <c r="D410" s="219">
        <v>41528</v>
      </c>
      <c r="E410" s="226">
        <v>41528</v>
      </c>
      <c r="F410" s="219" t="s">
        <v>121</v>
      </c>
      <c r="G410" s="220">
        <v>0</v>
      </c>
      <c r="H410" s="213">
        <v>402</v>
      </c>
    </row>
    <row r="411" spans="1:8" x14ac:dyDescent="0.2">
      <c r="A411" s="225" t="s">
        <v>399</v>
      </c>
      <c r="B411" s="219" t="s">
        <v>121</v>
      </c>
      <c r="C411" s="226">
        <v>0</v>
      </c>
      <c r="D411" s="219">
        <v>33659</v>
      </c>
      <c r="E411" s="226">
        <v>33659</v>
      </c>
      <c r="F411" s="219" t="s">
        <v>121</v>
      </c>
      <c r="G411" s="220">
        <v>0</v>
      </c>
      <c r="H411" s="213">
        <v>403</v>
      </c>
    </row>
    <row r="412" spans="1:8" x14ac:dyDescent="0.2">
      <c r="A412" s="225" t="s">
        <v>19007</v>
      </c>
      <c r="B412" s="219" t="s">
        <v>121</v>
      </c>
      <c r="C412" s="226">
        <v>0</v>
      </c>
      <c r="D412" s="219">
        <v>15570.91</v>
      </c>
      <c r="E412" s="226">
        <v>15570.91</v>
      </c>
      <c r="F412" s="219" t="s">
        <v>121</v>
      </c>
      <c r="G412" s="220">
        <v>0</v>
      </c>
      <c r="H412" s="213">
        <v>404</v>
      </c>
    </row>
    <row r="413" spans="1:8" x14ac:dyDescent="0.2">
      <c r="A413" s="225" t="s">
        <v>19589</v>
      </c>
      <c r="B413" s="219" t="s">
        <v>121</v>
      </c>
      <c r="C413" s="226">
        <v>0</v>
      </c>
      <c r="D413" s="219">
        <v>223</v>
      </c>
      <c r="E413" s="226">
        <v>223</v>
      </c>
      <c r="F413" s="219" t="s">
        <v>121</v>
      </c>
      <c r="G413" s="220">
        <v>0</v>
      </c>
      <c r="H413" s="213">
        <v>405</v>
      </c>
    </row>
    <row r="414" spans="1:8" x14ac:dyDescent="0.2">
      <c r="A414" s="225" t="s">
        <v>19188</v>
      </c>
      <c r="B414" s="219" t="s">
        <v>121</v>
      </c>
      <c r="C414" s="226">
        <v>0</v>
      </c>
      <c r="D414" s="219">
        <v>18663.240000000002</v>
      </c>
      <c r="E414" s="226">
        <v>18663.240000000002</v>
      </c>
      <c r="F414" s="219" t="s">
        <v>121</v>
      </c>
      <c r="G414" s="220">
        <v>0</v>
      </c>
      <c r="H414" s="213">
        <v>406</v>
      </c>
    </row>
    <row r="415" spans="1:8" x14ac:dyDescent="0.2">
      <c r="A415" s="225" t="s">
        <v>19590</v>
      </c>
      <c r="B415" s="219" t="s">
        <v>121</v>
      </c>
      <c r="C415" s="226">
        <v>0</v>
      </c>
      <c r="D415" s="219">
        <v>870</v>
      </c>
      <c r="E415" s="226">
        <v>870</v>
      </c>
      <c r="F415" s="219" t="s">
        <v>121</v>
      </c>
      <c r="G415" s="220">
        <v>0</v>
      </c>
      <c r="H415" s="213">
        <v>407</v>
      </c>
    </row>
    <row r="416" spans="1:8" x14ac:dyDescent="0.2">
      <c r="A416" s="225" t="s">
        <v>400</v>
      </c>
      <c r="B416" s="219" t="s">
        <v>121</v>
      </c>
      <c r="C416" s="226">
        <v>0</v>
      </c>
      <c r="D416" s="219">
        <v>15622.42</v>
      </c>
      <c r="E416" s="226">
        <v>15622.42</v>
      </c>
      <c r="F416" s="219" t="s">
        <v>121</v>
      </c>
      <c r="G416" s="220">
        <v>0</v>
      </c>
      <c r="H416" s="213">
        <v>408</v>
      </c>
    </row>
    <row r="417" spans="1:8" x14ac:dyDescent="0.2">
      <c r="A417" s="225" t="s">
        <v>264</v>
      </c>
      <c r="B417" s="219" t="s">
        <v>121</v>
      </c>
      <c r="C417" s="226">
        <v>0</v>
      </c>
      <c r="D417" s="219">
        <v>19333.32</v>
      </c>
      <c r="E417" s="226">
        <v>19333.32</v>
      </c>
      <c r="F417" s="219" t="s">
        <v>121</v>
      </c>
      <c r="G417" s="220">
        <v>0</v>
      </c>
      <c r="H417" s="213">
        <v>409</v>
      </c>
    </row>
    <row r="418" spans="1:8" x14ac:dyDescent="0.2">
      <c r="A418" s="225" t="s">
        <v>19591</v>
      </c>
      <c r="B418" s="219" t="s">
        <v>121</v>
      </c>
      <c r="C418" s="226">
        <v>0</v>
      </c>
      <c r="D418" s="219">
        <v>8823.52</v>
      </c>
      <c r="E418" s="226">
        <v>8823.52</v>
      </c>
      <c r="F418" s="219" t="s">
        <v>121</v>
      </c>
      <c r="G418" s="220">
        <v>0</v>
      </c>
      <c r="H418" s="213">
        <v>410</v>
      </c>
    </row>
    <row r="419" spans="1:8" x14ac:dyDescent="0.2">
      <c r="A419" s="225" t="s">
        <v>19592</v>
      </c>
      <c r="B419" s="219" t="s">
        <v>121</v>
      </c>
      <c r="C419" s="226">
        <v>0</v>
      </c>
      <c r="D419" s="219">
        <v>69600</v>
      </c>
      <c r="E419" s="226">
        <v>69600</v>
      </c>
      <c r="F419" s="219" t="s">
        <v>121</v>
      </c>
      <c r="G419" s="220">
        <v>0</v>
      </c>
      <c r="H419" s="213">
        <v>411</v>
      </c>
    </row>
    <row r="420" spans="1:8" x14ac:dyDescent="0.2">
      <c r="A420" s="225" t="s">
        <v>401</v>
      </c>
      <c r="B420" s="219" t="s">
        <v>121</v>
      </c>
      <c r="C420" s="226">
        <v>0</v>
      </c>
      <c r="D420" s="219">
        <v>9164</v>
      </c>
      <c r="E420" s="226">
        <v>9164</v>
      </c>
      <c r="F420" s="219" t="s">
        <v>121</v>
      </c>
      <c r="G420" s="220">
        <v>0</v>
      </c>
      <c r="H420" s="213">
        <v>412</v>
      </c>
    </row>
    <row r="421" spans="1:8" x14ac:dyDescent="0.2">
      <c r="A421" s="225" t="s">
        <v>402</v>
      </c>
      <c r="B421" s="219" t="s">
        <v>121</v>
      </c>
      <c r="C421" s="226">
        <v>0</v>
      </c>
      <c r="D421" s="219">
        <v>7733.32</v>
      </c>
      <c r="E421" s="226">
        <v>7733.32</v>
      </c>
      <c r="F421" s="219" t="s">
        <v>121</v>
      </c>
      <c r="G421" s="220">
        <v>0</v>
      </c>
      <c r="H421" s="213">
        <v>413</v>
      </c>
    </row>
    <row r="422" spans="1:8" x14ac:dyDescent="0.2">
      <c r="A422" s="225" t="s">
        <v>19593</v>
      </c>
      <c r="B422" s="219" t="s">
        <v>121</v>
      </c>
      <c r="C422" s="226">
        <v>0</v>
      </c>
      <c r="D422" s="219">
        <v>23200</v>
      </c>
      <c r="E422" s="226">
        <v>23200</v>
      </c>
      <c r="F422" s="219" t="s">
        <v>121</v>
      </c>
      <c r="G422" s="220">
        <v>0</v>
      </c>
      <c r="H422" s="213">
        <v>414</v>
      </c>
    </row>
    <row r="423" spans="1:8" x14ac:dyDescent="0.2">
      <c r="A423" s="225" t="s">
        <v>403</v>
      </c>
      <c r="B423" s="219" t="s">
        <v>121</v>
      </c>
      <c r="C423" s="226">
        <v>0</v>
      </c>
      <c r="D423" s="219">
        <v>3410.4</v>
      </c>
      <c r="E423" s="226">
        <v>3410.4</v>
      </c>
      <c r="F423" s="219" t="s">
        <v>121</v>
      </c>
      <c r="G423" s="220">
        <v>0</v>
      </c>
      <c r="H423" s="213">
        <v>415</v>
      </c>
    </row>
    <row r="424" spans="1:8" x14ac:dyDescent="0.2">
      <c r="A424" s="225" t="s">
        <v>19365</v>
      </c>
      <c r="B424" s="219" t="s">
        <v>121</v>
      </c>
      <c r="C424" s="226">
        <v>0</v>
      </c>
      <c r="D424" s="219">
        <v>3410.4</v>
      </c>
      <c r="E424" s="226">
        <v>3410.4</v>
      </c>
      <c r="F424" s="219" t="s">
        <v>121</v>
      </c>
      <c r="G424" s="220">
        <v>0</v>
      </c>
      <c r="H424" s="213">
        <v>416</v>
      </c>
    </row>
    <row r="425" spans="1:8" x14ac:dyDescent="0.2">
      <c r="A425" s="225" t="s">
        <v>404</v>
      </c>
      <c r="B425" s="219" t="s">
        <v>121</v>
      </c>
      <c r="C425" s="226">
        <v>0</v>
      </c>
      <c r="D425" s="219">
        <v>3410.4</v>
      </c>
      <c r="E425" s="226">
        <v>3410.4</v>
      </c>
      <c r="F425" s="219" t="s">
        <v>121</v>
      </c>
      <c r="G425" s="220">
        <v>0</v>
      </c>
      <c r="H425" s="213">
        <v>417</v>
      </c>
    </row>
    <row r="426" spans="1:8" x14ac:dyDescent="0.2">
      <c r="A426" s="225" t="s">
        <v>19239</v>
      </c>
      <c r="B426" s="219" t="s">
        <v>121</v>
      </c>
      <c r="C426" s="226">
        <v>0</v>
      </c>
      <c r="D426" s="219">
        <v>3410.4</v>
      </c>
      <c r="E426" s="226">
        <v>3410.4</v>
      </c>
      <c r="F426" s="219" t="s">
        <v>121</v>
      </c>
      <c r="G426" s="220">
        <v>0</v>
      </c>
      <c r="H426" s="213">
        <v>418</v>
      </c>
    </row>
    <row r="427" spans="1:8" x14ac:dyDescent="0.2">
      <c r="A427" s="225" t="s">
        <v>405</v>
      </c>
      <c r="B427" s="219" t="s">
        <v>121</v>
      </c>
      <c r="C427" s="226">
        <v>0</v>
      </c>
      <c r="D427" s="219">
        <v>3410.4</v>
      </c>
      <c r="E427" s="226">
        <v>3410.4</v>
      </c>
      <c r="F427" s="219" t="s">
        <v>121</v>
      </c>
      <c r="G427" s="220">
        <v>0</v>
      </c>
      <c r="H427" s="213">
        <v>419</v>
      </c>
    </row>
    <row r="428" spans="1:8" x14ac:dyDescent="0.2">
      <c r="A428" s="225" t="s">
        <v>406</v>
      </c>
      <c r="B428" s="219" t="s">
        <v>121</v>
      </c>
      <c r="C428" s="226">
        <v>0</v>
      </c>
      <c r="D428" s="219">
        <v>3410.4</v>
      </c>
      <c r="E428" s="226">
        <v>3410.4</v>
      </c>
      <c r="F428" s="219" t="s">
        <v>121</v>
      </c>
      <c r="G428" s="220">
        <v>0</v>
      </c>
      <c r="H428" s="213">
        <v>420</v>
      </c>
    </row>
    <row r="429" spans="1:8" x14ac:dyDescent="0.2">
      <c r="A429" s="225" t="s">
        <v>19594</v>
      </c>
      <c r="B429" s="219" t="s">
        <v>121</v>
      </c>
      <c r="C429" s="226">
        <v>0</v>
      </c>
      <c r="D429" s="219">
        <v>415</v>
      </c>
      <c r="E429" s="226">
        <v>415</v>
      </c>
      <c r="F429" s="219" t="s">
        <v>121</v>
      </c>
      <c r="G429" s="220">
        <v>0</v>
      </c>
      <c r="H429" s="213">
        <v>421</v>
      </c>
    </row>
    <row r="430" spans="1:8" x14ac:dyDescent="0.2">
      <c r="A430" s="225" t="s">
        <v>19366</v>
      </c>
      <c r="B430" s="219" t="s">
        <v>121</v>
      </c>
      <c r="C430" s="226">
        <v>0</v>
      </c>
      <c r="D430" s="219">
        <v>136666.72</v>
      </c>
      <c r="E430" s="226">
        <v>136666.72</v>
      </c>
      <c r="F430" s="219" t="s">
        <v>121</v>
      </c>
      <c r="G430" s="220">
        <v>0</v>
      </c>
      <c r="H430" s="213">
        <v>422</v>
      </c>
    </row>
    <row r="431" spans="1:8" x14ac:dyDescent="0.2">
      <c r="A431" s="225" t="s">
        <v>19595</v>
      </c>
      <c r="B431" s="219" t="s">
        <v>121</v>
      </c>
      <c r="C431" s="226">
        <v>0</v>
      </c>
      <c r="D431" s="219">
        <v>11937.7</v>
      </c>
      <c r="E431" s="226">
        <v>11937.7</v>
      </c>
      <c r="F431" s="219" t="s">
        <v>121</v>
      </c>
      <c r="G431" s="220">
        <v>0</v>
      </c>
      <c r="H431" s="213">
        <v>423</v>
      </c>
    </row>
    <row r="432" spans="1:8" x14ac:dyDescent="0.2">
      <c r="A432" s="225" t="s">
        <v>19478</v>
      </c>
      <c r="B432" s="219" t="s">
        <v>121</v>
      </c>
      <c r="C432" s="226">
        <v>0</v>
      </c>
      <c r="D432" s="219">
        <v>24806.6</v>
      </c>
      <c r="E432" s="226">
        <v>24806.6</v>
      </c>
      <c r="F432" s="219" t="s">
        <v>121</v>
      </c>
      <c r="G432" s="220">
        <v>0</v>
      </c>
      <c r="H432" s="213">
        <v>424</v>
      </c>
    </row>
    <row r="433" spans="1:8" x14ac:dyDescent="0.2">
      <c r="A433" s="225" t="s">
        <v>265</v>
      </c>
      <c r="B433" s="219" t="s">
        <v>121</v>
      </c>
      <c r="C433" s="226">
        <v>0</v>
      </c>
      <c r="D433" s="219">
        <v>9563.56</v>
      </c>
      <c r="E433" s="226">
        <v>9563.56</v>
      </c>
      <c r="F433" s="219" t="s">
        <v>121</v>
      </c>
      <c r="G433" s="220">
        <v>0</v>
      </c>
      <c r="H433" s="213">
        <v>425</v>
      </c>
    </row>
    <row r="434" spans="1:8" x14ac:dyDescent="0.2">
      <c r="A434" s="225" t="s">
        <v>19479</v>
      </c>
      <c r="B434" s="219" t="s">
        <v>121</v>
      </c>
      <c r="C434" s="226">
        <v>0</v>
      </c>
      <c r="D434" s="219">
        <v>914.78</v>
      </c>
      <c r="E434" s="226">
        <v>914.78</v>
      </c>
      <c r="F434" s="219" t="s">
        <v>121</v>
      </c>
      <c r="G434" s="220">
        <v>0</v>
      </c>
      <c r="H434" s="213">
        <v>426</v>
      </c>
    </row>
    <row r="435" spans="1:8" x14ac:dyDescent="0.2">
      <c r="A435" s="225" t="s">
        <v>407</v>
      </c>
      <c r="B435" s="219" t="s">
        <v>121</v>
      </c>
      <c r="C435" s="226">
        <v>0</v>
      </c>
      <c r="D435" s="219">
        <v>3410.4</v>
      </c>
      <c r="E435" s="226">
        <v>3410.4</v>
      </c>
      <c r="F435" s="219" t="s">
        <v>121</v>
      </c>
      <c r="G435" s="220">
        <v>0</v>
      </c>
      <c r="H435" s="213">
        <v>427</v>
      </c>
    </row>
    <row r="436" spans="1:8" x14ac:dyDescent="0.2">
      <c r="A436" s="225" t="s">
        <v>408</v>
      </c>
      <c r="B436" s="219" t="s">
        <v>121</v>
      </c>
      <c r="C436" s="226">
        <v>0</v>
      </c>
      <c r="D436" s="219">
        <v>3410.4</v>
      </c>
      <c r="E436" s="226">
        <v>3410.4</v>
      </c>
      <c r="F436" s="219" t="s">
        <v>121</v>
      </c>
      <c r="G436" s="220">
        <v>0</v>
      </c>
      <c r="H436" s="213">
        <v>428</v>
      </c>
    </row>
    <row r="437" spans="1:8" x14ac:dyDescent="0.2">
      <c r="A437" s="225" t="s">
        <v>19596</v>
      </c>
      <c r="B437" s="219" t="s">
        <v>121</v>
      </c>
      <c r="C437" s="226">
        <v>0</v>
      </c>
      <c r="D437" s="219">
        <v>15570.91</v>
      </c>
      <c r="E437" s="226">
        <v>15570.91</v>
      </c>
      <c r="F437" s="219" t="s">
        <v>121</v>
      </c>
      <c r="G437" s="220">
        <v>0</v>
      </c>
      <c r="H437" s="213">
        <v>429</v>
      </c>
    </row>
    <row r="438" spans="1:8" x14ac:dyDescent="0.2">
      <c r="A438" s="225" t="s">
        <v>409</v>
      </c>
      <c r="B438" s="219" t="s">
        <v>121</v>
      </c>
      <c r="C438" s="226">
        <v>0</v>
      </c>
      <c r="D438" s="219">
        <v>3410.4</v>
      </c>
      <c r="E438" s="226">
        <v>3410.4</v>
      </c>
      <c r="F438" s="219" t="s">
        <v>121</v>
      </c>
      <c r="G438" s="220">
        <v>0</v>
      </c>
      <c r="H438" s="213">
        <v>430</v>
      </c>
    </row>
    <row r="439" spans="1:8" x14ac:dyDescent="0.2">
      <c r="A439" s="225" t="s">
        <v>410</v>
      </c>
      <c r="B439" s="219" t="s">
        <v>121</v>
      </c>
      <c r="C439" s="226">
        <v>0</v>
      </c>
      <c r="D439" s="219">
        <v>17052</v>
      </c>
      <c r="E439" s="226">
        <v>17052</v>
      </c>
      <c r="F439" s="219" t="s">
        <v>121</v>
      </c>
      <c r="G439" s="220">
        <v>0</v>
      </c>
      <c r="H439" s="213">
        <v>431</v>
      </c>
    </row>
    <row r="440" spans="1:8" x14ac:dyDescent="0.2">
      <c r="A440" s="225" t="s">
        <v>411</v>
      </c>
      <c r="B440" s="219" t="s">
        <v>121</v>
      </c>
      <c r="C440" s="226">
        <v>0</v>
      </c>
      <c r="D440" s="219">
        <v>7502.88</v>
      </c>
      <c r="E440" s="226">
        <v>7502.88</v>
      </c>
      <c r="F440" s="219" t="s">
        <v>121</v>
      </c>
      <c r="G440" s="220">
        <v>0</v>
      </c>
      <c r="H440" s="213">
        <v>432</v>
      </c>
    </row>
    <row r="441" spans="1:8" x14ac:dyDescent="0.2">
      <c r="A441" s="225" t="s">
        <v>19597</v>
      </c>
      <c r="B441" s="219" t="s">
        <v>121</v>
      </c>
      <c r="C441" s="226">
        <v>0</v>
      </c>
      <c r="D441" s="219">
        <v>6820.8</v>
      </c>
      <c r="E441" s="226">
        <v>6820.8</v>
      </c>
      <c r="F441" s="219" t="s">
        <v>121</v>
      </c>
      <c r="G441" s="220">
        <v>0</v>
      </c>
      <c r="H441" s="213">
        <v>433</v>
      </c>
    </row>
    <row r="442" spans="1:8" x14ac:dyDescent="0.2">
      <c r="A442" s="225" t="s">
        <v>19008</v>
      </c>
      <c r="B442" s="219" t="s">
        <v>121</v>
      </c>
      <c r="C442" s="226">
        <v>0</v>
      </c>
      <c r="D442" s="219">
        <v>206538</v>
      </c>
      <c r="E442" s="226">
        <v>206538</v>
      </c>
      <c r="F442" s="219" t="s">
        <v>121</v>
      </c>
      <c r="G442" s="220">
        <v>0</v>
      </c>
      <c r="H442" s="213">
        <v>434</v>
      </c>
    </row>
    <row r="443" spans="1:8" x14ac:dyDescent="0.2">
      <c r="A443" s="225" t="s">
        <v>412</v>
      </c>
      <c r="B443" s="219" t="s">
        <v>121</v>
      </c>
      <c r="C443" s="226">
        <v>0</v>
      </c>
      <c r="D443" s="219">
        <v>32883.440000000002</v>
      </c>
      <c r="E443" s="226">
        <v>32883.440000000002</v>
      </c>
      <c r="F443" s="219" t="s">
        <v>121</v>
      </c>
      <c r="G443" s="220">
        <v>0</v>
      </c>
      <c r="H443" s="213">
        <v>435</v>
      </c>
    </row>
    <row r="444" spans="1:8" x14ac:dyDescent="0.2">
      <c r="A444" s="225" t="s">
        <v>18950</v>
      </c>
      <c r="B444" s="219" t="s">
        <v>121</v>
      </c>
      <c r="C444" s="226">
        <v>0</v>
      </c>
      <c r="D444" s="219">
        <v>82708</v>
      </c>
      <c r="E444" s="226">
        <v>82708</v>
      </c>
      <c r="F444" s="219" t="s">
        <v>121</v>
      </c>
      <c r="G444" s="220">
        <v>0</v>
      </c>
      <c r="H444" s="213">
        <v>436</v>
      </c>
    </row>
    <row r="445" spans="1:8" x14ac:dyDescent="0.2">
      <c r="A445" s="225" t="s">
        <v>19598</v>
      </c>
      <c r="B445" s="219" t="s">
        <v>121</v>
      </c>
      <c r="C445" s="226">
        <v>0</v>
      </c>
      <c r="D445" s="219">
        <v>12968.8</v>
      </c>
      <c r="E445" s="226">
        <v>12968.8</v>
      </c>
      <c r="F445" s="219" t="s">
        <v>121</v>
      </c>
      <c r="G445" s="220">
        <v>0</v>
      </c>
      <c r="H445" s="213">
        <v>437</v>
      </c>
    </row>
    <row r="446" spans="1:8" x14ac:dyDescent="0.2">
      <c r="A446" s="225" t="s">
        <v>19452</v>
      </c>
      <c r="B446" s="219" t="s">
        <v>121</v>
      </c>
      <c r="C446" s="226">
        <v>0</v>
      </c>
      <c r="D446" s="219">
        <v>46000</v>
      </c>
      <c r="E446" s="226">
        <v>46000</v>
      </c>
      <c r="F446" s="219" t="s">
        <v>121</v>
      </c>
      <c r="G446" s="220">
        <v>0</v>
      </c>
      <c r="H446" s="213">
        <v>438</v>
      </c>
    </row>
    <row r="447" spans="1:8" x14ac:dyDescent="0.2">
      <c r="A447" s="225" t="s">
        <v>413</v>
      </c>
      <c r="B447" s="219" t="s">
        <v>121</v>
      </c>
      <c r="C447" s="226">
        <v>0</v>
      </c>
      <c r="D447" s="219">
        <v>6566.04</v>
      </c>
      <c r="E447" s="226">
        <v>6566.04</v>
      </c>
      <c r="F447" s="219" t="s">
        <v>121</v>
      </c>
      <c r="G447" s="220">
        <v>0</v>
      </c>
      <c r="H447" s="213">
        <v>439</v>
      </c>
    </row>
    <row r="448" spans="1:8" x14ac:dyDescent="0.2">
      <c r="A448" s="225" t="s">
        <v>19599</v>
      </c>
      <c r="B448" s="219" t="s">
        <v>121</v>
      </c>
      <c r="C448" s="226">
        <v>0</v>
      </c>
      <c r="D448" s="219">
        <v>851.3</v>
      </c>
      <c r="E448" s="226">
        <v>851.3</v>
      </c>
      <c r="F448" s="219" t="s">
        <v>121</v>
      </c>
      <c r="G448" s="220">
        <v>0</v>
      </c>
      <c r="H448" s="213">
        <v>440</v>
      </c>
    </row>
    <row r="449" spans="1:8" x14ac:dyDescent="0.2">
      <c r="A449" s="225" t="s">
        <v>266</v>
      </c>
      <c r="B449" s="219" t="s">
        <v>121</v>
      </c>
      <c r="C449" s="226">
        <v>0</v>
      </c>
      <c r="D449" s="219">
        <v>23200</v>
      </c>
      <c r="E449" s="226">
        <v>23200</v>
      </c>
      <c r="F449" s="219" t="s">
        <v>121</v>
      </c>
      <c r="G449" s="220">
        <v>0</v>
      </c>
      <c r="H449" s="213">
        <v>441</v>
      </c>
    </row>
    <row r="450" spans="1:8" x14ac:dyDescent="0.2">
      <c r="A450" s="225" t="s">
        <v>267</v>
      </c>
      <c r="B450" s="219" t="s">
        <v>121</v>
      </c>
      <c r="C450" s="226">
        <v>0</v>
      </c>
      <c r="D450" s="219">
        <v>20761.22</v>
      </c>
      <c r="E450" s="226">
        <v>20761.22</v>
      </c>
      <c r="F450" s="219" t="s">
        <v>121</v>
      </c>
      <c r="G450" s="220">
        <v>0</v>
      </c>
      <c r="H450" s="213">
        <v>442</v>
      </c>
    </row>
    <row r="451" spans="1:8" x14ac:dyDescent="0.2">
      <c r="A451" s="225" t="s">
        <v>19600</v>
      </c>
      <c r="B451" s="219" t="s">
        <v>121</v>
      </c>
      <c r="C451" s="226">
        <v>0</v>
      </c>
      <c r="D451" s="219">
        <v>5000.18</v>
      </c>
      <c r="E451" s="226">
        <v>5000.18</v>
      </c>
      <c r="F451" s="219" t="s">
        <v>121</v>
      </c>
      <c r="G451" s="220">
        <v>0</v>
      </c>
      <c r="H451" s="213">
        <v>443</v>
      </c>
    </row>
    <row r="452" spans="1:8" x14ac:dyDescent="0.2">
      <c r="A452" s="225" t="s">
        <v>414</v>
      </c>
      <c r="B452" s="219" t="s">
        <v>121</v>
      </c>
      <c r="C452" s="226">
        <v>0</v>
      </c>
      <c r="D452" s="219">
        <v>9982.9599999999991</v>
      </c>
      <c r="E452" s="226">
        <v>9982.9599999999991</v>
      </c>
      <c r="F452" s="219" t="s">
        <v>121</v>
      </c>
      <c r="G452" s="220">
        <v>0</v>
      </c>
      <c r="H452" s="213">
        <v>444</v>
      </c>
    </row>
    <row r="453" spans="1:8" x14ac:dyDescent="0.2">
      <c r="A453" s="225" t="s">
        <v>19601</v>
      </c>
      <c r="B453" s="219" t="s">
        <v>121</v>
      </c>
      <c r="C453" s="226">
        <v>0</v>
      </c>
      <c r="D453" s="219">
        <v>6820.8</v>
      </c>
      <c r="E453" s="226">
        <v>6820.8</v>
      </c>
      <c r="F453" s="219" t="s">
        <v>121</v>
      </c>
      <c r="G453" s="220">
        <v>0</v>
      </c>
      <c r="H453" s="213">
        <v>445</v>
      </c>
    </row>
    <row r="454" spans="1:8" x14ac:dyDescent="0.2">
      <c r="A454" s="225" t="s">
        <v>415</v>
      </c>
      <c r="B454" s="219" t="s">
        <v>121</v>
      </c>
      <c r="C454" s="226">
        <v>0</v>
      </c>
      <c r="D454" s="219">
        <v>18981.310000000001</v>
      </c>
      <c r="E454" s="226">
        <v>18981.310000000001</v>
      </c>
      <c r="F454" s="219" t="s">
        <v>121</v>
      </c>
      <c r="G454" s="220">
        <v>0</v>
      </c>
      <c r="H454" s="213">
        <v>446</v>
      </c>
    </row>
    <row r="455" spans="1:8" x14ac:dyDescent="0.2">
      <c r="A455" s="225" t="s">
        <v>19602</v>
      </c>
      <c r="B455" s="219" t="s">
        <v>121</v>
      </c>
      <c r="C455" s="226">
        <v>0</v>
      </c>
      <c r="D455" s="219">
        <v>3883.99</v>
      </c>
      <c r="E455" s="226">
        <v>3883.99</v>
      </c>
      <c r="F455" s="219" t="s">
        <v>121</v>
      </c>
      <c r="G455" s="220">
        <v>0</v>
      </c>
      <c r="H455" s="213">
        <v>447</v>
      </c>
    </row>
    <row r="456" spans="1:8" x14ac:dyDescent="0.2">
      <c r="A456" s="225" t="s">
        <v>19400</v>
      </c>
      <c r="B456" s="219" t="s">
        <v>121</v>
      </c>
      <c r="C456" s="226">
        <v>0</v>
      </c>
      <c r="D456" s="219">
        <v>1798</v>
      </c>
      <c r="E456" s="226">
        <v>1798</v>
      </c>
      <c r="F456" s="219" t="s">
        <v>121</v>
      </c>
      <c r="G456" s="220">
        <v>0</v>
      </c>
      <c r="H456" s="213">
        <v>448</v>
      </c>
    </row>
    <row r="457" spans="1:8" x14ac:dyDescent="0.2">
      <c r="A457" s="225" t="s">
        <v>416</v>
      </c>
      <c r="B457" s="219" t="s">
        <v>121</v>
      </c>
      <c r="C457" s="226">
        <v>0</v>
      </c>
      <c r="D457" s="219">
        <v>7562.64</v>
      </c>
      <c r="E457" s="226">
        <v>7562.64</v>
      </c>
      <c r="F457" s="219" t="s">
        <v>121</v>
      </c>
      <c r="G457" s="220">
        <v>0</v>
      </c>
      <c r="H457" s="213">
        <v>449</v>
      </c>
    </row>
    <row r="458" spans="1:8" x14ac:dyDescent="0.2">
      <c r="A458" s="225" t="s">
        <v>19603</v>
      </c>
      <c r="B458" s="219" t="s">
        <v>121</v>
      </c>
      <c r="C458" s="226">
        <v>0</v>
      </c>
      <c r="D458" s="219">
        <v>31668</v>
      </c>
      <c r="E458" s="226">
        <v>31668</v>
      </c>
      <c r="F458" s="219" t="s">
        <v>121</v>
      </c>
      <c r="G458" s="220">
        <v>0</v>
      </c>
      <c r="H458" s="213">
        <v>450</v>
      </c>
    </row>
    <row r="459" spans="1:8" x14ac:dyDescent="0.2">
      <c r="A459" s="225" t="s">
        <v>19009</v>
      </c>
      <c r="B459" s="219" t="s">
        <v>121</v>
      </c>
      <c r="C459" s="226">
        <v>0</v>
      </c>
      <c r="D459" s="219">
        <v>134</v>
      </c>
      <c r="E459" s="226">
        <v>134</v>
      </c>
      <c r="F459" s="219" t="s">
        <v>121</v>
      </c>
      <c r="G459" s="220">
        <v>0</v>
      </c>
      <c r="H459" s="213">
        <v>451</v>
      </c>
    </row>
    <row r="460" spans="1:8" x14ac:dyDescent="0.2">
      <c r="A460" s="225" t="s">
        <v>19480</v>
      </c>
      <c r="B460" s="219" t="s">
        <v>121</v>
      </c>
      <c r="C460" s="226">
        <v>0</v>
      </c>
      <c r="D460" s="219">
        <v>3410.4</v>
      </c>
      <c r="E460" s="226">
        <v>3410.4</v>
      </c>
      <c r="F460" s="219" t="s">
        <v>121</v>
      </c>
      <c r="G460" s="220">
        <v>0</v>
      </c>
      <c r="H460" s="213">
        <v>452</v>
      </c>
    </row>
    <row r="461" spans="1:8" x14ac:dyDescent="0.2">
      <c r="A461" s="225" t="s">
        <v>19536</v>
      </c>
      <c r="B461" s="219" t="s">
        <v>121</v>
      </c>
      <c r="C461" s="226">
        <v>0</v>
      </c>
      <c r="D461" s="219">
        <v>211120</v>
      </c>
      <c r="E461" s="226">
        <v>211120</v>
      </c>
      <c r="F461" s="219" t="s">
        <v>121</v>
      </c>
      <c r="G461" s="220">
        <v>0</v>
      </c>
      <c r="H461" s="213">
        <v>453</v>
      </c>
    </row>
    <row r="462" spans="1:8" x14ac:dyDescent="0.2">
      <c r="A462" s="225" t="s">
        <v>19604</v>
      </c>
      <c r="B462" s="219" t="s">
        <v>121</v>
      </c>
      <c r="C462" s="226">
        <v>0</v>
      </c>
      <c r="D462" s="219">
        <v>34753.599999999999</v>
      </c>
      <c r="E462" s="226">
        <v>34753.599999999999</v>
      </c>
      <c r="F462" s="219" t="s">
        <v>121</v>
      </c>
      <c r="G462" s="220">
        <v>0</v>
      </c>
      <c r="H462" s="213">
        <v>454</v>
      </c>
    </row>
    <row r="463" spans="1:8" x14ac:dyDescent="0.2">
      <c r="A463" s="225" t="s">
        <v>19605</v>
      </c>
      <c r="B463" s="219" t="s">
        <v>121</v>
      </c>
      <c r="C463" s="226">
        <v>0</v>
      </c>
      <c r="D463" s="219">
        <v>57944.32</v>
      </c>
      <c r="E463" s="226">
        <v>57944.32</v>
      </c>
      <c r="F463" s="219" t="s">
        <v>121</v>
      </c>
      <c r="G463" s="220">
        <v>0</v>
      </c>
      <c r="H463" s="213">
        <v>455</v>
      </c>
    </row>
    <row r="464" spans="1:8" x14ac:dyDescent="0.2">
      <c r="A464" s="225" t="s">
        <v>19401</v>
      </c>
      <c r="B464" s="219" t="s">
        <v>121</v>
      </c>
      <c r="C464" s="226">
        <v>0</v>
      </c>
      <c r="D464" s="219">
        <v>24797.32</v>
      </c>
      <c r="E464" s="226">
        <v>24797.32</v>
      </c>
      <c r="F464" s="219" t="s">
        <v>121</v>
      </c>
      <c r="G464" s="220">
        <v>0</v>
      </c>
      <c r="H464" s="213">
        <v>456</v>
      </c>
    </row>
    <row r="465" spans="1:9" x14ac:dyDescent="0.2">
      <c r="A465" s="225" t="s">
        <v>417</v>
      </c>
      <c r="B465" s="219" t="s">
        <v>121</v>
      </c>
      <c r="C465" s="226">
        <v>0</v>
      </c>
      <c r="D465" s="219">
        <v>8823.52</v>
      </c>
      <c r="E465" s="226">
        <v>8823.52</v>
      </c>
      <c r="F465" s="219" t="s">
        <v>121</v>
      </c>
      <c r="G465" s="220">
        <v>0</v>
      </c>
      <c r="H465" s="213">
        <v>457</v>
      </c>
    </row>
    <row r="466" spans="1:9" x14ac:dyDescent="0.2">
      <c r="A466" s="225" t="s">
        <v>418</v>
      </c>
      <c r="B466" s="219" t="s">
        <v>121</v>
      </c>
      <c r="C466" s="226">
        <v>0</v>
      </c>
      <c r="D466" s="219">
        <v>7538.84</v>
      </c>
      <c r="E466" s="226">
        <v>7538.84</v>
      </c>
      <c r="F466" s="219" t="s">
        <v>121</v>
      </c>
      <c r="G466" s="220">
        <v>0</v>
      </c>
      <c r="H466" s="213">
        <v>458</v>
      </c>
    </row>
    <row r="467" spans="1:9" x14ac:dyDescent="0.2">
      <c r="A467" s="225" t="s">
        <v>419</v>
      </c>
      <c r="B467" s="219" t="s">
        <v>121</v>
      </c>
      <c r="C467" s="226">
        <v>0</v>
      </c>
      <c r="D467" s="219">
        <v>10208</v>
      </c>
      <c r="E467" s="226">
        <v>10208</v>
      </c>
      <c r="F467" s="219" t="s">
        <v>121</v>
      </c>
      <c r="G467" s="220">
        <v>0</v>
      </c>
      <c r="H467" s="213">
        <v>459</v>
      </c>
    </row>
    <row r="468" spans="1:9" x14ac:dyDescent="0.2">
      <c r="A468" s="225" t="s">
        <v>19010</v>
      </c>
      <c r="B468" s="219" t="s">
        <v>121</v>
      </c>
      <c r="C468" s="226">
        <v>0</v>
      </c>
      <c r="D468" s="219">
        <v>20761.22</v>
      </c>
      <c r="E468" s="226">
        <v>20761.22</v>
      </c>
      <c r="F468" s="219" t="s">
        <v>121</v>
      </c>
      <c r="G468" s="220">
        <v>0</v>
      </c>
      <c r="H468" s="213">
        <v>460</v>
      </c>
    </row>
    <row r="469" spans="1:9" x14ac:dyDescent="0.2">
      <c r="A469" s="225" t="s">
        <v>19011</v>
      </c>
      <c r="B469" s="219" t="s">
        <v>121</v>
      </c>
      <c r="C469" s="226">
        <v>0</v>
      </c>
      <c r="D469" s="219">
        <v>15570.91</v>
      </c>
      <c r="E469" s="226">
        <v>15570.91</v>
      </c>
      <c r="F469" s="219" t="s">
        <v>121</v>
      </c>
      <c r="G469" s="220">
        <v>0</v>
      </c>
      <c r="H469" s="213">
        <v>461</v>
      </c>
    </row>
    <row r="470" spans="1:9" x14ac:dyDescent="0.2">
      <c r="A470" s="225" t="s">
        <v>420</v>
      </c>
      <c r="B470" s="219" t="s">
        <v>121</v>
      </c>
      <c r="C470" s="226">
        <v>0</v>
      </c>
      <c r="D470" s="219">
        <v>3410.4</v>
      </c>
      <c r="E470" s="226">
        <v>3410.4</v>
      </c>
      <c r="F470" s="219" t="s">
        <v>121</v>
      </c>
      <c r="G470" s="220">
        <v>0</v>
      </c>
      <c r="H470" s="213">
        <v>462</v>
      </c>
    </row>
    <row r="471" spans="1:9" x14ac:dyDescent="0.2">
      <c r="A471" s="225" t="s">
        <v>19481</v>
      </c>
      <c r="B471" s="219" t="s">
        <v>121</v>
      </c>
      <c r="C471" s="226">
        <v>0</v>
      </c>
      <c r="D471" s="219">
        <v>3410.4</v>
      </c>
      <c r="E471" s="226">
        <v>3410.4</v>
      </c>
      <c r="F471" s="219" t="s">
        <v>121</v>
      </c>
      <c r="G471" s="220">
        <v>0</v>
      </c>
      <c r="H471" s="213">
        <v>463</v>
      </c>
    </row>
    <row r="472" spans="1:9" x14ac:dyDescent="0.2">
      <c r="A472" s="225" t="s">
        <v>421</v>
      </c>
      <c r="B472" s="219" t="s">
        <v>121</v>
      </c>
      <c r="C472" s="226">
        <v>0</v>
      </c>
      <c r="D472" s="219">
        <v>8526</v>
      </c>
      <c r="E472" s="226">
        <v>8526</v>
      </c>
      <c r="F472" s="219" t="s">
        <v>121</v>
      </c>
      <c r="G472" s="220">
        <v>0</v>
      </c>
      <c r="H472" s="213">
        <v>464</v>
      </c>
    </row>
    <row r="473" spans="1:9" x14ac:dyDescent="0.2">
      <c r="A473" s="225" t="s">
        <v>19606</v>
      </c>
      <c r="B473" s="219" t="s">
        <v>121</v>
      </c>
      <c r="C473" s="226">
        <v>0</v>
      </c>
      <c r="D473" s="219">
        <v>22863.200000000001</v>
      </c>
      <c r="E473" s="226">
        <v>22863.200000000001</v>
      </c>
      <c r="F473" s="219" t="s">
        <v>121</v>
      </c>
      <c r="G473" s="220">
        <v>0</v>
      </c>
      <c r="H473" s="213">
        <v>465</v>
      </c>
    </row>
    <row r="474" spans="1:9" x14ac:dyDescent="0.2">
      <c r="A474" s="225" t="s">
        <v>422</v>
      </c>
      <c r="B474" s="219" t="s">
        <v>121</v>
      </c>
      <c r="C474" s="226">
        <v>0</v>
      </c>
      <c r="D474" s="219">
        <v>18560</v>
      </c>
      <c r="E474" s="226">
        <v>18560</v>
      </c>
      <c r="F474" s="219" t="s">
        <v>121</v>
      </c>
      <c r="G474" s="220">
        <v>0</v>
      </c>
      <c r="H474" s="213">
        <v>466</v>
      </c>
    </row>
    <row r="475" spans="1:9" x14ac:dyDescent="0.2">
      <c r="A475" s="225" t="s">
        <v>19607</v>
      </c>
      <c r="B475" s="219" t="s">
        <v>121</v>
      </c>
      <c r="C475" s="226">
        <v>0</v>
      </c>
      <c r="D475" s="219">
        <v>21886.79</v>
      </c>
      <c r="E475" s="226">
        <v>21886.79</v>
      </c>
      <c r="F475" s="219" t="s">
        <v>121</v>
      </c>
      <c r="G475" s="220">
        <v>0</v>
      </c>
      <c r="H475" s="213">
        <v>467</v>
      </c>
    </row>
    <row r="476" spans="1:9" x14ac:dyDescent="0.2">
      <c r="A476" s="225" t="s">
        <v>423</v>
      </c>
      <c r="B476" s="219" t="s">
        <v>121</v>
      </c>
      <c r="C476" s="226">
        <v>0</v>
      </c>
      <c r="D476" s="219">
        <v>3410.4</v>
      </c>
      <c r="E476" s="226">
        <v>3410.4</v>
      </c>
      <c r="F476" s="219" t="s">
        <v>121</v>
      </c>
      <c r="G476" s="220">
        <v>0</v>
      </c>
      <c r="H476" s="213">
        <v>468</v>
      </c>
    </row>
    <row r="477" spans="1:9" x14ac:dyDescent="0.2">
      <c r="A477" s="225" t="s">
        <v>424</v>
      </c>
      <c r="B477" s="219" t="s">
        <v>121</v>
      </c>
      <c r="C477" s="226">
        <v>0</v>
      </c>
      <c r="D477" s="219">
        <v>3410.4</v>
      </c>
      <c r="E477" s="226">
        <v>3410.4</v>
      </c>
      <c r="F477" s="219" t="s">
        <v>121</v>
      </c>
      <c r="G477" s="220">
        <v>0</v>
      </c>
      <c r="H477" s="213">
        <v>469</v>
      </c>
    </row>
    <row r="478" spans="1:9" ht="13.5" thickBot="1" x14ac:dyDescent="0.25">
      <c r="A478" s="227" t="s">
        <v>19608</v>
      </c>
      <c r="B478" s="221" t="s">
        <v>121</v>
      </c>
      <c r="C478" s="228">
        <v>0</v>
      </c>
      <c r="D478" s="221">
        <v>6820.8</v>
      </c>
      <c r="E478" s="228">
        <v>6820.8</v>
      </c>
      <c r="F478" s="221" t="s">
        <v>121</v>
      </c>
      <c r="G478" s="222">
        <v>0</v>
      </c>
      <c r="H478" s="213">
        <v>470</v>
      </c>
      <c r="I478" s="213">
        <f>+H478+94</f>
        <v>564</v>
      </c>
    </row>
    <row r="479" spans="1:9" x14ac:dyDescent="0.2">
      <c r="A479" s="223" t="s">
        <v>18951</v>
      </c>
      <c r="B479" s="217" t="s">
        <v>121</v>
      </c>
      <c r="C479" s="224">
        <v>0</v>
      </c>
      <c r="D479" s="217">
        <v>3410.4</v>
      </c>
      <c r="E479" s="224">
        <v>3410.4</v>
      </c>
      <c r="F479" s="217" t="s">
        <v>121</v>
      </c>
      <c r="G479" s="218">
        <v>0</v>
      </c>
      <c r="H479" s="213">
        <v>471</v>
      </c>
    </row>
    <row r="480" spans="1:9" x14ac:dyDescent="0.2">
      <c r="A480" s="225" t="s">
        <v>19482</v>
      </c>
      <c r="B480" s="219" t="s">
        <v>121</v>
      </c>
      <c r="C480" s="226">
        <v>0</v>
      </c>
      <c r="D480" s="219">
        <v>15570.91</v>
      </c>
      <c r="E480" s="226">
        <v>15570.91</v>
      </c>
      <c r="F480" s="219" t="s">
        <v>121</v>
      </c>
      <c r="G480" s="220">
        <v>0</v>
      </c>
      <c r="H480" s="213">
        <v>472</v>
      </c>
    </row>
    <row r="481" spans="1:8" x14ac:dyDescent="0.2">
      <c r="A481" s="225" t="s">
        <v>19402</v>
      </c>
      <c r="B481" s="219" t="s">
        <v>121</v>
      </c>
      <c r="C481" s="226">
        <v>0</v>
      </c>
      <c r="D481" s="219">
        <v>55018.8</v>
      </c>
      <c r="E481" s="226">
        <v>55018.8</v>
      </c>
      <c r="F481" s="219" t="s">
        <v>121</v>
      </c>
      <c r="G481" s="220">
        <v>0</v>
      </c>
      <c r="H481" s="213">
        <v>473</v>
      </c>
    </row>
    <row r="482" spans="1:8" x14ac:dyDescent="0.2">
      <c r="A482" s="225" t="s">
        <v>19483</v>
      </c>
      <c r="B482" s="219" t="s">
        <v>121</v>
      </c>
      <c r="C482" s="226">
        <v>0</v>
      </c>
      <c r="D482" s="219">
        <v>298</v>
      </c>
      <c r="E482" s="226">
        <v>298</v>
      </c>
      <c r="F482" s="219" t="s">
        <v>121</v>
      </c>
      <c r="G482" s="220">
        <v>0</v>
      </c>
      <c r="H482" s="213">
        <v>474</v>
      </c>
    </row>
    <row r="483" spans="1:8" x14ac:dyDescent="0.2">
      <c r="A483" s="225" t="s">
        <v>19012</v>
      </c>
      <c r="B483" s="219" t="s">
        <v>121</v>
      </c>
      <c r="C483" s="226">
        <v>0</v>
      </c>
      <c r="D483" s="219">
        <v>7785.46</v>
      </c>
      <c r="E483" s="226">
        <v>7785.46</v>
      </c>
      <c r="F483" s="219" t="s">
        <v>121</v>
      </c>
      <c r="G483" s="220">
        <v>0</v>
      </c>
      <c r="H483" s="213">
        <v>475</v>
      </c>
    </row>
    <row r="484" spans="1:8" x14ac:dyDescent="0.2">
      <c r="A484" s="225" t="s">
        <v>19013</v>
      </c>
      <c r="B484" s="219" t="s">
        <v>121</v>
      </c>
      <c r="C484" s="226">
        <v>0</v>
      </c>
      <c r="D484" s="219">
        <v>11600</v>
      </c>
      <c r="E484" s="226">
        <v>11600</v>
      </c>
      <c r="F484" s="219" t="s">
        <v>121</v>
      </c>
      <c r="G484" s="220">
        <v>0</v>
      </c>
      <c r="H484" s="213">
        <v>476</v>
      </c>
    </row>
    <row r="485" spans="1:8" x14ac:dyDescent="0.2">
      <c r="A485" s="225" t="s">
        <v>19484</v>
      </c>
      <c r="B485" s="219" t="s">
        <v>121</v>
      </c>
      <c r="C485" s="226">
        <v>0</v>
      </c>
      <c r="D485" s="219">
        <v>3410.4</v>
      </c>
      <c r="E485" s="226">
        <v>3410.4</v>
      </c>
      <c r="F485" s="219" t="s">
        <v>121</v>
      </c>
      <c r="G485" s="220">
        <v>0</v>
      </c>
      <c r="H485" s="213">
        <v>477</v>
      </c>
    </row>
    <row r="486" spans="1:8" x14ac:dyDescent="0.2">
      <c r="A486" s="225" t="s">
        <v>19189</v>
      </c>
      <c r="B486" s="219" t="s">
        <v>121</v>
      </c>
      <c r="C486" s="226">
        <v>0</v>
      </c>
      <c r="D486" s="219">
        <v>8526</v>
      </c>
      <c r="E486" s="226">
        <v>8526</v>
      </c>
      <c r="F486" s="219" t="s">
        <v>121</v>
      </c>
      <c r="G486" s="220">
        <v>0</v>
      </c>
      <c r="H486" s="213">
        <v>478</v>
      </c>
    </row>
    <row r="487" spans="1:8" x14ac:dyDescent="0.2">
      <c r="A487" s="225" t="s">
        <v>19485</v>
      </c>
      <c r="B487" s="219" t="s">
        <v>121</v>
      </c>
      <c r="C487" s="226">
        <v>0</v>
      </c>
      <c r="D487" s="219">
        <v>47313.96</v>
      </c>
      <c r="E487" s="226">
        <v>47313.96</v>
      </c>
      <c r="F487" s="219" t="s">
        <v>121</v>
      </c>
      <c r="G487" s="220">
        <v>0</v>
      </c>
      <c r="H487" s="213">
        <v>479</v>
      </c>
    </row>
    <row r="488" spans="1:8" x14ac:dyDescent="0.2">
      <c r="A488" s="225" t="s">
        <v>19190</v>
      </c>
      <c r="B488" s="219" t="s">
        <v>121</v>
      </c>
      <c r="C488" s="226">
        <v>0</v>
      </c>
      <c r="D488" s="219">
        <v>3000</v>
      </c>
      <c r="E488" s="226">
        <v>3000</v>
      </c>
      <c r="F488" s="219" t="s">
        <v>121</v>
      </c>
      <c r="G488" s="220">
        <v>0</v>
      </c>
      <c r="H488" s="213">
        <v>480</v>
      </c>
    </row>
    <row r="489" spans="1:8" x14ac:dyDescent="0.2">
      <c r="A489" s="225" t="s">
        <v>19191</v>
      </c>
      <c r="B489" s="219" t="s">
        <v>121</v>
      </c>
      <c r="C489" s="226">
        <v>0</v>
      </c>
      <c r="D489" s="219">
        <v>3410.4</v>
      </c>
      <c r="E489" s="226">
        <v>3410.4</v>
      </c>
      <c r="F489" s="219" t="s">
        <v>121</v>
      </c>
      <c r="G489" s="220">
        <v>0</v>
      </c>
      <c r="H489" s="213">
        <v>481</v>
      </c>
    </row>
    <row r="490" spans="1:8" x14ac:dyDescent="0.2">
      <c r="A490" s="225" t="s">
        <v>19240</v>
      </c>
      <c r="B490" s="219" t="s">
        <v>121</v>
      </c>
      <c r="C490" s="226">
        <v>0</v>
      </c>
      <c r="D490" s="219">
        <v>4265.32</v>
      </c>
      <c r="E490" s="226">
        <v>4265.32</v>
      </c>
      <c r="F490" s="219" t="s">
        <v>121</v>
      </c>
      <c r="G490" s="220">
        <v>0</v>
      </c>
      <c r="H490" s="213">
        <v>482</v>
      </c>
    </row>
    <row r="491" spans="1:8" x14ac:dyDescent="0.2">
      <c r="A491" s="225" t="s">
        <v>19241</v>
      </c>
      <c r="B491" s="219" t="s">
        <v>121</v>
      </c>
      <c r="C491" s="226">
        <v>0</v>
      </c>
      <c r="D491" s="219">
        <v>217944.41</v>
      </c>
      <c r="E491" s="226">
        <v>217944.41</v>
      </c>
      <c r="F491" s="219" t="s">
        <v>121</v>
      </c>
      <c r="G491" s="220">
        <v>0</v>
      </c>
      <c r="H491" s="213">
        <v>483</v>
      </c>
    </row>
    <row r="492" spans="1:8" x14ac:dyDescent="0.2">
      <c r="A492" s="225" t="s">
        <v>19242</v>
      </c>
      <c r="B492" s="219" t="s">
        <v>121</v>
      </c>
      <c r="C492" s="226">
        <v>0</v>
      </c>
      <c r="D492" s="219">
        <v>3410.4</v>
      </c>
      <c r="E492" s="226">
        <v>3410.4</v>
      </c>
      <c r="F492" s="219" t="s">
        <v>121</v>
      </c>
      <c r="G492" s="220">
        <v>0</v>
      </c>
      <c r="H492" s="213">
        <v>484</v>
      </c>
    </row>
    <row r="493" spans="1:8" x14ac:dyDescent="0.2">
      <c r="A493" s="225" t="s">
        <v>19243</v>
      </c>
      <c r="B493" s="219" t="s">
        <v>121</v>
      </c>
      <c r="C493" s="226">
        <v>0</v>
      </c>
      <c r="D493" s="219">
        <v>3410.4</v>
      </c>
      <c r="E493" s="226">
        <v>3410.4</v>
      </c>
      <c r="F493" s="219" t="s">
        <v>121</v>
      </c>
      <c r="G493" s="220">
        <v>0</v>
      </c>
      <c r="H493" s="213">
        <v>485</v>
      </c>
    </row>
    <row r="494" spans="1:8" x14ac:dyDescent="0.2">
      <c r="A494" s="225" t="s">
        <v>19244</v>
      </c>
      <c r="B494" s="219" t="s">
        <v>121</v>
      </c>
      <c r="C494" s="226">
        <v>0</v>
      </c>
      <c r="D494" s="219">
        <v>3410.4</v>
      </c>
      <c r="E494" s="226">
        <v>3410.4</v>
      </c>
      <c r="F494" s="219" t="s">
        <v>121</v>
      </c>
      <c r="G494" s="220">
        <v>0</v>
      </c>
      <c r="H494" s="213">
        <v>486</v>
      </c>
    </row>
    <row r="495" spans="1:8" x14ac:dyDescent="0.2">
      <c r="A495" s="225" t="s">
        <v>19234</v>
      </c>
      <c r="B495" s="219" t="s">
        <v>121</v>
      </c>
      <c r="C495" s="226">
        <v>0</v>
      </c>
      <c r="D495" s="219">
        <v>6235</v>
      </c>
      <c r="E495" s="226">
        <v>6235</v>
      </c>
      <c r="F495" s="219" t="s">
        <v>121</v>
      </c>
      <c r="G495" s="220">
        <v>0</v>
      </c>
      <c r="H495" s="213">
        <v>487</v>
      </c>
    </row>
    <row r="496" spans="1:8" x14ac:dyDescent="0.2">
      <c r="A496" s="225" t="s">
        <v>19353</v>
      </c>
      <c r="B496" s="219" t="s">
        <v>121</v>
      </c>
      <c r="C496" s="226">
        <v>0</v>
      </c>
      <c r="D496" s="219">
        <v>22222</v>
      </c>
      <c r="E496" s="226">
        <v>22222</v>
      </c>
      <c r="F496" s="219" t="s">
        <v>121</v>
      </c>
      <c r="G496" s="220">
        <v>0</v>
      </c>
      <c r="H496" s="213">
        <v>488</v>
      </c>
    </row>
    <row r="497" spans="1:8" x14ac:dyDescent="0.2">
      <c r="A497" s="225" t="s">
        <v>19486</v>
      </c>
      <c r="B497" s="219" t="s">
        <v>121</v>
      </c>
      <c r="C497" s="226">
        <v>0</v>
      </c>
      <c r="D497" s="219">
        <v>15750</v>
      </c>
      <c r="E497" s="226">
        <v>15750</v>
      </c>
      <c r="F497" s="219" t="s">
        <v>121</v>
      </c>
      <c r="G497" s="220">
        <v>0</v>
      </c>
      <c r="H497" s="213">
        <v>489</v>
      </c>
    </row>
    <row r="498" spans="1:8" x14ac:dyDescent="0.2">
      <c r="A498" s="225" t="s">
        <v>19367</v>
      </c>
      <c r="B498" s="219" t="s">
        <v>121</v>
      </c>
      <c r="C498" s="226">
        <v>0</v>
      </c>
      <c r="D498" s="219">
        <v>3410.4</v>
      </c>
      <c r="E498" s="226">
        <v>3410.4</v>
      </c>
      <c r="F498" s="219" t="s">
        <v>121</v>
      </c>
      <c r="G498" s="220">
        <v>0</v>
      </c>
      <c r="H498" s="213">
        <v>490</v>
      </c>
    </row>
    <row r="499" spans="1:8" x14ac:dyDescent="0.2">
      <c r="A499" s="225" t="s">
        <v>19487</v>
      </c>
      <c r="B499" s="219" t="s">
        <v>121</v>
      </c>
      <c r="C499" s="226">
        <v>0</v>
      </c>
      <c r="D499" s="219">
        <v>8932</v>
      </c>
      <c r="E499" s="226">
        <v>8932</v>
      </c>
      <c r="F499" s="219" t="s">
        <v>121</v>
      </c>
      <c r="G499" s="220">
        <v>0</v>
      </c>
      <c r="H499" s="213">
        <v>491</v>
      </c>
    </row>
    <row r="500" spans="1:8" x14ac:dyDescent="0.2">
      <c r="A500" s="225" t="s">
        <v>19368</v>
      </c>
      <c r="B500" s="219" t="s">
        <v>121</v>
      </c>
      <c r="C500" s="226">
        <v>0</v>
      </c>
      <c r="D500" s="219">
        <v>20761.22</v>
      </c>
      <c r="E500" s="226">
        <v>20761.22</v>
      </c>
      <c r="F500" s="219" t="s">
        <v>121</v>
      </c>
      <c r="G500" s="220">
        <v>0</v>
      </c>
      <c r="H500" s="213">
        <v>492</v>
      </c>
    </row>
    <row r="501" spans="1:8" x14ac:dyDescent="0.2">
      <c r="A501" s="225" t="s">
        <v>19369</v>
      </c>
      <c r="B501" s="219" t="s">
        <v>121</v>
      </c>
      <c r="C501" s="226">
        <v>0</v>
      </c>
      <c r="D501" s="219">
        <v>2000</v>
      </c>
      <c r="E501" s="226">
        <v>2000</v>
      </c>
      <c r="F501" s="219" t="s">
        <v>121</v>
      </c>
      <c r="G501" s="220">
        <v>0</v>
      </c>
      <c r="H501" s="213">
        <v>493</v>
      </c>
    </row>
    <row r="502" spans="1:8" x14ac:dyDescent="0.2">
      <c r="A502" s="225" t="s">
        <v>19356</v>
      </c>
      <c r="B502" s="219" t="s">
        <v>121</v>
      </c>
      <c r="C502" s="226">
        <v>0</v>
      </c>
      <c r="D502" s="219">
        <v>5694.99</v>
      </c>
      <c r="E502" s="226">
        <v>5694.99</v>
      </c>
      <c r="F502" s="219" t="s">
        <v>121</v>
      </c>
      <c r="G502" s="220">
        <v>0</v>
      </c>
      <c r="H502" s="213">
        <v>494</v>
      </c>
    </row>
    <row r="503" spans="1:8" x14ac:dyDescent="0.2">
      <c r="A503" s="225" t="s">
        <v>19403</v>
      </c>
      <c r="B503" s="219" t="s">
        <v>121</v>
      </c>
      <c r="C503" s="226">
        <v>0</v>
      </c>
      <c r="D503" s="219">
        <v>14532.85</v>
      </c>
      <c r="E503" s="226">
        <v>14532.85</v>
      </c>
      <c r="F503" s="219" t="s">
        <v>121</v>
      </c>
      <c r="G503" s="220">
        <v>0</v>
      </c>
      <c r="H503" s="213">
        <v>495</v>
      </c>
    </row>
    <row r="504" spans="1:8" x14ac:dyDescent="0.2">
      <c r="A504" s="225" t="s">
        <v>19404</v>
      </c>
      <c r="B504" s="219" t="s">
        <v>121</v>
      </c>
      <c r="C504" s="226">
        <v>0</v>
      </c>
      <c r="D504" s="219">
        <v>3410.4</v>
      </c>
      <c r="E504" s="226">
        <v>3410.4</v>
      </c>
      <c r="F504" s="219" t="s">
        <v>121</v>
      </c>
      <c r="G504" s="220">
        <v>0</v>
      </c>
      <c r="H504" s="213">
        <v>496</v>
      </c>
    </row>
    <row r="505" spans="1:8" x14ac:dyDescent="0.2">
      <c r="A505" s="225" t="s">
        <v>19405</v>
      </c>
      <c r="B505" s="219" t="s">
        <v>121</v>
      </c>
      <c r="C505" s="226">
        <v>0</v>
      </c>
      <c r="D505" s="219">
        <v>455</v>
      </c>
      <c r="E505" s="226">
        <v>455</v>
      </c>
      <c r="F505" s="219" t="s">
        <v>121</v>
      </c>
      <c r="G505" s="220">
        <v>0</v>
      </c>
      <c r="H505" s="213">
        <v>497</v>
      </c>
    </row>
    <row r="506" spans="1:8" x14ac:dyDescent="0.2">
      <c r="A506" s="225" t="s">
        <v>19609</v>
      </c>
      <c r="B506" s="219" t="s">
        <v>121</v>
      </c>
      <c r="C506" s="226">
        <v>0</v>
      </c>
      <c r="D506" s="219">
        <v>5800</v>
      </c>
      <c r="E506" s="226">
        <v>5800</v>
      </c>
      <c r="F506" s="219" t="s">
        <v>121</v>
      </c>
      <c r="G506" s="220">
        <v>0</v>
      </c>
      <c r="H506" s="213">
        <v>498</v>
      </c>
    </row>
    <row r="507" spans="1:8" x14ac:dyDescent="0.2">
      <c r="A507" s="225" t="s">
        <v>19488</v>
      </c>
      <c r="B507" s="219" t="s">
        <v>121</v>
      </c>
      <c r="C507" s="226">
        <v>0</v>
      </c>
      <c r="D507" s="219">
        <v>9280</v>
      </c>
      <c r="E507" s="226">
        <v>9280</v>
      </c>
      <c r="F507" s="219" t="s">
        <v>121</v>
      </c>
      <c r="G507" s="220">
        <v>0</v>
      </c>
      <c r="H507" s="213">
        <v>499</v>
      </c>
    </row>
    <row r="508" spans="1:8" x14ac:dyDescent="0.2">
      <c r="A508" s="225" t="s">
        <v>19489</v>
      </c>
      <c r="B508" s="219" t="s">
        <v>121</v>
      </c>
      <c r="C508" s="226">
        <v>0</v>
      </c>
      <c r="D508" s="219">
        <v>974.4</v>
      </c>
      <c r="E508" s="226">
        <v>974.4</v>
      </c>
      <c r="F508" s="219" t="s">
        <v>121</v>
      </c>
      <c r="G508" s="220">
        <v>0</v>
      </c>
      <c r="H508" s="213">
        <v>500</v>
      </c>
    </row>
    <row r="509" spans="1:8" x14ac:dyDescent="0.2">
      <c r="A509" s="225" t="s">
        <v>19490</v>
      </c>
      <c r="B509" s="219" t="s">
        <v>121</v>
      </c>
      <c r="C509" s="226">
        <v>0</v>
      </c>
      <c r="D509" s="219">
        <v>396.67</v>
      </c>
      <c r="E509" s="226">
        <v>396.67</v>
      </c>
      <c r="F509" s="219" t="s">
        <v>121</v>
      </c>
      <c r="G509" s="220">
        <v>0</v>
      </c>
      <c r="H509" s="213">
        <v>501</v>
      </c>
    </row>
    <row r="510" spans="1:8" x14ac:dyDescent="0.2">
      <c r="A510" s="225" t="s">
        <v>19453</v>
      </c>
      <c r="B510" s="219" t="s">
        <v>121</v>
      </c>
      <c r="C510" s="226">
        <v>0</v>
      </c>
      <c r="D510" s="219">
        <v>368157.33</v>
      </c>
      <c r="E510" s="226">
        <v>368157.33</v>
      </c>
      <c r="F510" s="219" t="s">
        <v>121</v>
      </c>
      <c r="G510" s="220">
        <v>0</v>
      </c>
      <c r="H510" s="213">
        <v>502</v>
      </c>
    </row>
    <row r="511" spans="1:8" x14ac:dyDescent="0.2">
      <c r="A511" s="225" t="s">
        <v>19491</v>
      </c>
      <c r="B511" s="219" t="s">
        <v>121</v>
      </c>
      <c r="C511" s="226">
        <v>0</v>
      </c>
      <c r="D511" s="219">
        <v>3410.4</v>
      </c>
      <c r="E511" s="226">
        <v>3410.4</v>
      </c>
      <c r="F511" s="219" t="s">
        <v>121</v>
      </c>
      <c r="G511" s="220">
        <v>0</v>
      </c>
      <c r="H511" s="213">
        <v>503</v>
      </c>
    </row>
    <row r="512" spans="1:8" x14ac:dyDescent="0.2">
      <c r="A512" s="225" t="s">
        <v>19492</v>
      </c>
      <c r="B512" s="219" t="s">
        <v>121</v>
      </c>
      <c r="C512" s="226">
        <v>0</v>
      </c>
      <c r="D512" s="219">
        <v>3410.4</v>
      </c>
      <c r="E512" s="226">
        <v>3410.4</v>
      </c>
      <c r="F512" s="219" t="s">
        <v>121</v>
      </c>
      <c r="G512" s="220">
        <v>0</v>
      </c>
      <c r="H512" s="213">
        <v>504</v>
      </c>
    </row>
    <row r="513" spans="1:8" x14ac:dyDescent="0.2">
      <c r="A513" s="225" t="s">
        <v>19493</v>
      </c>
      <c r="B513" s="219" t="s">
        <v>121</v>
      </c>
      <c r="C513" s="226">
        <v>0</v>
      </c>
      <c r="D513" s="219">
        <v>3410.4</v>
      </c>
      <c r="E513" s="226">
        <v>3410.4</v>
      </c>
      <c r="F513" s="219" t="s">
        <v>121</v>
      </c>
      <c r="G513" s="220">
        <v>0</v>
      </c>
      <c r="H513" s="213">
        <v>505</v>
      </c>
    </row>
    <row r="514" spans="1:8" x14ac:dyDescent="0.2">
      <c r="A514" s="225" t="s">
        <v>19494</v>
      </c>
      <c r="B514" s="219" t="s">
        <v>121</v>
      </c>
      <c r="C514" s="226">
        <v>0</v>
      </c>
      <c r="D514" s="219">
        <v>3410.4</v>
      </c>
      <c r="E514" s="226">
        <v>3410.4</v>
      </c>
      <c r="F514" s="219" t="s">
        <v>121</v>
      </c>
      <c r="G514" s="220">
        <v>0</v>
      </c>
      <c r="H514" s="213">
        <v>506</v>
      </c>
    </row>
    <row r="515" spans="1:8" x14ac:dyDescent="0.2">
      <c r="A515" s="225" t="s">
        <v>19495</v>
      </c>
      <c r="B515" s="219" t="s">
        <v>121</v>
      </c>
      <c r="C515" s="226">
        <v>0</v>
      </c>
      <c r="D515" s="219">
        <v>3410.4</v>
      </c>
      <c r="E515" s="226">
        <v>3410.4</v>
      </c>
      <c r="F515" s="219" t="s">
        <v>121</v>
      </c>
      <c r="G515" s="220">
        <v>0</v>
      </c>
      <c r="H515" s="213">
        <v>507</v>
      </c>
    </row>
    <row r="516" spans="1:8" x14ac:dyDescent="0.2">
      <c r="A516" s="225" t="s">
        <v>19454</v>
      </c>
      <c r="B516" s="219" t="s">
        <v>121</v>
      </c>
      <c r="C516" s="226">
        <v>0</v>
      </c>
      <c r="D516" s="219">
        <v>59972</v>
      </c>
      <c r="E516" s="226">
        <v>59972</v>
      </c>
      <c r="F516" s="219" t="s">
        <v>121</v>
      </c>
      <c r="G516" s="220">
        <v>0</v>
      </c>
      <c r="H516" s="213">
        <v>508</v>
      </c>
    </row>
    <row r="517" spans="1:8" x14ac:dyDescent="0.2">
      <c r="A517" s="225" t="s">
        <v>19496</v>
      </c>
      <c r="B517" s="219" t="s">
        <v>121</v>
      </c>
      <c r="C517" s="226">
        <v>0</v>
      </c>
      <c r="D517" s="219">
        <v>7538.84</v>
      </c>
      <c r="E517" s="226">
        <v>7538.84</v>
      </c>
      <c r="F517" s="219" t="s">
        <v>121</v>
      </c>
      <c r="G517" s="220">
        <v>0</v>
      </c>
      <c r="H517" s="213">
        <v>509</v>
      </c>
    </row>
    <row r="518" spans="1:8" x14ac:dyDescent="0.2">
      <c r="A518" s="225" t="s">
        <v>19497</v>
      </c>
      <c r="B518" s="219" t="s">
        <v>121</v>
      </c>
      <c r="C518" s="226">
        <v>0</v>
      </c>
      <c r="D518" s="219">
        <v>46400</v>
      </c>
      <c r="E518" s="226">
        <v>46400</v>
      </c>
      <c r="F518" s="219" t="s">
        <v>121</v>
      </c>
      <c r="G518" s="220">
        <v>0</v>
      </c>
      <c r="H518" s="213">
        <v>510</v>
      </c>
    </row>
    <row r="519" spans="1:8" x14ac:dyDescent="0.2">
      <c r="A519" s="225" t="s">
        <v>19498</v>
      </c>
      <c r="B519" s="219" t="s">
        <v>121</v>
      </c>
      <c r="C519" s="226">
        <v>0</v>
      </c>
      <c r="D519" s="219">
        <v>22000.01</v>
      </c>
      <c r="E519" s="226">
        <v>22000.01</v>
      </c>
      <c r="F519" s="219" t="s">
        <v>121</v>
      </c>
      <c r="G519" s="220">
        <v>0</v>
      </c>
      <c r="H519" s="213">
        <v>511</v>
      </c>
    </row>
    <row r="520" spans="1:8" x14ac:dyDescent="0.2">
      <c r="A520" s="225" t="s">
        <v>19455</v>
      </c>
      <c r="B520" s="219" t="s">
        <v>121</v>
      </c>
      <c r="C520" s="226">
        <v>0</v>
      </c>
      <c r="D520" s="219">
        <v>27760</v>
      </c>
      <c r="E520" s="226">
        <v>27760</v>
      </c>
      <c r="F520" s="219" t="s">
        <v>121</v>
      </c>
      <c r="G520" s="220">
        <v>0</v>
      </c>
      <c r="H520" s="213">
        <v>512</v>
      </c>
    </row>
    <row r="521" spans="1:8" x14ac:dyDescent="0.2">
      <c r="A521" s="225" t="s">
        <v>19540</v>
      </c>
      <c r="B521" s="219" t="s">
        <v>121</v>
      </c>
      <c r="C521" s="226">
        <v>0</v>
      </c>
      <c r="D521" s="219">
        <v>2500.58</v>
      </c>
      <c r="E521" s="226">
        <v>2500.58</v>
      </c>
      <c r="F521" s="219" t="s">
        <v>121</v>
      </c>
      <c r="G521" s="220">
        <v>0</v>
      </c>
      <c r="H521" s="213">
        <v>513</v>
      </c>
    </row>
    <row r="522" spans="1:8" x14ac:dyDescent="0.2">
      <c r="A522" s="225" t="s">
        <v>19610</v>
      </c>
      <c r="B522" s="219" t="s">
        <v>121</v>
      </c>
      <c r="C522" s="226">
        <v>0</v>
      </c>
      <c r="D522" s="219">
        <v>17400</v>
      </c>
      <c r="E522" s="226">
        <v>17400</v>
      </c>
      <c r="F522" s="219" t="s">
        <v>121</v>
      </c>
      <c r="G522" s="220">
        <v>0</v>
      </c>
      <c r="H522" s="213">
        <v>514</v>
      </c>
    </row>
    <row r="523" spans="1:8" x14ac:dyDescent="0.2">
      <c r="A523" s="225" t="s">
        <v>19611</v>
      </c>
      <c r="B523" s="219" t="s">
        <v>121</v>
      </c>
      <c r="C523" s="226">
        <v>0</v>
      </c>
      <c r="D523" s="219">
        <v>6960</v>
      </c>
      <c r="E523" s="226">
        <v>6960</v>
      </c>
      <c r="F523" s="219" t="s">
        <v>121</v>
      </c>
      <c r="G523" s="220">
        <v>0</v>
      </c>
      <c r="H523" s="213">
        <v>515</v>
      </c>
    </row>
    <row r="524" spans="1:8" x14ac:dyDescent="0.2">
      <c r="A524" s="225" t="s">
        <v>19541</v>
      </c>
      <c r="B524" s="219" t="s">
        <v>121</v>
      </c>
      <c r="C524" s="226">
        <v>0</v>
      </c>
      <c r="D524" s="219">
        <v>12700</v>
      </c>
      <c r="E524" s="226">
        <v>12700</v>
      </c>
      <c r="F524" s="219" t="s">
        <v>121</v>
      </c>
      <c r="G524" s="220">
        <v>0</v>
      </c>
      <c r="H524" s="213">
        <v>516</v>
      </c>
    </row>
    <row r="525" spans="1:8" x14ac:dyDescent="0.2">
      <c r="A525" s="225" t="s">
        <v>19612</v>
      </c>
      <c r="B525" s="219" t="s">
        <v>121</v>
      </c>
      <c r="C525" s="226">
        <v>0</v>
      </c>
      <c r="D525" s="219">
        <v>7501.72</v>
      </c>
      <c r="E525" s="226">
        <v>7501.72</v>
      </c>
      <c r="F525" s="219" t="s">
        <v>121</v>
      </c>
      <c r="G525" s="220">
        <v>0</v>
      </c>
      <c r="H525" s="213">
        <v>517</v>
      </c>
    </row>
    <row r="526" spans="1:8" x14ac:dyDescent="0.2">
      <c r="A526" s="225" t="s">
        <v>19613</v>
      </c>
      <c r="B526" s="219" t="s">
        <v>121</v>
      </c>
      <c r="C526" s="226">
        <v>0</v>
      </c>
      <c r="D526" s="219">
        <v>440</v>
      </c>
      <c r="E526" s="226">
        <v>440</v>
      </c>
      <c r="F526" s="219" t="s">
        <v>121</v>
      </c>
      <c r="G526" s="220">
        <v>0</v>
      </c>
      <c r="H526" s="213">
        <v>518</v>
      </c>
    </row>
    <row r="527" spans="1:8" x14ac:dyDescent="0.2">
      <c r="A527" s="225" t="s">
        <v>19614</v>
      </c>
      <c r="B527" s="219" t="s">
        <v>121</v>
      </c>
      <c r="C527" s="226">
        <v>0</v>
      </c>
      <c r="D527" s="219">
        <v>50000</v>
      </c>
      <c r="E527" s="226">
        <v>50000</v>
      </c>
      <c r="F527" s="219" t="s">
        <v>121</v>
      </c>
      <c r="G527" s="220">
        <v>0</v>
      </c>
      <c r="H527" s="213">
        <v>519</v>
      </c>
    </row>
    <row r="528" spans="1:8" x14ac:dyDescent="0.2">
      <c r="A528" s="225" t="s">
        <v>19615</v>
      </c>
      <c r="B528" s="219" t="s">
        <v>121</v>
      </c>
      <c r="C528" s="226">
        <v>0</v>
      </c>
      <c r="D528" s="219">
        <v>8377.7800000000007</v>
      </c>
      <c r="E528" s="226">
        <v>8377.7800000000007</v>
      </c>
      <c r="F528" s="219" t="s">
        <v>121</v>
      </c>
      <c r="G528" s="220">
        <v>0</v>
      </c>
      <c r="H528" s="213">
        <v>520</v>
      </c>
    </row>
    <row r="529" spans="1:8" x14ac:dyDescent="0.2">
      <c r="A529" s="225" t="s">
        <v>19616</v>
      </c>
      <c r="B529" s="219" t="s">
        <v>121</v>
      </c>
      <c r="C529" s="226">
        <v>0</v>
      </c>
      <c r="D529" s="219">
        <v>3984.26</v>
      </c>
      <c r="E529" s="226">
        <v>3984.26</v>
      </c>
      <c r="F529" s="219" t="s">
        <v>121</v>
      </c>
      <c r="G529" s="220">
        <v>0</v>
      </c>
      <c r="H529" s="213">
        <v>521</v>
      </c>
    </row>
    <row r="530" spans="1:8" x14ac:dyDescent="0.2">
      <c r="A530" s="225" t="s">
        <v>19617</v>
      </c>
      <c r="B530" s="219" t="s">
        <v>121</v>
      </c>
      <c r="C530" s="226">
        <v>0</v>
      </c>
      <c r="D530" s="219">
        <v>1200</v>
      </c>
      <c r="E530" s="226">
        <v>1200</v>
      </c>
      <c r="F530" s="219" t="s">
        <v>121</v>
      </c>
      <c r="G530" s="220">
        <v>0</v>
      </c>
      <c r="H530" s="213">
        <v>522</v>
      </c>
    </row>
    <row r="531" spans="1:8" x14ac:dyDescent="0.2">
      <c r="A531" s="225" t="s">
        <v>19618</v>
      </c>
      <c r="B531" s="219" t="s">
        <v>121</v>
      </c>
      <c r="C531" s="226">
        <v>0</v>
      </c>
      <c r="D531" s="219">
        <v>9280</v>
      </c>
      <c r="E531" s="226">
        <v>9280</v>
      </c>
      <c r="F531" s="219" t="s">
        <v>121</v>
      </c>
      <c r="G531" s="220">
        <v>0</v>
      </c>
      <c r="H531" s="213">
        <v>523</v>
      </c>
    </row>
    <row r="532" spans="1:8" x14ac:dyDescent="0.2">
      <c r="A532" s="225" t="s">
        <v>19619</v>
      </c>
      <c r="B532" s="219" t="s">
        <v>121</v>
      </c>
      <c r="C532" s="226">
        <v>0</v>
      </c>
      <c r="D532" s="219">
        <v>600</v>
      </c>
      <c r="E532" s="226">
        <v>600</v>
      </c>
      <c r="F532" s="219" t="s">
        <v>121</v>
      </c>
      <c r="G532" s="220">
        <v>0</v>
      </c>
      <c r="H532" s="213">
        <v>524</v>
      </c>
    </row>
    <row r="533" spans="1:8" x14ac:dyDescent="0.2">
      <c r="A533" s="225" t="s">
        <v>19545</v>
      </c>
      <c r="B533" s="219" t="s">
        <v>121</v>
      </c>
      <c r="C533" s="226">
        <v>0</v>
      </c>
      <c r="D533" s="219">
        <v>5238.5600000000004</v>
      </c>
      <c r="E533" s="226">
        <v>5238.5600000000004</v>
      </c>
      <c r="F533" s="219" t="s">
        <v>121</v>
      </c>
      <c r="G533" s="220">
        <v>0</v>
      </c>
      <c r="H533" s="213">
        <v>525</v>
      </c>
    </row>
    <row r="534" spans="1:8" x14ac:dyDescent="0.2">
      <c r="A534" s="225" t="s">
        <v>19620</v>
      </c>
      <c r="B534" s="219" t="s">
        <v>121</v>
      </c>
      <c r="C534" s="226">
        <v>0</v>
      </c>
      <c r="D534" s="219">
        <v>296</v>
      </c>
      <c r="E534" s="226">
        <v>296</v>
      </c>
      <c r="F534" s="219" t="s">
        <v>121</v>
      </c>
      <c r="G534" s="220">
        <v>0</v>
      </c>
      <c r="H534" s="213">
        <v>526</v>
      </c>
    </row>
    <row r="535" spans="1:8" x14ac:dyDescent="0.2">
      <c r="A535" s="225" t="s">
        <v>19621</v>
      </c>
      <c r="B535" s="219" t="s">
        <v>121</v>
      </c>
      <c r="C535" s="226">
        <v>0</v>
      </c>
      <c r="D535" s="219">
        <v>290</v>
      </c>
      <c r="E535" s="226">
        <v>290</v>
      </c>
      <c r="F535" s="219" t="s">
        <v>121</v>
      </c>
      <c r="G535" s="220">
        <v>0</v>
      </c>
      <c r="H535" s="213">
        <v>527</v>
      </c>
    </row>
    <row r="536" spans="1:8" x14ac:dyDescent="0.2">
      <c r="A536" s="225" t="s">
        <v>19622</v>
      </c>
      <c r="B536" s="219" t="s">
        <v>121</v>
      </c>
      <c r="C536" s="226">
        <v>0</v>
      </c>
      <c r="D536" s="219">
        <v>599.99</v>
      </c>
      <c r="E536" s="226">
        <v>599.99</v>
      </c>
      <c r="F536" s="219" t="s">
        <v>121</v>
      </c>
      <c r="G536" s="220">
        <v>0</v>
      </c>
      <c r="H536" s="213">
        <v>528</v>
      </c>
    </row>
    <row r="537" spans="1:8" x14ac:dyDescent="0.2">
      <c r="A537" s="225" t="s">
        <v>19623</v>
      </c>
      <c r="B537" s="219" t="s">
        <v>121</v>
      </c>
      <c r="C537" s="226">
        <v>0</v>
      </c>
      <c r="D537" s="219">
        <v>23320</v>
      </c>
      <c r="E537" s="226">
        <v>23320</v>
      </c>
      <c r="F537" s="219" t="s">
        <v>121</v>
      </c>
      <c r="G537" s="220">
        <v>0</v>
      </c>
      <c r="H537" s="213">
        <v>529</v>
      </c>
    </row>
    <row r="538" spans="1:8" x14ac:dyDescent="0.2">
      <c r="A538" s="225" t="s">
        <v>19624</v>
      </c>
      <c r="B538" s="219" t="s">
        <v>121</v>
      </c>
      <c r="C538" s="226">
        <v>0</v>
      </c>
      <c r="D538" s="219">
        <v>928</v>
      </c>
      <c r="E538" s="226">
        <v>928</v>
      </c>
      <c r="F538" s="219" t="s">
        <v>121</v>
      </c>
      <c r="G538" s="220">
        <v>0</v>
      </c>
      <c r="H538" s="213">
        <v>530</v>
      </c>
    </row>
    <row r="539" spans="1:8" x14ac:dyDescent="0.2">
      <c r="A539" s="225" t="s">
        <v>19625</v>
      </c>
      <c r="B539" s="219" t="s">
        <v>121</v>
      </c>
      <c r="C539" s="226">
        <v>0</v>
      </c>
      <c r="D539" s="219">
        <v>7673.4</v>
      </c>
      <c r="E539" s="226">
        <v>7673.4</v>
      </c>
      <c r="F539" s="219" t="s">
        <v>121</v>
      </c>
      <c r="G539" s="220">
        <v>0</v>
      </c>
      <c r="H539" s="213">
        <v>531</v>
      </c>
    </row>
    <row r="540" spans="1:8" x14ac:dyDescent="0.2">
      <c r="A540" s="225" t="s">
        <v>19626</v>
      </c>
      <c r="B540" s="219" t="s">
        <v>121</v>
      </c>
      <c r="C540" s="226">
        <v>0</v>
      </c>
      <c r="D540" s="219">
        <v>10572.24</v>
      </c>
      <c r="E540" s="226">
        <v>10572.24</v>
      </c>
      <c r="F540" s="219" t="s">
        <v>121</v>
      </c>
      <c r="G540" s="220">
        <v>0</v>
      </c>
      <c r="H540" s="213">
        <v>532</v>
      </c>
    </row>
    <row r="541" spans="1:8" x14ac:dyDescent="0.2">
      <c r="A541" s="225" t="s">
        <v>19627</v>
      </c>
      <c r="B541" s="219" t="s">
        <v>121</v>
      </c>
      <c r="C541" s="226">
        <v>0</v>
      </c>
      <c r="D541" s="219">
        <v>8304.49</v>
      </c>
      <c r="E541" s="226">
        <v>8304.49</v>
      </c>
      <c r="F541" s="219" t="s">
        <v>121</v>
      </c>
      <c r="G541" s="220">
        <v>0</v>
      </c>
      <c r="H541" s="213">
        <v>533</v>
      </c>
    </row>
    <row r="542" spans="1:8" x14ac:dyDescent="0.2">
      <c r="A542" s="225" t="s">
        <v>19628</v>
      </c>
      <c r="B542" s="219" t="s">
        <v>121</v>
      </c>
      <c r="C542" s="226">
        <v>0</v>
      </c>
      <c r="D542" s="219">
        <v>15570.91</v>
      </c>
      <c r="E542" s="226">
        <v>15570.91</v>
      </c>
      <c r="F542" s="219" t="s">
        <v>121</v>
      </c>
      <c r="G542" s="220">
        <v>0</v>
      </c>
      <c r="H542" s="213">
        <v>534</v>
      </c>
    </row>
    <row r="543" spans="1:8" x14ac:dyDescent="0.2">
      <c r="A543" s="225" t="s">
        <v>19629</v>
      </c>
      <c r="B543" s="219" t="s">
        <v>121</v>
      </c>
      <c r="C543" s="226">
        <v>0</v>
      </c>
      <c r="D543" s="219">
        <v>14386.32</v>
      </c>
      <c r="E543" s="226">
        <v>14386.32</v>
      </c>
      <c r="F543" s="219" t="s">
        <v>121</v>
      </c>
      <c r="G543" s="220">
        <v>0</v>
      </c>
      <c r="H543" s="213">
        <v>535</v>
      </c>
    </row>
    <row r="544" spans="1:8" x14ac:dyDescent="0.2">
      <c r="A544" s="225" t="s">
        <v>19630</v>
      </c>
      <c r="B544" s="219" t="s">
        <v>121</v>
      </c>
      <c r="C544" s="226">
        <v>0</v>
      </c>
      <c r="D544" s="219">
        <v>28280.799999999999</v>
      </c>
      <c r="E544" s="226">
        <v>28280.799999999999</v>
      </c>
      <c r="F544" s="219" t="s">
        <v>121</v>
      </c>
      <c r="G544" s="220">
        <v>0</v>
      </c>
      <c r="H544" s="213">
        <v>536</v>
      </c>
    </row>
    <row r="545" spans="1:9" x14ac:dyDescent="0.2">
      <c r="A545" s="225" t="s">
        <v>19631</v>
      </c>
      <c r="B545" s="219" t="s">
        <v>121</v>
      </c>
      <c r="C545" s="226">
        <v>0</v>
      </c>
      <c r="D545" s="219">
        <v>5412.56</v>
      </c>
      <c r="E545" s="226">
        <v>5412.56</v>
      </c>
      <c r="F545" s="219" t="s">
        <v>121</v>
      </c>
      <c r="G545" s="220">
        <v>0</v>
      </c>
      <c r="H545" s="213">
        <v>537</v>
      </c>
    </row>
    <row r="546" spans="1:9" x14ac:dyDescent="0.2">
      <c r="A546" s="225" t="s">
        <v>19632</v>
      </c>
      <c r="B546" s="219" t="s">
        <v>121</v>
      </c>
      <c r="C546" s="226">
        <v>0</v>
      </c>
      <c r="D546" s="219">
        <v>15570.91</v>
      </c>
      <c r="E546" s="226">
        <v>15570.91</v>
      </c>
      <c r="F546" s="219" t="s">
        <v>121</v>
      </c>
      <c r="G546" s="220">
        <v>0</v>
      </c>
      <c r="H546" s="213">
        <v>538</v>
      </c>
    </row>
    <row r="547" spans="1:9" x14ac:dyDescent="0.2">
      <c r="A547" s="225" t="s">
        <v>19633</v>
      </c>
      <c r="B547" s="219" t="s">
        <v>121</v>
      </c>
      <c r="C547" s="226">
        <v>0</v>
      </c>
      <c r="D547" s="219">
        <v>6228.36</v>
      </c>
      <c r="E547" s="226">
        <v>6228.36</v>
      </c>
      <c r="F547" s="219" t="s">
        <v>121</v>
      </c>
      <c r="G547" s="220">
        <v>0</v>
      </c>
      <c r="H547" s="213">
        <v>539</v>
      </c>
    </row>
    <row r="548" spans="1:9" x14ac:dyDescent="0.2">
      <c r="A548" s="225" t="s">
        <v>19634</v>
      </c>
      <c r="B548" s="219" t="s">
        <v>121</v>
      </c>
      <c r="C548" s="226">
        <v>0</v>
      </c>
      <c r="D548" s="219">
        <v>520000</v>
      </c>
      <c r="E548" s="226">
        <v>520000</v>
      </c>
      <c r="F548" s="219" t="s">
        <v>121</v>
      </c>
      <c r="G548" s="220">
        <v>0</v>
      </c>
      <c r="H548" s="213">
        <v>540</v>
      </c>
    </row>
    <row r="549" spans="1:9" x14ac:dyDescent="0.2">
      <c r="A549" s="225" t="s">
        <v>19635</v>
      </c>
      <c r="B549" s="219" t="s">
        <v>121</v>
      </c>
      <c r="C549" s="226">
        <v>0</v>
      </c>
      <c r="D549" s="219">
        <v>600</v>
      </c>
      <c r="E549" s="226">
        <v>600</v>
      </c>
      <c r="F549" s="219" t="s">
        <v>121</v>
      </c>
      <c r="G549" s="220">
        <v>0</v>
      </c>
      <c r="H549" s="213">
        <v>541</v>
      </c>
    </row>
    <row r="550" spans="1:9" x14ac:dyDescent="0.2">
      <c r="A550" s="225" t="s">
        <v>19636</v>
      </c>
      <c r="B550" s="219" t="s">
        <v>121</v>
      </c>
      <c r="C550" s="226">
        <v>0</v>
      </c>
      <c r="D550" s="219">
        <v>6380</v>
      </c>
      <c r="E550" s="226">
        <v>6380</v>
      </c>
      <c r="F550" s="219" t="s">
        <v>121</v>
      </c>
      <c r="G550" s="220">
        <v>0</v>
      </c>
      <c r="H550" s="213">
        <v>542</v>
      </c>
    </row>
    <row r="551" spans="1:9" x14ac:dyDescent="0.2">
      <c r="A551" s="225" t="s">
        <v>19637</v>
      </c>
      <c r="B551" s="219" t="s">
        <v>121</v>
      </c>
      <c r="C551" s="226">
        <v>0</v>
      </c>
      <c r="D551" s="219">
        <v>29000</v>
      </c>
      <c r="E551" s="226">
        <v>29000</v>
      </c>
      <c r="F551" s="219" t="s">
        <v>121</v>
      </c>
      <c r="G551" s="220">
        <v>0</v>
      </c>
      <c r="H551" s="213">
        <v>543</v>
      </c>
    </row>
    <row r="552" spans="1:9" x14ac:dyDescent="0.2">
      <c r="A552" s="225" t="s">
        <v>425</v>
      </c>
      <c r="B552" s="219" t="s">
        <v>121</v>
      </c>
      <c r="C552" s="226">
        <v>8722285.25</v>
      </c>
      <c r="D552" s="219">
        <v>1586792.77</v>
      </c>
      <c r="E552" s="226">
        <v>2965876.14</v>
      </c>
      <c r="F552" s="219" t="s">
        <v>121</v>
      </c>
      <c r="G552" s="220">
        <v>10101368.619999999</v>
      </c>
      <c r="H552" s="213">
        <v>544</v>
      </c>
    </row>
    <row r="553" spans="1:9" x14ac:dyDescent="0.2">
      <c r="A553" s="225" t="s">
        <v>426</v>
      </c>
      <c r="B553" s="219" t="s">
        <v>121</v>
      </c>
      <c r="C553" s="226">
        <v>111783.55</v>
      </c>
      <c r="D553" s="219">
        <v>111784</v>
      </c>
      <c r="E553" s="226">
        <v>99856.82</v>
      </c>
      <c r="F553" s="219" t="s">
        <v>121</v>
      </c>
      <c r="G553" s="220">
        <v>99856.37</v>
      </c>
      <c r="H553" s="213">
        <v>545</v>
      </c>
    </row>
    <row r="554" spans="1:9" x14ac:dyDescent="0.2">
      <c r="A554" s="225" t="s">
        <v>427</v>
      </c>
      <c r="B554" s="219" t="s">
        <v>121</v>
      </c>
      <c r="C554" s="226">
        <v>111783.55</v>
      </c>
      <c r="D554" s="219">
        <v>111784</v>
      </c>
      <c r="E554" s="226">
        <v>99856.82</v>
      </c>
      <c r="F554" s="219" t="s">
        <v>121</v>
      </c>
      <c r="G554" s="220">
        <v>99856.37</v>
      </c>
      <c r="H554" s="213">
        <v>546</v>
      </c>
      <c r="I554" s="213">
        <f>+H554+91</f>
        <v>637</v>
      </c>
    </row>
    <row r="555" spans="1:9" x14ac:dyDescent="0.2">
      <c r="A555" s="225" t="s">
        <v>18952</v>
      </c>
      <c r="B555" s="219" t="s">
        <v>121</v>
      </c>
      <c r="C555" s="226">
        <v>7644189.2000000002</v>
      </c>
      <c r="D555" s="219">
        <v>0</v>
      </c>
      <c r="E555" s="226">
        <v>939757.27</v>
      </c>
      <c r="F555" s="219" t="s">
        <v>121</v>
      </c>
      <c r="G555" s="220">
        <v>8583946.4700000007</v>
      </c>
      <c r="H555" s="213">
        <v>547</v>
      </c>
    </row>
    <row r="556" spans="1:9" x14ac:dyDescent="0.2">
      <c r="A556" s="225" t="s">
        <v>18953</v>
      </c>
      <c r="B556" s="219" t="s">
        <v>121</v>
      </c>
      <c r="C556" s="226">
        <v>1219976.67</v>
      </c>
      <c r="D556" s="219">
        <v>0</v>
      </c>
      <c r="E556" s="226">
        <v>154975.5</v>
      </c>
      <c r="F556" s="219" t="s">
        <v>121</v>
      </c>
      <c r="G556" s="220">
        <v>1374952.17</v>
      </c>
      <c r="H556" s="213">
        <v>548</v>
      </c>
    </row>
    <row r="557" spans="1:9" x14ac:dyDescent="0.2">
      <c r="A557" s="225" t="s">
        <v>18954</v>
      </c>
      <c r="B557" s="219" t="s">
        <v>121</v>
      </c>
      <c r="C557" s="226">
        <v>6424212.5300000003</v>
      </c>
      <c r="D557" s="219">
        <v>0</v>
      </c>
      <c r="E557" s="226">
        <v>784781.77</v>
      </c>
      <c r="F557" s="219" t="s">
        <v>121</v>
      </c>
      <c r="G557" s="220">
        <v>7208994.2999999998</v>
      </c>
      <c r="H557" s="213">
        <v>549</v>
      </c>
    </row>
    <row r="558" spans="1:9" x14ac:dyDescent="0.2">
      <c r="A558" s="225" t="s">
        <v>428</v>
      </c>
      <c r="B558" s="219" t="s">
        <v>121</v>
      </c>
      <c r="C558" s="226">
        <v>980318.1</v>
      </c>
      <c r="D558" s="219">
        <v>980445.17</v>
      </c>
      <c r="E558" s="226">
        <v>1413743.23</v>
      </c>
      <c r="F558" s="219" t="s">
        <v>121</v>
      </c>
      <c r="G558" s="220">
        <v>1413616.16</v>
      </c>
      <c r="H558" s="213">
        <v>550</v>
      </c>
    </row>
    <row r="559" spans="1:9" x14ac:dyDescent="0.2">
      <c r="A559" s="225" t="s">
        <v>429</v>
      </c>
      <c r="B559" s="219" t="s">
        <v>121</v>
      </c>
      <c r="C559" s="226">
        <v>106148.29</v>
      </c>
      <c r="D559" s="219">
        <v>106148</v>
      </c>
      <c r="E559" s="226">
        <v>97250.86</v>
      </c>
      <c r="F559" s="219" t="s">
        <v>121</v>
      </c>
      <c r="G559" s="220">
        <v>97251.15</v>
      </c>
      <c r="H559" s="213">
        <v>551</v>
      </c>
    </row>
    <row r="560" spans="1:9" x14ac:dyDescent="0.2">
      <c r="A560" s="225" t="s">
        <v>430</v>
      </c>
      <c r="B560" s="219" t="s">
        <v>121</v>
      </c>
      <c r="C560" s="226">
        <v>847632.62</v>
      </c>
      <c r="D560" s="219">
        <v>847760.17</v>
      </c>
      <c r="E560" s="226">
        <v>1292179.6499999999</v>
      </c>
      <c r="F560" s="219" t="s">
        <v>121</v>
      </c>
      <c r="G560" s="220">
        <v>1292052.1000000001</v>
      </c>
      <c r="H560" s="213">
        <v>552</v>
      </c>
    </row>
    <row r="561" spans="1:9" x14ac:dyDescent="0.2">
      <c r="A561" s="225" t="s">
        <v>431</v>
      </c>
      <c r="B561" s="219" t="s">
        <v>121</v>
      </c>
      <c r="C561" s="226">
        <v>26537.19</v>
      </c>
      <c r="D561" s="219">
        <v>26537</v>
      </c>
      <c r="E561" s="226">
        <v>24312.720000000001</v>
      </c>
      <c r="F561" s="219" t="s">
        <v>121</v>
      </c>
      <c r="G561" s="220">
        <v>24312.91</v>
      </c>
      <c r="H561" s="213">
        <v>553</v>
      </c>
    </row>
    <row r="562" spans="1:9" x14ac:dyDescent="0.2">
      <c r="A562" s="225" t="s">
        <v>432</v>
      </c>
      <c r="B562" s="219" t="s">
        <v>121</v>
      </c>
      <c r="C562" s="226">
        <v>-14005.6</v>
      </c>
      <c r="D562" s="219">
        <v>494563.6</v>
      </c>
      <c r="E562" s="226">
        <v>512518.82</v>
      </c>
      <c r="F562" s="219" t="s">
        <v>121</v>
      </c>
      <c r="G562" s="220">
        <v>3949.62</v>
      </c>
      <c r="H562" s="213">
        <v>554</v>
      </c>
    </row>
    <row r="563" spans="1:9" x14ac:dyDescent="0.2">
      <c r="A563" s="225" t="s">
        <v>18955</v>
      </c>
      <c r="B563" s="219" t="s">
        <v>121</v>
      </c>
      <c r="C563" s="226">
        <v>0</v>
      </c>
      <c r="D563" s="219">
        <v>7012.62</v>
      </c>
      <c r="E563" s="226">
        <v>7012.62</v>
      </c>
      <c r="F563" s="219" t="s">
        <v>121</v>
      </c>
      <c r="G563" s="220">
        <v>0</v>
      </c>
      <c r="H563" s="213">
        <v>555</v>
      </c>
    </row>
    <row r="564" spans="1:9" x14ac:dyDescent="0.2">
      <c r="A564" s="225" t="s">
        <v>18956</v>
      </c>
      <c r="B564" s="219" t="s">
        <v>121</v>
      </c>
      <c r="C564" s="226">
        <v>0</v>
      </c>
      <c r="D564" s="219">
        <v>1825.02</v>
      </c>
      <c r="E564" s="226">
        <v>1825.02</v>
      </c>
      <c r="F564" s="219" t="s">
        <v>121</v>
      </c>
      <c r="G564" s="220">
        <v>0</v>
      </c>
      <c r="H564" s="213">
        <v>556</v>
      </c>
    </row>
    <row r="565" spans="1:9" x14ac:dyDescent="0.2">
      <c r="A565" s="225" t="s">
        <v>18957</v>
      </c>
      <c r="B565" s="219" t="s">
        <v>121</v>
      </c>
      <c r="C565" s="226">
        <v>0</v>
      </c>
      <c r="D565" s="219">
        <v>9085.14</v>
      </c>
      <c r="E565" s="226">
        <v>9085.14</v>
      </c>
      <c r="F565" s="219" t="s">
        <v>121</v>
      </c>
      <c r="G565" s="220">
        <v>0</v>
      </c>
      <c r="H565" s="213">
        <v>557</v>
      </c>
    </row>
    <row r="566" spans="1:9" x14ac:dyDescent="0.2">
      <c r="A566" s="225" t="s">
        <v>18958</v>
      </c>
      <c r="B566" s="219" t="s">
        <v>121</v>
      </c>
      <c r="C566" s="226">
        <v>0</v>
      </c>
      <c r="D566" s="219">
        <v>187524.2</v>
      </c>
      <c r="E566" s="226">
        <v>187524.2</v>
      </c>
      <c r="F566" s="219" t="s">
        <v>121</v>
      </c>
      <c r="G566" s="220">
        <v>0</v>
      </c>
      <c r="H566" s="213">
        <v>558</v>
      </c>
      <c r="I566" s="213">
        <f>+H566+93</f>
        <v>651</v>
      </c>
    </row>
    <row r="567" spans="1:9" x14ac:dyDescent="0.2">
      <c r="A567" s="225" t="s">
        <v>18959</v>
      </c>
      <c r="B567" s="219" t="s">
        <v>121</v>
      </c>
      <c r="C567" s="226">
        <v>0</v>
      </c>
      <c r="D567" s="219">
        <v>1746</v>
      </c>
      <c r="E567" s="226">
        <v>1746</v>
      </c>
      <c r="F567" s="219" t="s">
        <v>121</v>
      </c>
      <c r="G567" s="220">
        <v>0</v>
      </c>
      <c r="H567" s="213">
        <v>559</v>
      </c>
    </row>
    <row r="568" spans="1:9" x14ac:dyDescent="0.2">
      <c r="A568" s="225" t="s">
        <v>18960</v>
      </c>
      <c r="B568" s="219" t="s">
        <v>121</v>
      </c>
      <c r="C568" s="226">
        <v>0</v>
      </c>
      <c r="D568" s="219">
        <v>45407</v>
      </c>
      <c r="E568" s="226">
        <v>45407</v>
      </c>
      <c r="F568" s="219" t="s">
        <v>121</v>
      </c>
      <c r="G568" s="220">
        <v>0</v>
      </c>
      <c r="H568" s="213">
        <v>560</v>
      </c>
    </row>
    <row r="569" spans="1:9" x14ac:dyDescent="0.2">
      <c r="A569" s="225" t="s">
        <v>18961</v>
      </c>
      <c r="B569" s="219" t="s">
        <v>121</v>
      </c>
      <c r="C569" s="226">
        <v>0</v>
      </c>
      <c r="D569" s="219">
        <v>7314.29</v>
      </c>
      <c r="E569" s="226">
        <v>7314.29</v>
      </c>
      <c r="F569" s="219" t="s">
        <v>121</v>
      </c>
      <c r="G569" s="220">
        <v>0</v>
      </c>
      <c r="H569" s="213">
        <v>561</v>
      </c>
    </row>
    <row r="570" spans="1:9" x14ac:dyDescent="0.2">
      <c r="A570" s="225" t="s">
        <v>18962</v>
      </c>
      <c r="B570" s="219" t="s">
        <v>121</v>
      </c>
      <c r="C570" s="226">
        <v>0</v>
      </c>
      <c r="D570" s="219">
        <v>4796</v>
      </c>
      <c r="E570" s="226">
        <v>4796</v>
      </c>
      <c r="F570" s="219" t="s">
        <v>121</v>
      </c>
      <c r="G570" s="220">
        <v>0</v>
      </c>
      <c r="H570" s="213">
        <v>562</v>
      </c>
    </row>
    <row r="571" spans="1:9" x14ac:dyDescent="0.2">
      <c r="A571" s="225" t="s">
        <v>18963</v>
      </c>
      <c r="B571" s="219" t="s">
        <v>121</v>
      </c>
      <c r="C571" s="226">
        <v>0</v>
      </c>
      <c r="D571" s="219">
        <v>123056</v>
      </c>
      <c r="E571" s="226">
        <v>123056</v>
      </c>
      <c r="F571" s="219" t="s">
        <v>121</v>
      </c>
      <c r="G571" s="220">
        <v>0</v>
      </c>
      <c r="H571" s="213">
        <v>563</v>
      </c>
    </row>
    <row r="572" spans="1:9" ht="13.5" thickBot="1" x14ac:dyDescent="0.25">
      <c r="A572" s="227" t="s">
        <v>18964</v>
      </c>
      <c r="B572" s="221" t="s">
        <v>121</v>
      </c>
      <c r="C572" s="228">
        <v>0</v>
      </c>
      <c r="D572" s="221">
        <v>4200</v>
      </c>
      <c r="E572" s="228">
        <v>4200</v>
      </c>
      <c r="F572" s="221" t="s">
        <v>121</v>
      </c>
      <c r="G572" s="222">
        <v>0</v>
      </c>
      <c r="H572" s="213">
        <v>564</v>
      </c>
      <c r="I572" s="213">
        <f>+H572+94</f>
        <v>658</v>
      </c>
    </row>
    <row r="573" spans="1:9" x14ac:dyDescent="0.2">
      <c r="A573" s="223" t="s">
        <v>18965</v>
      </c>
      <c r="B573" s="217" t="s">
        <v>121</v>
      </c>
      <c r="C573" s="224">
        <v>0</v>
      </c>
      <c r="D573" s="217">
        <v>17946.02</v>
      </c>
      <c r="E573" s="224">
        <v>17946.02</v>
      </c>
      <c r="F573" s="217" t="s">
        <v>121</v>
      </c>
      <c r="G573" s="218">
        <v>0</v>
      </c>
      <c r="H573" s="213">
        <v>565</v>
      </c>
    </row>
    <row r="574" spans="1:9" x14ac:dyDescent="0.2">
      <c r="A574" s="225" t="s">
        <v>18966</v>
      </c>
      <c r="B574" s="219" t="s">
        <v>121</v>
      </c>
      <c r="C574" s="226">
        <v>0</v>
      </c>
      <c r="D574" s="219">
        <v>21253.59</v>
      </c>
      <c r="E574" s="226">
        <v>21253.59</v>
      </c>
      <c r="F574" s="219" t="s">
        <v>121</v>
      </c>
      <c r="G574" s="220">
        <v>0</v>
      </c>
      <c r="H574" s="213">
        <v>566</v>
      </c>
    </row>
    <row r="575" spans="1:9" x14ac:dyDescent="0.2">
      <c r="A575" s="225" t="s">
        <v>18967</v>
      </c>
      <c r="B575" s="219" t="s">
        <v>121</v>
      </c>
      <c r="C575" s="226">
        <v>-938.23</v>
      </c>
      <c r="D575" s="219">
        <v>920.1</v>
      </c>
      <c r="E575" s="226">
        <v>3986.34</v>
      </c>
      <c r="F575" s="219" t="s">
        <v>121</v>
      </c>
      <c r="G575" s="220">
        <v>2128.0100000000002</v>
      </c>
      <c r="H575" s="213">
        <v>567</v>
      </c>
    </row>
    <row r="576" spans="1:9" x14ac:dyDescent="0.2">
      <c r="A576" s="225" t="s">
        <v>18968</v>
      </c>
      <c r="B576" s="219" t="s">
        <v>121</v>
      </c>
      <c r="C576" s="226">
        <v>-13944.8</v>
      </c>
      <c r="D576" s="219">
        <v>2359.23</v>
      </c>
      <c r="E576" s="226">
        <v>15374.78</v>
      </c>
      <c r="F576" s="219" t="s">
        <v>121</v>
      </c>
      <c r="G576" s="220">
        <v>-929.25</v>
      </c>
      <c r="H576" s="213">
        <v>568</v>
      </c>
    </row>
    <row r="577" spans="1:8" x14ac:dyDescent="0.2">
      <c r="A577" s="225" t="s">
        <v>18969</v>
      </c>
      <c r="B577" s="219" t="s">
        <v>121</v>
      </c>
      <c r="C577" s="226">
        <v>0</v>
      </c>
      <c r="D577" s="219">
        <v>10293.469999999999</v>
      </c>
      <c r="E577" s="226">
        <v>10293.469999999999</v>
      </c>
      <c r="F577" s="219" t="s">
        <v>121</v>
      </c>
      <c r="G577" s="220">
        <v>0</v>
      </c>
      <c r="H577" s="213">
        <v>569</v>
      </c>
    </row>
    <row r="578" spans="1:8" x14ac:dyDescent="0.2">
      <c r="A578" s="225" t="s">
        <v>18970</v>
      </c>
      <c r="B578" s="219" t="s">
        <v>121</v>
      </c>
      <c r="C578" s="226">
        <v>0</v>
      </c>
      <c r="D578" s="219">
        <v>9087.8799999999992</v>
      </c>
      <c r="E578" s="226">
        <v>9087.8799999999992</v>
      </c>
      <c r="F578" s="219" t="s">
        <v>121</v>
      </c>
      <c r="G578" s="220">
        <v>0</v>
      </c>
      <c r="H578" s="213">
        <v>570</v>
      </c>
    </row>
    <row r="579" spans="1:8" x14ac:dyDescent="0.2">
      <c r="A579" s="225" t="s">
        <v>18971</v>
      </c>
      <c r="B579" s="219" t="s">
        <v>121</v>
      </c>
      <c r="C579" s="226">
        <v>0</v>
      </c>
      <c r="D579" s="219">
        <v>13459.61</v>
      </c>
      <c r="E579" s="226">
        <v>13459.61</v>
      </c>
      <c r="F579" s="219" t="s">
        <v>121</v>
      </c>
      <c r="G579" s="220">
        <v>0</v>
      </c>
      <c r="H579" s="213">
        <v>571</v>
      </c>
    </row>
    <row r="580" spans="1:8" x14ac:dyDescent="0.2">
      <c r="A580" s="225" t="s">
        <v>19015</v>
      </c>
      <c r="B580" s="219" t="s">
        <v>121</v>
      </c>
      <c r="C580" s="226">
        <v>0</v>
      </c>
      <c r="D580" s="219">
        <v>26400</v>
      </c>
      <c r="E580" s="226">
        <v>26400</v>
      </c>
      <c r="F580" s="219" t="s">
        <v>121</v>
      </c>
      <c r="G580" s="220">
        <v>0</v>
      </c>
      <c r="H580" s="213">
        <v>572</v>
      </c>
    </row>
    <row r="581" spans="1:8" x14ac:dyDescent="0.2">
      <c r="A581" s="225" t="s">
        <v>19014</v>
      </c>
      <c r="B581" s="219" t="s">
        <v>121</v>
      </c>
      <c r="C581" s="226">
        <v>877.43</v>
      </c>
      <c r="D581" s="219">
        <v>877.43</v>
      </c>
      <c r="E581" s="226">
        <v>2750.86</v>
      </c>
      <c r="F581" s="219" t="s">
        <v>121</v>
      </c>
      <c r="G581" s="220">
        <v>2750.86</v>
      </c>
      <c r="H581" s="213">
        <v>573</v>
      </c>
    </row>
    <row r="582" spans="1:8" x14ac:dyDescent="0.2">
      <c r="A582" s="225" t="s">
        <v>433</v>
      </c>
      <c r="B582" s="219" t="s">
        <v>121</v>
      </c>
      <c r="C582" s="226">
        <v>1425363.75</v>
      </c>
      <c r="D582" s="219">
        <v>0</v>
      </c>
      <c r="E582" s="226">
        <v>0</v>
      </c>
      <c r="F582" s="219" t="s">
        <v>121</v>
      </c>
      <c r="G582" s="220">
        <v>1425363.75</v>
      </c>
      <c r="H582" s="213">
        <v>574</v>
      </c>
    </row>
    <row r="583" spans="1:8" x14ac:dyDescent="0.2">
      <c r="A583" s="225" t="s">
        <v>434</v>
      </c>
      <c r="B583" s="219" t="s">
        <v>121</v>
      </c>
      <c r="C583" s="226">
        <v>1425363.75</v>
      </c>
      <c r="D583" s="219">
        <v>0</v>
      </c>
      <c r="E583" s="226">
        <v>0</v>
      </c>
      <c r="F583" s="219" t="s">
        <v>121</v>
      </c>
      <c r="G583" s="220">
        <v>1425363.75</v>
      </c>
      <c r="H583" s="213">
        <v>575</v>
      </c>
    </row>
    <row r="584" spans="1:8" x14ac:dyDescent="0.2">
      <c r="A584" s="225" t="s">
        <v>435</v>
      </c>
      <c r="B584" s="219" t="s">
        <v>121</v>
      </c>
      <c r="C584" s="226">
        <v>1425363.75</v>
      </c>
      <c r="D584" s="219">
        <v>0</v>
      </c>
      <c r="E584" s="226">
        <v>0</v>
      </c>
      <c r="F584" s="219" t="s">
        <v>121</v>
      </c>
      <c r="G584" s="220">
        <v>1425363.75</v>
      </c>
      <c r="H584" s="213">
        <v>576</v>
      </c>
    </row>
    <row r="585" spans="1:8" x14ac:dyDescent="0.2">
      <c r="A585" s="225" t="s">
        <v>435</v>
      </c>
      <c r="B585" s="219" t="s">
        <v>121</v>
      </c>
      <c r="C585" s="226">
        <v>1425363.75</v>
      </c>
      <c r="D585" s="219">
        <v>0</v>
      </c>
      <c r="E585" s="226">
        <v>0</v>
      </c>
      <c r="F585" s="219" t="s">
        <v>121</v>
      </c>
      <c r="G585" s="220">
        <v>1425363.75</v>
      </c>
      <c r="H585" s="213">
        <v>577</v>
      </c>
    </row>
    <row r="586" spans="1:8" x14ac:dyDescent="0.2">
      <c r="A586" s="225" t="s">
        <v>436</v>
      </c>
      <c r="B586" s="219" t="s">
        <v>121</v>
      </c>
      <c r="C586" s="226">
        <v>1425363.75</v>
      </c>
      <c r="D586" s="219">
        <v>0</v>
      </c>
      <c r="E586" s="226">
        <v>0</v>
      </c>
      <c r="F586" s="219" t="s">
        <v>121</v>
      </c>
      <c r="G586" s="220">
        <v>1425363.75</v>
      </c>
      <c r="H586" s="213">
        <v>578</v>
      </c>
    </row>
    <row r="587" spans="1:8" x14ac:dyDescent="0.2">
      <c r="A587" s="225" t="s">
        <v>437</v>
      </c>
      <c r="B587" s="219" t="s">
        <v>121</v>
      </c>
      <c r="C587" s="226">
        <v>351456563.23000002</v>
      </c>
      <c r="D587" s="219">
        <v>0</v>
      </c>
      <c r="E587" s="226">
        <v>0</v>
      </c>
      <c r="F587" s="219" t="s">
        <v>121</v>
      </c>
      <c r="G587" s="220">
        <v>351456563.23000002</v>
      </c>
      <c r="H587" s="213">
        <v>579</v>
      </c>
    </row>
    <row r="588" spans="1:8" x14ac:dyDescent="0.2">
      <c r="A588" s="225" t="s">
        <v>438</v>
      </c>
      <c r="B588" s="219" t="s">
        <v>121</v>
      </c>
      <c r="C588" s="226">
        <v>351456563.23000002</v>
      </c>
      <c r="D588" s="219">
        <v>0</v>
      </c>
      <c r="E588" s="226">
        <v>0</v>
      </c>
      <c r="F588" s="219" t="s">
        <v>121</v>
      </c>
      <c r="G588" s="220">
        <v>351456563.23000002</v>
      </c>
      <c r="H588" s="213">
        <v>580</v>
      </c>
    </row>
    <row r="589" spans="1:8" x14ac:dyDescent="0.2">
      <c r="A589" s="225" t="s">
        <v>439</v>
      </c>
      <c r="B589" s="219" t="s">
        <v>121</v>
      </c>
      <c r="C589" s="226">
        <v>212040608.63999999</v>
      </c>
      <c r="D589" s="219">
        <v>0</v>
      </c>
      <c r="E589" s="226">
        <v>0</v>
      </c>
      <c r="F589" s="219" t="s">
        <v>121</v>
      </c>
      <c r="G589" s="220">
        <v>212040608.63999999</v>
      </c>
      <c r="H589" s="213">
        <v>581</v>
      </c>
    </row>
    <row r="590" spans="1:8" x14ac:dyDescent="0.2">
      <c r="A590" s="225" t="s">
        <v>440</v>
      </c>
      <c r="B590" s="219" t="s">
        <v>121</v>
      </c>
      <c r="C590" s="226">
        <v>41549997.329999998</v>
      </c>
      <c r="D590" s="219">
        <v>0</v>
      </c>
      <c r="E590" s="226">
        <v>0</v>
      </c>
      <c r="F590" s="219" t="s">
        <v>121</v>
      </c>
      <c r="G590" s="220">
        <v>41549997.329999998</v>
      </c>
      <c r="H590" s="213">
        <v>582</v>
      </c>
    </row>
    <row r="591" spans="1:8" x14ac:dyDescent="0.2">
      <c r="A591" s="225" t="s">
        <v>441</v>
      </c>
      <c r="B591" s="219" t="s">
        <v>121</v>
      </c>
      <c r="C591" s="226">
        <v>3020310.48</v>
      </c>
      <c r="D591" s="219">
        <v>0</v>
      </c>
      <c r="E591" s="226">
        <v>0</v>
      </c>
      <c r="F591" s="219" t="s">
        <v>121</v>
      </c>
      <c r="G591" s="220">
        <v>3020310.48</v>
      </c>
      <c r="H591" s="213">
        <v>583</v>
      </c>
    </row>
    <row r="592" spans="1:8" x14ac:dyDescent="0.2">
      <c r="A592" s="225" t="s">
        <v>442</v>
      </c>
      <c r="B592" s="219" t="s">
        <v>121</v>
      </c>
      <c r="C592" s="226">
        <v>1314223.47</v>
      </c>
      <c r="D592" s="219">
        <v>0</v>
      </c>
      <c r="E592" s="226">
        <v>0</v>
      </c>
      <c r="F592" s="219" t="s">
        <v>121</v>
      </c>
      <c r="G592" s="220">
        <v>1314223.47</v>
      </c>
      <c r="H592" s="213">
        <v>584</v>
      </c>
    </row>
    <row r="593" spans="1:8" x14ac:dyDescent="0.2">
      <c r="A593" s="225" t="s">
        <v>443</v>
      </c>
      <c r="B593" s="219" t="s">
        <v>121</v>
      </c>
      <c r="C593" s="226">
        <v>-147315.45000000001</v>
      </c>
      <c r="D593" s="219">
        <v>0</v>
      </c>
      <c r="E593" s="226">
        <v>0</v>
      </c>
      <c r="F593" s="219" t="s">
        <v>121</v>
      </c>
      <c r="G593" s="220">
        <v>-147315.45000000001</v>
      </c>
      <c r="H593" s="213">
        <v>585</v>
      </c>
    </row>
    <row r="594" spans="1:8" x14ac:dyDescent="0.2">
      <c r="A594" s="225" t="s">
        <v>444</v>
      </c>
      <c r="B594" s="219" t="s">
        <v>121</v>
      </c>
      <c r="C594" s="226">
        <v>-577903.76</v>
      </c>
      <c r="D594" s="219">
        <v>0</v>
      </c>
      <c r="E594" s="226">
        <v>0</v>
      </c>
      <c r="F594" s="219" t="s">
        <v>121</v>
      </c>
      <c r="G594" s="220">
        <v>-577903.76</v>
      </c>
      <c r="H594" s="213">
        <v>586</v>
      </c>
    </row>
    <row r="595" spans="1:8" x14ac:dyDescent="0.2">
      <c r="A595" s="225" t="s">
        <v>445</v>
      </c>
      <c r="B595" s="219" t="s">
        <v>121</v>
      </c>
      <c r="C595" s="226">
        <v>-2098234.1</v>
      </c>
      <c r="D595" s="219">
        <v>0</v>
      </c>
      <c r="E595" s="226">
        <v>0</v>
      </c>
      <c r="F595" s="219" t="s">
        <v>121</v>
      </c>
      <c r="G595" s="220">
        <v>-2098234.1</v>
      </c>
      <c r="H595" s="213">
        <v>587</v>
      </c>
    </row>
    <row r="596" spans="1:8" x14ac:dyDescent="0.2">
      <c r="A596" s="225" t="s">
        <v>446</v>
      </c>
      <c r="B596" s="219" t="s">
        <v>121</v>
      </c>
      <c r="C596" s="226">
        <v>12703.65</v>
      </c>
      <c r="D596" s="219">
        <v>0</v>
      </c>
      <c r="E596" s="226">
        <v>0</v>
      </c>
      <c r="F596" s="219" t="s">
        <v>121</v>
      </c>
      <c r="G596" s="220">
        <v>12703.65</v>
      </c>
      <c r="H596" s="213">
        <v>588</v>
      </c>
    </row>
    <row r="597" spans="1:8" x14ac:dyDescent="0.2">
      <c r="A597" s="225" t="s">
        <v>447</v>
      </c>
      <c r="B597" s="219" t="s">
        <v>121</v>
      </c>
      <c r="C597" s="226">
        <v>628110.99</v>
      </c>
      <c r="D597" s="219">
        <v>0</v>
      </c>
      <c r="E597" s="226">
        <v>0</v>
      </c>
      <c r="F597" s="219" t="s">
        <v>121</v>
      </c>
      <c r="G597" s="220">
        <v>628110.99</v>
      </c>
      <c r="H597" s="213">
        <v>589</v>
      </c>
    </row>
    <row r="598" spans="1:8" x14ac:dyDescent="0.2">
      <c r="A598" s="225" t="s">
        <v>448</v>
      </c>
      <c r="B598" s="219" t="s">
        <v>121</v>
      </c>
      <c r="C598" s="226">
        <v>506219.8</v>
      </c>
      <c r="D598" s="219">
        <v>0</v>
      </c>
      <c r="E598" s="226">
        <v>0</v>
      </c>
      <c r="F598" s="219" t="s">
        <v>121</v>
      </c>
      <c r="G598" s="220">
        <v>506219.8</v>
      </c>
      <c r="H598" s="213">
        <v>590</v>
      </c>
    </row>
    <row r="599" spans="1:8" x14ac:dyDescent="0.2">
      <c r="A599" s="225" t="s">
        <v>449</v>
      </c>
      <c r="B599" s="219" t="s">
        <v>121</v>
      </c>
      <c r="C599" s="226">
        <v>4516426.0999999996</v>
      </c>
      <c r="D599" s="219">
        <v>0</v>
      </c>
      <c r="E599" s="226">
        <v>0</v>
      </c>
      <c r="F599" s="219" t="s">
        <v>121</v>
      </c>
      <c r="G599" s="220">
        <v>4516426.0999999996</v>
      </c>
      <c r="H599" s="213">
        <v>591</v>
      </c>
    </row>
    <row r="600" spans="1:8" x14ac:dyDescent="0.2">
      <c r="A600" s="225" t="s">
        <v>450</v>
      </c>
      <c r="B600" s="219" t="s">
        <v>121</v>
      </c>
      <c r="C600" s="226">
        <v>3865349.86</v>
      </c>
      <c r="D600" s="219">
        <v>0</v>
      </c>
      <c r="E600" s="226">
        <v>0</v>
      </c>
      <c r="F600" s="219" t="s">
        <v>121</v>
      </c>
      <c r="G600" s="220">
        <v>3865349.86</v>
      </c>
      <c r="H600" s="213">
        <v>592</v>
      </c>
    </row>
    <row r="601" spans="1:8" x14ac:dyDescent="0.2">
      <c r="A601" s="225" t="s">
        <v>451</v>
      </c>
      <c r="B601" s="219" t="s">
        <v>121</v>
      </c>
      <c r="C601" s="226">
        <v>-560815</v>
      </c>
      <c r="D601" s="219">
        <v>0</v>
      </c>
      <c r="E601" s="226">
        <v>0</v>
      </c>
      <c r="F601" s="219" t="s">
        <v>121</v>
      </c>
      <c r="G601" s="220">
        <v>-560815</v>
      </c>
      <c r="H601" s="213">
        <v>593</v>
      </c>
    </row>
    <row r="602" spans="1:8" x14ac:dyDescent="0.2">
      <c r="A602" s="225" t="s">
        <v>452</v>
      </c>
      <c r="B602" s="219" t="s">
        <v>121</v>
      </c>
      <c r="C602" s="226">
        <v>-4065733.86</v>
      </c>
      <c r="D602" s="219">
        <v>0</v>
      </c>
      <c r="E602" s="226">
        <v>0</v>
      </c>
      <c r="F602" s="219" t="s">
        <v>121</v>
      </c>
      <c r="G602" s="220">
        <v>-4065733.86</v>
      </c>
      <c r="H602" s="213">
        <v>594</v>
      </c>
    </row>
    <row r="603" spans="1:8" x14ac:dyDescent="0.2">
      <c r="A603" s="225" t="s">
        <v>453</v>
      </c>
      <c r="B603" s="219" t="s">
        <v>121</v>
      </c>
      <c r="C603" s="226">
        <v>4580011.0199999996</v>
      </c>
      <c r="D603" s="219">
        <v>0</v>
      </c>
      <c r="E603" s="226">
        <v>0</v>
      </c>
      <c r="F603" s="219" t="s">
        <v>121</v>
      </c>
      <c r="G603" s="220">
        <v>4580011.0199999996</v>
      </c>
      <c r="H603" s="213">
        <v>595</v>
      </c>
    </row>
    <row r="604" spans="1:8" x14ac:dyDescent="0.2">
      <c r="A604" s="225" t="s">
        <v>454</v>
      </c>
      <c r="B604" s="219" t="s">
        <v>121</v>
      </c>
      <c r="C604" s="226">
        <v>5985578.1100000003</v>
      </c>
      <c r="D604" s="219">
        <v>0</v>
      </c>
      <c r="E604" s="226">
        <v>0</v>
      </c>
      <c r="F604" s="219" t="s">
        <v>121</v>
      </c>
      <c r="G604" s="220">
        <v>5985578.1100000003</v>
      </c>
      <c r="H604" s="213">
        <v>596</v>
      </c>
    </row>
    <row r="605" spans="1:8" x14ac:dyDescent="0.2">
      <c r="A605" s="225" t="s">
        <v>455</v>
      </c>
      <c r="B605" s="219" t="s">
        <v>121</v>
      </c>
      <c r="C605" s="226">
        <v>17846036.309999999</v>
      </c>
      <c r="D605" s="219">
        <v>0</v>
      </c>
      <c r="E605" s="226">
        <v>0</v>
      </c>
      <c r="F605" s="219" t="s">
        <v>121</v>
      </c>
      <c r="G605" s="220">
        <v>17846036.309999999</v>
      </c>
      <c r="H605" s="213">
        <v>597</v>
      </c>
    </row>
    <row r="606" spans="1:8" x14ac:dyDescent="0.2">
      <c r="A606" s="225" t="s">
        <v>456</v>
      </c>
      <c r="B606" s="219" t="s">
        <v>121</v>
      </c>
      <c r="C606" s="226">
        <v>2673376.0099999998</v>
      </c>
      <c r="D606" s="219">
        <v>0</v>
      </c>
      <c r="E606" s="226">
        <v>0</v>
      </c>
      <c r="F606" s="219" t="s">
        <v>121</v>
      </c>
      <c r="G606" s="220">
        <v>2673376.0099999998</v>
      </c>
      <c r="H606" s="213">
        <v>598</v>
      </c>
    </row>
    <row r="607" spans="1:8" x14ac:dyDescent="0.2">
      <c r="A607" s="225" t="s">
        <v>457</v>
      </c>
      <c r="B607" s="219" t="s">
        <v>121</v>
      </c>
      <c r="C607" s="226">
        <v>2328775.94</v>
      </c>
      <c r="D607" s="219">
        <v>0</v>
      </c>
      <c r="E607" s="226">
        <v>0</v>
      </c>
      <c r="F607" s="219" t="s">
        <v>121</v>
      </c>
      <c r="G607" s="220">
        <v>2328775.94</v>
      </c>
      <c r="H607" s="213">
        <v>599</v>
      </c>
    </row>
    <row r="608" spans="1:8" x14ac:dyDescent="0.2">
      <c r="A608" s="225" t="s">
        <v>18972</v>
      </c>
      <c r="B608" s="219" t="s">
        <v>121</v>
      </c>
      <c r="C608" s="226">
        <v>2896209.15</v>
      </c>
      <c r="D608" s="219">
        <v>0</v>
      </c>
      <c r="E608" s="226">
        <v>0</v>
      </c>
      <c r="F608" s="219" t="s">
        <v>121</v>
      </c>
      <c r="G608" s="220">
        <v>2896209.15</v>
      </c>
      <c r="H608" s="213">
        <v>600</v>
      </c>
    </row>
    <row r="609" spans="1:8" x14ac:dyDescent="0.2">
      <c r="A609" s="225" t="s">
        <v>458</v>
      </c>
      <c r="B609" s="219" t="s">
        <v>121</v>
      </c>
      <c r="C609" s="226">
        <v>-1173331.3899999999</v>
      </c>
      <c r="D609" s="219">
        <v>0</v>
      </c>
      <c r="E609" s="226">
        <v>0</v>
      </c>
      <c r="F609" s="219" t="s">
        <v>121</v>
      </c>
      <c r="G609" s="220">
        <v>-1173331.3899999999</v>
      </c>
      <c r="H609" s="213">
        <v>601</v>
      </c>
    </row>
    <row r="610" spans="1:8" x14ac:dyDescent="0.2">
      <c r="A610" s="225" t="s">
        <v>459</v>
      </c>
      <c r="B610" s="219" t="s">
        <v>121</v>
      </c>
      <c r="C610" s="226">
        <v>616247.07999999996</v>
      </c>
      <c r="D610" s="219">
        <v>0</v>
      </c>
      <c r="E610" s="226">
        <v>0</v>
      </c>
      <c r="F610" s="219" t="s">
        <v>121</v>
      </c>
      <c r="G610" s="220">
        <v>616247.07999999996</v>
      </c>
      <c r="H610" s="213">
        <v>602</v>
      </c>
    </row>
    <row r="611" spans="1:8" x14ac:dyDescent="0.2">
      <c r="A611" s="225" t="s">
        <v>460</v>
      </c>
      <c r="B611" s="219" t="s">
        <v>121</v>
      </c>
      <c r="C611" s="226">
        <v>-94618.31</v>
      </c>
      <c r="D611" s="219">
        <v>0</v>
      </c>
      <c r="E611" s="226">
        <v>0</v>
      </c>
      <c r="F611" s="219" t="s">
        <v>121</v>
      </c>
      <c r="G611" s="220">
        <v>-94618.31</v>
      </c>
      <c r="H611" s="213">
        <v>603</v>
      </c>
    </row>
    <row r="612" spans="1:8" x14ac:dyDescent="0.2">
      <c r="A612" s="225" t="s">
        <v>461</v>
      </c>
      <c r="B612" s="219" t="s">
        <v>121</v>
      </c>
      <c r="C612" s="226">
        <v>-14369.76</v>
      </c>
      <c r="D612" s="219">
        <v>0</v>
      </c>
      <c r="E612" s="226">
        <v>0</v>
      </c>
      <c r="F612" s="219" t="s">
        <v>121</v>
      </c>
      <c r="G612" s="220">
        <v>-14369.76</v>
      </c>
      <c r="H612" s="213">
        <v>604</v>
      </c>
    </row>
    <row r="613" spans="1:8" x14ac:dyDescent="0.2">
      <c r="A613" s="225" t="s">
        <v>462</v>
      </c>
      <c r="B613" s="219" t="s">
        <v>121</v>
      </c>
      <c r="C613" s="226">
        <v>57373.71</v>
      </c>
      <c r="D613" s="219">
        <v>0</v>
      </c>
      <c r="E613" s="226">
        <v>0</v>
      </c>
      <c r="F613" s="219" t="s">
        <v>121</v>
      </c>
      <c r="G613" s="220">
        <v>57373.71</v>
      </c>
      <c r="H613" s="213">
        <v>605</v>
      </c>
    </row>
    <row r="614" spans="1:8" x14ac:dyDescent="0.2">
      <c r="A614" s="225" t="s">
        <v>463</v>
      </c>
      <c r="B614" s="219" t="s">
        <v>121</v>
      </c>
      <c r="C614" s="226">
        <v>-8423.31</v>
      </c>
      <c r="D614" s="219">
        <v>0</v>
      </c>
      <c r="E614" s="226">
        <v>0</v>
      </c>
      <c r="F614" s="219" t="s">
        <v>121</v>
      </c>
      <c r="G614" s="220">
        <v>-8423.31</v>
      </c>
      <c r="H614" s="213">
        <v>606</v>
      </c>
    </row>
    <row r="615" spans="1:8" x14ac:dyDescent="0.2">
      <c r="A615" s="225" t="s">
        <v>448</v>
      </c>
      <c r="B615" s="219" t="s">
        <v>121</v>
      </c>
      <c r="C615" s="226">
        <v>45051.37</v>
      </c>
      <c r="D615" s="219">
        <v>0</v>
      </c>
      <c r="E615" s="226">
        <v>0</v>
      </c>
      <c r="F615" s="219" t="s">
        <v>121</v>
      </c>
      <c r="G615" s="220">
        <v>45051.37</v>
      </c>
      <c r="H615" s="213">
        <v>607</v>
      </c>
    </row>
    <row r="616" spans="1:8" x14ac:dyDescent="0.2">
      <c r="A616" s="225" t="s">
        <v>464</v>
      </c>
      <c r="B616" s="219" t="s">
        <v>121</v>
      </c>
      <c r="C616" s="226">
        <v>-1450311.54</v>
      </c>
      <c r="D616" s="219">
        <v>0</v>
      </c>
      <c r="E616" s="226">
        <v>0</v>
      </c>
      <c r="F616" s="219" t="s">
        <v>121</v>
      </c>
      <c r="G616" s="220">
        <v>-1450311.54</v>
      </c>
      <c r="H616" s="213">
        <v>608</v>
      </c>
    </row>
    <row r="617" spans="1:8" x14ac:dyDescent="0.2">
      <c r="A617" s="225" t="s">
        <v>465</v>
      </c>
      <c r="B617" s="219" t="s">
        <v>121</v>
      </c>
      <c r="C617" s="226">
        <v>36658.370000000003</v>
      </c>
      <c r="D617" s="219">
        <v>0</v>
      </c>
      <c r="E617" s="226">
        <v>0</v>
      </c>
      <c r="F617" s="219" t="s">
        <v>121</v>
      </c>
      <c r="G617" s="220">
        <v>36658.370000000003</v>
      </c>
      <c r="H617" s="213">
        <v>609</v>
      </c>
    </row>
    <row r="618" spans="1:8" x14ac:dyDescent="0.2">
      <c r="A618" s="225" t="s">
        <v>466</v>
      </c>
      <c r="B618" s="219" t="s">
        <v>121</v>
      </c>
      <c r="C618" s="226">
        <v>-6900</v>
      </c>
      <c r="D618" s="219">
        <v>0</v>
      </c>
      <c r="E618" s="226">
        <v>0</v>
      </c>
      <c r="F618" s="219" t="s">
        <v>121</v>
      </c>
      <c r="G618" s="220">
        <v>-6900</v>
      </c>
      <c r="H618" s="213">
        <v>610</v>
      </c>
    </row>
    <row r="619" spans="1:8" x14ac:dyDescent="0.2">
      <c r="A619" s="225" t="s">
        <v>467</v>
      </c>
      <c r="B619" s="219" t="s">
        <v>121</v>
      </c>
      <c r="C619" s="226">
        <v>-112000</v>
      </c>
      <c r="D619" s="219">
        <v>0</v>
      </c>
      <c r="E619" s="226">
        <v>0</v>
      </c>
      <c r="F619" s="219" t="s">
        <v>121</v>
      </c>
      <c r="G619" s="220">
        <v>-112000</v>
      </c>
      <c r="H619" s="213">
        <v>611</v>
      </c>
    </row>
    <row r="620" spans="1:8" x14ac:dyDescent="0.2">
      <c r="A620" s="225" t="s">
        <v>455</v>
      </c>
      <c r="B620" s="219" t="s">
        <v>121</v>
      </c>
      <c r="C620" s="226">
        <v>-242039</v>
      </c>
      <c r="D620" s="219">
        <v>0</v>
      </c>
      <c r="E620" s="226">
        <v>0</v>
      </c>
      <c r="F620" s="219" t="s">
        <v>121</v>
      </c>
      <c r="G620" s="220">
        <v>-242039</v>
      </c>
      <c r="H620" s="213">
        <v>612</v>
      </c>
    </row>
    <row r="621" spans="1:8" x14ac:dyDescent="0.2">
      <c r="A621" s="225" t="s">
        <v>468</v>
      </c>
      <c r="B621" s="219" t="s">
        <v>121</v>
      </c>
      <c r="C621" s="226">
        <v>97865957.260000005</v>
      </c>
      <c r="D621" s="219">
        <v>0</v>
      </c>
      <c r="E621" s="226">
        <v>0</v>
      </c>
      <c r="F621" s="219" t="s">
        <v>121</v>
      </c>
      <c r="G621" s="220">
        <v>97865957.260000005</v>
      </c>
      <c r="H621" s="213">
        <v>613</v>
      </c>
    </row>
    <row r="622" spans="1:8" x14ac:dyDescent="0.2">
      <c r="A622" s="225" t="s">
        <v>469</v>
      </c>
      <c r="B622" s="219" t="s">
        <v>121</v>
      </c>
      <c r="C622" s="226">
        <v>97865957.260000005</v>
      </c>
      <c r="D622" s="219">
        <v>0</v>
      </c>
      <c r="E622" s="226">
        <v>0</v>
      </c>
      <c r="F622" s="219" t="s">
        <v>121</v>
      </c>
      <c r="G622" s="220">
        <v>97865957.260000005</v>
      </c>
      <c r="H622" s="213">
        <v>614</v>
      </c>
    </row>
    <row r="623" spans="1:8" x14ac:dyDescent="0.2">
      <c r="A623" s="225" t="s">
        <v>469</v>
      </c>
      <c r="B623" s="219" t="s">
        <v>121</v>
      </c>
      <c r="C623" s="226">
        <v>97865957.260000005</v>
      </c>
      <c r="D623" s="219">
        <v>0</v>
      </c>
      <c r="E623" s="226">
        <v>0</v>
      </c>
      <c r="F623" s="219" t="s">
        <v>121</v>
      </c>
      <c r="G623" s="220">
        <v>97865957.260000005</v>
      </c>
      <c r="H623" s="213">
        <v>615</v>
      </c>
    </row>
    <row r="624" spans="1:8" x14ac:dyDescent="0.2">
      <c r="A624" s="225" t="s">
        <v>470</v>
      </c>
      <c r="B624" s="219" t="s">
        <v>121</v>
      </c>
      <c r="C624" s="226">
        <v>80822256.349999994</v>
      </c>
      <c r="D624" s="219">
        <v>0</v>
      </c>
      <c r="E624" s="226">
        <v>0</v>
      </c>
      <c r="F624" s="219" t="s">
        <v>121</v>
      </c>
      <c r="G624" s="220">
        <v>80822256.349999994</v>
      </c>
      <c r="H624" s="213">
        <v>616</v>
      </c>
    </row>
    <row r="625" spans="1:8" x14ac:dyDescent="0.2">
      <c r="A625" s="225" t="s">
        <v>471</v>
      </c>
      <c r="B625" s="219" t="s">
        <v>121</v>
      </c>
      <c r="C625" s="226">
        <v>16870436.440000001</v>
      </c>
      <c r="D625" s="219">
        <v>0</v>
      </c>
      <c r="E625" s="226">
        <v>0</v>
      </c>
      <c r="F625" s="219" t="s">
        <v>121</v>
      </c>
      <c r="G625" s="220">
        <v>16870436.440000001</v>
      </c>
      <c r="H625" s="213">
        <v>617</v>
      </c>
    </row>
    <row r="626" spans="1:8" x14ac:dyDescent="0.2">
      <c r="A626" s="225" t="s">
        <v>472</v>
      </c>
      <c r="B626" s="219" t="s">
        <v>121</v>
      </c>
      <c r="C626" s="226">
        <v>173264.47</v>
      </c>
      <c r="D626" s="219">
        <v>0</v>
      </c>
      <c r="E626" s="226">
        <v>0</v>
      </c>
      <c r="F626" s="219" t="s">
        <v>121</v>
      </c>
      <c r="G626" s="220">
        <v>173264.47</v>
      </c>
      <c r="H626" s="213">
        <v>618</v>
      </c>
    </row>
    <row r="627" spans="1:8" x14ac:dyDescent="0.2">
      <c r="A627" s="225" t="s">
        <v>64</v>
      </c>
      <c r="B627" s="219" t="s">
        <v>121</v>
      </c>
      <c r="C627" s="226">
        <v>85557405.030000001</v>
      </c>
      <c r="D627" s="219">
        <v>38583.449999999997</v>
      </c>
      <c r="E627" s="226">
        <v>9372215.1999999993</v>
      </c>
      <c r="F627" s="219" t="s">
        <v>121</v>
      </c>
      <c r="G627" s="220">
        <v>94891036.780000001</v>
      </c>
      <c r="H627" s="213">
        <v>619</v>
      </c>
    </row>
    <row r="628" spans="1:8" x14ac:dyDescent="0.2">
      <c r="A628" s="225" t="s">
        <v>473</v>
      </c>
      <c r="B628" s="219" t="s">
        <v>121</v>
      </c>
      <c r="C628" s="226">
        <v>19793121.469999999</v>
      </c>
      <c r="D628" s="219">
        <v>38470</v>
      </c>
      <c r="E628" s="226">
        <v>2068879</v>
      </c>
      <c r="F628" s="219" t="s">
        <v>121</v>
      </c>
      <c r="G628" s="220">
        <v>21823530.469999999</v>
      </c>
      <c r="H628" s="213">
        <v>620</v>
      </c>
    </row>
    <row r="629" spans="1:8" x14ac:dyDescent="0.2">
      <c r="A629" s="225" t="s">
        <v>474</v>
      </c>
      <c r="B629" s="219" t="s">
        <v>121</v>
      </c>
      <c r="C629" s="226">
        <v>19793121.469999999</v>
      </c>
      <c r="D629" s="219">
        <v>38470</v>
      </c>
      <c r="E629" s="226">
        <v>2068879</v>
      </c>
      <c r="F629" s="219" t="s">
        <v>121</v>
      </c>
      <c r="G629" s="220">
        <v>21823530.469999999</v>
      </c>
      <c r="H629" s="213">
        <v>621</v>
      </c>
    </row>
    <row r="630" spans="1:8" x14ac:dyDescent="0.2">
      <c r="A630" s="225" t="s">
        <v>475</v>
      </c>
      <c r="B630" s="219" t="s">
        <v>121</v>
      </c>
      <c r="C630" s="226">
        <v>10698900</v>
      </c>
      <c r="D630" s="219">
        <v>13300</v>
      </c>
      <c r="E630" s="226">
        <v>1107250</v>
      </c>
      <c r="F630" s="219" t="s">
        <v>121</v>
      </c>
      <c r="G630" s="220">
        <v>11792850</v>
      </c>
      <c r="H630" s="213">
        <v>622</v>
      </c>
    </row>
    <row r="631" spans="1:8" x14ac:dyDescent="0.2">
      <c r="A631" s="225" t="s">
        <v>19016</v>
      </c>
      <c r="B631" s="219" t="s">
        <v>121</v>
      </c>
      <c r="C631" s="226">
        <v>395325</v>
      </c>
      <c r="D631" s="219">
        <v>0</v>
      </c>
      <c r="E631" s="226">
        <v>0</v>
      </c>
      <c r="F631" s="219" t="s">
        <v>121</v>
      </c>
      <c r="G631" s="220">
        <v>395325</v>
      </c>
      <c r="H631" s="213">
        <v>623</v>
      </c>
    </row>
    <row r="632" spans="1:8" x14ac:dyDescent="0.2">
      <c r="A632" s="225" t="s">
        <v>476</v>
      </c>
      <c r="B632" s="219" t="s">
        <v>121</v>
      </c>
      <c r="C632" s="226">
        <v>285020</v>
      </c>
      <c r="D632" s="219">
        <v>0</v>
      </c>
      <c r="E632" s="226">
        <v>21825</v>
      </c>
      <c r="F632" s="219" t="s">
        <v>121</v>
      </c>
      <c r="G632" s="220">
        <v>306845</v>
      </c>
      <c r="H632" s="213">
        <v>624</v>
      </c>
    </row>
    <row r="633" spans="1:8" x14ac:dyDescent="0.2">
      <c r="A633" s="225" t="s">
        <v>477</v>
      </c>
      <c r="B633" s="219" t="s">
        <v>121</v>
      </c>
      <c r="C633" s="226">
        <v>33660</v>
      </c>
      <c r="D633" s="219">
        <v>0</v>
      </c>
      <c r="E633" s="226">
        <v>6070</v>
      </c>
      <c r="F633" s="219" t="s">
        <v>121</v>
      </c>
      <c r="G633" s="220">
        <v>39730</v>
      </c>
      <c r="H633" s="213">
        <v>625</v>
      </c>
    </row>
    <row r="634" spans="1:8" x14ac:dyDescent="0.2">
      <c r="A634" s="225" t="s">
        <v>478</v>
      </c>
      <c r="B634" s="219" t="s">
        <v>121</v>
      </c>
      <c r="C634" s="226">
        <v>34325</v>
      </c>
      <c r="D634" s="219">
        <v>0</v>
      </c>
      <c r="E634" s="226">
        <v>5145</v>
      </c>
      <c r="F634" s="219" t="s">
        <v>121</v>
      </c>
      <c r="G634" s="220">
        <v>39470</v>
      </c>
      <c r="H634" s="213">
        <v>626</v>
      </c>
    </row>
    <row r="635" spans="1:8" x14ac:dyDescent="0.2">
      <c r="A635" s="225" t="s">
        <v>479</v>
      </c>
      <c r="B635" s="219" t="s">
        <v>121</v>
      </c>
      <c r="C635" s="226">
        <v>1515875</v>
      </c>
      <c r="D635" s="219">
        <v>6200</v>
      </c>
      <c r="E635" s="226">
        <v>58800</v>
      </c>
      <c r="F635" s="219" t="s">
        <v>121</v>
      </c>
      <c r="G635" s="220">
        <v>1568475</v>
      </c>
      <c r="H635" s="213">
        <v>627</v>
      </c>
    </row>
    <row r="636" spans="1:8" x14ac:dyDescent="0.2">
      <c r="A636" s="225" t="s">
        <v>480</v>
      </c>
      <c r="B636" s="219" t="s">
        <v>121</v>
      </c>
      <c r="C636" s="226">
        <v>2625</v>
      </c>
      <c r="D636" s="219">
        <v>0</v>
      </c>
      <c r="E636" s="226">
        <v>105</v>
      </c>
      <c r="F636" s="219" t="s">
        <v>121</v>
      </c>
      <c r="G636" s="220">
        <v>2730</v>
      </c>
      <c r="H636" s="213">
        <v>628</v>
      </c>
    </row>
    <row r="637" spans="1:8" x14ac:dyDescent="0.2">
      <c r="A637" s="225" t="s">
        <v>481</v>
      </c>
      <c r="B637" s="219" t="s">
        <v>121</v>
      </c>
      <c r="C637" s="226">
        <v>1143512.8</v>
      </c>
      <c r="D637" s="219">
        <v>3000</v>
      </c>
      <c r="E637" s="226">
        <v>301846</v>
      </c>
      <c r="F637" s="219" t="s">
        <v>121</v>
      </c>
      <c r="G637" s="220">
        <v>1442358.8</v>
      </c>
      <c r="H637" s="213">
        <v>629</v>
      </c>
    </row>
    <row r="638" spans="1:8" x14ac:dyDescent="0.2">
      <c r="A638" s="225" t="s">
        <v>482</v>
      </c>
      <c r="B638" s="219" t="s">
        <v>121</v>
      </c>
      <c r="C638" s="226">
        <v>13605.9</v>
      </c>
      <c r="D638" s="219">
        <v>0</v>
      </c>
      <c r="E638" s="226">
        <v>186970</v>
      </c>
      <c r="F638" s="219" t="s">
        <v>121</v>
      </c>
      <c r="G638" s="220">
        <v>200575.9</v>
      </c>
      <c r="H638" s="213">
        <v>630</v>
      </c>
    </row>
    <row r="639" spans="1:8" x14ac:dyDescent="0.2">
      <c r="A639" s="225" t="s">
        <v>483</v>
      </c>
      <c r="B639" s="219" t="s">
        <v>121</v>
      </c>
      <c r="C639" s="226">
        <v>176107.5</v>
      </c>
      <c r="D639" s="219">
        <v>285</v>
      </c>
      <c r="E639" s="226">
        <v>54245</v>
      </c>
      <c r="F639" s="219" t="s">
        <v>121</v>
      </c>
      <c r="G639" s="220">
        <v>230067.5</v>
      </c>
      <c r="H639" s="213">
        <v>631</v>
      </c>
    </row>
    <row r="640" spans="1:8" x14ac:dyDescent="0.2">
      <c r="A640" s="225" t="s">
        <v>484</v>
      </c>
      <c r="B640" s="219" t="s">
        <v>121</v>
      </c>
      <c r="C640" s="226">
        <v>783331.76</v>
      </c>
      <c r="D640" s="219">
        <v>12400</v>
      </c>
      <c r="E640" s="226">
        <v>124731</v>
      </c>
      <c r="F640" s="219" t="s">
        <v>121</v>
      </c>
      <c r="G640" s="220">
        <v>895662.76</v>
      </c>
      <c r="H640" s="213">
        <v>632</v>
      </c>
    </row>
    <row r="641" spans="1:9" x14ac:dyDescent="0.2">
      <c r="A641" s="225" t="s">
        <v>19370</v>
      </c>
      <c r="B641" s="219" t="s">
        <v>121</v>
      </c>
      <c r="C641" s="226">
        <v>836</v>
      </c>
      <c r="D641" s="219">
        <v>0</v>
      </c>
      <c r="E641" s="226">
        <v>0</v>
      </c>
      <c r="F641" s="219" t="s">
        <v>121</v>
      </c>
      <c r="G641" s="220">
        <v>836</v>
      </c>
      <c r="H641" s="213">
        <v>633</v>
      </c>
    </row>
    <row r="642" spans="1:9" x14ac:dyDescent="0.2">
      <c r="A642" s="225" t="s">
        <v>485</v>
      </c>
      <c r="B642" s="219" t="s">
        <v>121</v>
      </c>
      <c r="C642" s="226">
        <v>8221.0499999999993</v>
      </c>
      <c r="D642" s="219">
        <v>0</v>
      </c>
      <c r="E642" s="226">
        <v>0</v>
      </c>
      <c r="F642" s="219" t="s">
        <v>121</v>
      </c>
      <c r="G642" s="220">
        <v>8221.0499999999993</v>
      </c>
      <c r="H642" s="213">
        <v>634</v>
      </c>
    </row>
    <row r="643" spans="1:9" x14ac:dyDescent="0.2">
      <c r="A643" s="225" t="s">
        <v>19017</v>
      </c>
      <c r="B643" s="219" t="s">
        <v>121</v>
      </c>
      <c r="C643" s="226">
        <v>1004800</v>
      </c>
      <c r="D643" s="219">
        <v>0</v>
      </c>
      <c r="E643" s="226">
        <v>0</v>
      </c>
      <c r="F643" s="219" t="s">
        <v>121</v>
      </c>
      <c r="G643" s="220">
        <v>1004800</v>
      </c>
      <c r="H643" s="213">
        <v>635</v>
      </c>
    </row>
    <row r="644" spans="1:9" x14ac:dyDescent="0.2">
      <c r="A644" s="225" t="s">
        <v>486</v>
      </c>
      <c r="B644" s="219" t="s">
        <v>121</v>
      </c>
      <c r="C644" s="226">
        <v>17170</v>
      </c>
      <c r="D644" s="219">
        <v>20</v>
      </c>
      <c r="E644" s="226">
        <v>1260</v>
      </c>
      <c r="F644" s="219" t="s">
        <v>121</v>
      </c>
      <c r="G644" s="220">
        <v>18410</v>
      </c>
      <c r="H644" s="213">
        <v>636</v>
      </c>
    </row>
    <row r="645" spans="1:9" x14ac:dyDescent="0.2">
      <c r="A645" s="225" t="s">
        <v>487</v>
      </c>
      <c r="B645" s="219" t="s">
        <v>121</v>
      </c>
      <c r="C645" s="226">
        <v>2514572.5</v>
      </c>
      <c r="D645" s="219">
        <v>1665</v>
      </c>
      <c r="E645" s="226">
        <v>73630</v>
      </c>
      <c r="F645" s="219" t="s">
        <v>121</v>
      </c>
      <c r="G645" s="220">
        <v>2586537.5</v>
      </c>
      <c r="H645" s="213">
        <v>637</v>
      </c>
      <c r="I645" s="213">
        <f>+H645+91</f>
        <v>728</v>
      </c>
    </row>
    <row r="646" spans="1:9" x14ac:dyDescent="0.2">
      <c r="A646" s="225" t="s">
        <v>488</v>
      </c>
      <c r="B646" s="219" t="s">
        <v>121</v>
      </c>
      <c r="C646" s="226">
        <v>630</v>
      </c>
      <c r="D646" s="219">
        <v>0</v>
      </c>
      <c r="E646" s="226">
        <v>45</v>
      </c>
      <c r="F646" s="219" t="s">
        <v>121</v>
      </c>
      <c r="G646" s="220">
        <v>675</v>
      </c>
      <c r="H646" s="213">
        <v>638</v>
      </c>
    </row>
    <row r="647" spans="1:9" x14ac:dyDescent="0.2">
      <c r="A647" s="225" t="s">
        <v>489</v>
      </c>
      <c r="B647" s="219" t="s">
        <v>121</v>
      </c>
      <c r="C647" s="226">
        <v>117000</v>
      </c>
      <c r="D647" s="219">
        <v>0</v>
      </c>
      <c r="E647" s="226">
        <v>4200</v>
      </c>
      <c r="F647" s="219" t="s">
        <v>121</v>
      </c>
      <c r="G647" s="220">
        <v>121200</v>
      </c>
      <c r="H647" s="213">
        <v>639</v>
      </c>
    </row>
    <row r="648" spans="1:9" x14ac:dyDescent="0.2">
      <c r="A648" s="225" t="s">
        <v>19192</v>
      </c>
      <c r="B648" s="219" t="s">
        <v>121</v>
      </c>
      <c r="C648" s="226">
        <v>2962.5</v>
      </c>
      <c r="D648" s="219">
        <v>0</v>
      </c>
      <c r="E648" s="226">
        <v>5037</v>
      </c>
      <c r="F648" s="219" t="s">
        <v>121</v>
      </c>
      <c r="G648" s="220">
        <v>7999.5</v>
      </c>
      <c r="H648" s="213">
        <v>640</v>
      </c>
    </row>
    <row r="649" spans="1:9" x14ac:dyDescent="0.2">
      <c r="A649" s="225" t="s">
        <v>19245</v>
      </c>
      <c r="B649" s="219" t="s">
        <v>121</v>
      </c>
      <c r="C649" s="226">
        <v>88568.46</v>
      </c>
      <c r="D649" s="219">
        <v>0</v>
      </c>
      <c r="E649" s="226">
        <v>0</v>
      </c>
      <c r="F649" s="219" t="s">
        <v>121</v>
      </c>
      <c r="G649" s="220">
        <v>88568.46</v>
      </c>
      <c r="H649" s="213">
        <v>641</v>
      </c>
    </row>
    <row r="650" spans="1:9" x14ac:dyDescent="0.2">
      <c r="A650" s="225" t="s">
        <v>19406</v>
      </c>
      <c r="B650" s="219" t="s">
        <v>121</v>
      </c>
      <c r="C650" s="226">
        <v>59200</v>
      </c>
      <c r="D650" s="219">
        <v>1600</v>
      </c>
      <c r="E650" s="226">
        <v>11200</v>
      </c>
      <c r="F650" s="219" t="s">
        <v>121</v>
      </c>
      <c r="G650" s="220">
        <v>68800</v>
      </c>
      <c r="H650" s="213">
        <v>642</v>
      </c>
    </row>
    <row r="651" spans="1:9" x14ac:dyDescent="0.2">
      <c r="A651" s="225" t="s">
        <v>490</v>
      </c>
      <c r="B651" s="219" t="s">
        <v>121</v>
      </c>
      <c r="C651" s="226">
        <v>646900</v>
      </c>
      <c r="D651" s="219">
        <v>0</v>
      </c>
      <c r="E651" s="226">
        <v>86300</v>
      </c>
      <c r="F651" s="219" t="s">
        <v>121</v>
      </c>
      <c r="G651" s="220">
        <v>733200</v>
      </c>
      <c r="H651" s="213">
        <v>643</v>
      </c>
    </row>
    <row r="652" spans="1:9" x14ac:dyDescent="0.2">
      <c r="A652" s="225" t="s">
        <v>19018</v>
      </c>
      <c r="B652" s="219" t="s">
        <v>121</v>
      </c>
      <c r="C652" s="226">
        <v>31075</v>
      </c>
      <c r="D652" s="219">
        <v>0</v>
      </c>
      <c r="E652" s="226">
        <v>0</v>
      </c>
      <c r="F652" s="219" t="s">
        <v>121</v>
      </c>
      <c r="G652" s="220">
        <v>31075</v>
      </c>
      <c r="H652" s="213">
        <v>644</v>
      </c>
    </row>
    <row r="653" spans="1:9" x14ac:dyDescent="0.2">
      <c r="A653" s="225" t="s">
        <v>476</v>
      </c>
      <c r="B653" s="219" t="s">
        <v>121</v>
      </c>
      <c r="C653" s="226">
        <v>7275</v>
      </c>
      <c r="D653" s="219">
        <v>0</v>
      </c>
      <c r="E653" s="226">
        <v>675</v>
      </c>
      <c r="F653" s="219" t="s">
        <v>121</v>
      </c>
      <c r="G653" s="220">
        <v>7950</v>
      </c>
      <c r="H653" s="213">
        <v>645</v>
      </c>
    </row>
    <row r="654" spans="1:9" x14ac:dyDescent="0.2">
      <c r="A654" s="225" t="s">
        <v>477</v>
      </c>
      <c r="B654" s="219" t="s">
        <v>121</v>
      </c>
      <c r="C654" s="226">
        <v>2420</v>
      </c>
      <c r="D654" s="219">
        <v>0</v>
      </c>
      <c r="E654" s="226">
        <v>2300</v>
      </c>
      <c r="F654" s="219" t="s">
        <v>121</v>
      </c>
      <c r="G654" s="220">
        <v>4720</v>
      </c>
      <c r="H654" s="213">
        <v>646</v>
      </c>
    </row>
    <row r="655" spans="1:9" x14ac:dyDescent="0.2">
      <c r="A655" s="225" t="s">
        <v>478</v>
      </c>
      <c r="B655" s="219" t="s">
        <v>121</v>
      </c>
      <c r="C655" s="226">
        <v>420</v>
      </c>
      <c r="D655" s="219">
        <v>0</v>
      </c>
      <c r="E655" s="226">
        <v>35</v>
      </c>
      <c r="F655" s="219" t="s">
        <v>121</v>
      </c>
      <c r="G655" s="220">
        <v>455</v>
      </c>
      <c r="H655" s="213">
        <v>647</v>
      </c>
    </row>
    <row r="656" spans="1:9" x14ac:dyDescent="0.2">
      <c r="A656" s="225" t="s">
        <v>479</v>
      </c>
      <c r="B656" s="219" t="s">
        <v>121</v>
      </c>
      <c r="C656" s="226">
        <v>123800</v>
      </c>
      <c r="D656" s="219">
        <v>0</v>
      </c>
      <c r="E656" s="226">
        <v>0</v>
      </c>
      <c r="F656" s="219" t="s">
        <v>121</v>
      </c>
      <c r="G656" s="220">
        <v>123800</v>
      </c>
      <c r="H656" s="213">
        <v>648</v>
      </c>
    </row>
    <row r="657" spans="1:9" x14ac:dyDescent="0.2">
      <c r="A657" s="225" t="s">
        <v>19246</v>
      </c>
      <c r="B657" s="219" t="s">
        <v>121</v>
      </c>
      <c r="C657" s="226">
        <v>1710</v>
      </c>
      <c r="D657" s="219">
        <v>0</v>
      </c>
      <c r="E657" s="226">
        <v>12300</v>
      </c>
      <c r="F657" s="219" t="s">
        <v>121</v>
      </c>
      <c r="G657" s="220">
        <v>14010</v>
      </c>
      <c r="H657" s="213">
        <v>649</v>
      </c>
    </row>
    <row r="658" spans="1:9" x14ac:dyDescent="0.2">
      <c r="A658" s="225" t="s">
        <v>491</v>
      </c>
      <c r="B658" s="219" t="s">
        <v>121</v>
      </c>
      <c r="C658" s="226">
        <v>11615</v>
      </c>
      <c r="D658" s="219">
        <v>0</v>
      </c>
      <c r="E658" s="226">
        <v>4790</v>
      </c>
      <c r="F658" s="219" t="s">
        <v>121</v>
      </c>
      <c r="G658" s="220">
        <v>16405</v>
      </c>
      <c r="H658" s="213">
        <v>650</v>
      </c>
    </row>
    <row r="659" spans="1:9" x14ac:dyDescent="0.2">
      <c r="A659" s="225" t="s">
        <v>19019</v>
      </c>
      <c r="B659" s="219" t="s">
        <v>121</v>
      </c>
      <c r="C659" s="226">
        <v>70305</v>
      </c>
      <c r="D659" s="219">
        <v>0</v>
      </c>
      <c r="E659" s="226">
        <v>0</v>
      </c>
      <c r="F659" s="219" t="s">
        <v>121</v>
      </c>
      <c r="G659" s="220">
        <v>70305</v>
      </c>
      <c r="H659" s="213">
        <v>651</v>
      </c>
      <c r="I659" s="213">
        <f>+H659+93</f>
        <v>744</v>
      </c>
    </row>
    <row r="660" spans="1:9" x14ac:dyDescent="0.2">
      <c r="A660" s="225" t="s">
        <v>19371</v>
      </c>
      <c r="B660" s="219" t="s">
        <v>121</v>
      </c>
      <c r="C660" s="226">
        <v>45</v>
      </c>
      <c r="D660" s="219">
        <v>0</v>
      </c>
      <c r="E660" s="226">
        <v>0</v>
      </c>
      <c r="F660" s="219" t="s">
        <v>121</v>
      </c>
      <c r="G660" s="220">
        <v>45</v>
      </c>
      <c r="H660" s="213">
        <v>652</v>
      </c>
    </row>
    <row r="661" spans="1:9" x14ac:dyDescent="0.2">
      <c r="A661" s="225" t="s">
        <v>19372</v>
      </c>
      <c r="B661" s="219" t="s">
        <v>121</v>
      </c>
      <c r="C661" s="226">
        <v>1200</v>
      </c>
      <c r="D661" s="219">
        <v>0</v>
      </c>
      <c r="E661" s="226">
        <v>0</v>
      </c>
      <c r="F661" s="219" t="s">
        <v>121</v>
      </c>
      <c r="G661" s="220">
        <v>1200</v>
      </c>
      <c r="H661" s="213">
        <v>653</v>
      </c>
    </row>
    <row r="662" spans="1:9" x14ac:dyDescent="0.2">
      <c r="A662" s="225" t="s">
        <v>19638</v>
      </c>
      <c r="B662" s="219" t="s">
        <v>121</v>
      </c>
      <c r="C662" s="226">
        <v>0</v>
      </c>
      <c r="D662" s="219">
        <v>0</v>
      </c>
      <c r="E662" s="226">
        <v>120</v>
      </c>
      <c r="F662" s="219" t="s">
        <v>121</v>
      </c>
      <c r="G662" s="220">
        <v>120</v>
      </c>
      <c r="H662" s="213">
        <v>654</v>
      </c>
    </row>
    <row r="663" spans="1:9" x14ac:dyDescent="0.2">
      <c r="A663" s="225" t="s">
        <v>19373</v>
      </c>
      <c r="B663" s="219" t="s">
        <v>121</v>
      </c>
      <c r="C663" s="226">
        <v>108</v>
      </c>
      <c r="D663" s="219">
        <v>0</v>
      </c>
      <c r="E663" s="226">
        <v>0</v>
      </c>
      <c r="F663" s="219" t="s">
        <v>121</v>
      </c>
      <c r="G663" s="220">
        <v>108</v>
      </c>
      <c r="H663" s="213">
        <v>655</v>
      </c>
    </row>
    <row r="664" spans="1:9" x14ac:dyDescent="0.2">
      <c r="A664" s="225" t="s">
        <v>492</v>
      </c>
      <c r="B664" s="219" t="s">
        <v>121</v>
      </c>
      <c r="C664" s="226">
        <v>65740972.799999997</v>
      </c>
      <c r="D664" s="219">
        <v>0</v>
      </c>
      <c r="E664" s="226">
        <v>7302274</v>
      </c>
      <c r="F664" s="219" t="s">
        <v>121</v>
      </c>
      <c r="G664" s="220">
        <v>73043246.799999997</v>
      </c>
      <c r="H664" s="213">
        <v>656</v>
      </c>
    </row>
    <row r="665" spans="1:9" x14ac:dyDescent="0.2">
      <c r="A665" s="225" t="s">
        <v>19407</v>
      </c>
      <c r="B665" s="219" t="s">
        <v>121</v>
      </c>
      <c r="C665" s="226">
        <v>62317532</v>
      </c>
      <c r="D665" s="219">
        <v>0</v>
      </c>
      <c r="E665" s="226">
        <v>7179874</v>
      </c>
      <c r="F665" s="219" t="s">
        <v>121</v>
      </c>
      <c r="G665" s="220">
        <v>69497406</v>
      </c>
      <c r="H665" s="213">
        <v>657</v>
      </c>
    </row>
    <row r="666" spans="1:9" ht="13.5" thickBot="1" x14ac:dyDescent="0.25">
      <c r="A666" s="227" t="s">
        <v>19408</v>
      </c>
      <c r="B666" s="221" t="s">
        <v>121</v>
      </c>
      <c r="C666" s="228">
        <v>35200000</v>
      </c>
      <c r="D666" s="221">
        <v>0</v>
      </c>
      <c r="E666" s="228">
        <v>4000000</v>
      </c>
      <c r="F666" s="221" t="s">
        <v>121</v>
      </c>
      <c r="G666" s="222">
        <v>39200000</v>
      </c>
      <c r="H666" s="213">
        <v>658</v>
      </c>
      <c r="I666" s="213">
        <f>+H666+94</f>
        <v>752</v>
      </c>
    </row>
    <row r="667" spans="1:9" x14ac:dyDescent="0.2">
      <c r="A667" s="223" t="s">
        <v>493</v>
      </c>
      <c r="B667" s="217" t="s">
        <v>121</v>
      </c>
      <c r="C667" s="224">
        <v>35200000</v>
      </c>
      <c r="D667" s="217">
        <v>0</v>
      </c>
      <c r="E667" s="224">
        <v>4000000</v>
      </c>
      <c r="F667" s="217" t="s">
        <v>121</v>
      </c>
      <c r="G667" s="218">
        <v>39200000</v>
      </c>
      <c r="H667" s="213">
        <v>659</v>
      </c>
    </row>
    <row r="668" spans="1:9" x14ac:dyDescent="0.2">
      <c r="A668" s="225" t="s">
        <v>19409</v>
      </c>
      <c r="B668" s="219" t="s">
        <v>121</v>
      </c>
      <c r="C668" s="226">
        <v>27117532</v>
      </c>
      <c r="D668" s="219">
        <v>0</v>
      </c>
      <c r="E668" s="226">
        <v>3179874</v>
      </c>
      <c r="F668" s="219" t="s">
        <v>121</v>
      </c>
      <c r="G668" s="220">
        <v>30297406</v>
      </c>
      <c r="H668" s="213">
        <v>660</v>
      </c>
    </row>
    <row r="669" spans="1:9" x14ac:dyDescent="0.2">
      <c r="A669" s="225" t="s">
        <v>493</v>
      </c>
      <c r="B669" s="219" t="s">
        <v>121</v>
      </c>
      <c r="C669" s="226">
        <v>27117532</v>
      </c>
      <c r="D669" s="219">
        <v>0</v>
      </c>
      <c r="E669" s="226">
        <v>3179874</v>
      </c>
      <c r="F669" s="219" t="s">
        <v>121</v>
      </c>
      <c r="G669" s="220">
        <v>30297406</v>
      </c>
      <c r="H669" s="213">
        <v>661</v>
      </c>
    </row>
    <row r="670" spans="1:9" x14ac:dyDescent="0.2">
      <c r="A670" s="225" t="s">
        <v>494</v>
      </c>
      <c r="B670" s="219" t="s">
        <v>121</v>
      </c>
      <c r="C670" s="226">
        <v>3423440.8</v>
      </c>
      <c r="D670" s="219">
        <v>0</v>
      </c>
      <c r="E670" s="226">
        <v>122400</v>
      </c>
      <c r="F670" s="219" t="s">
        <v>121</v>
      </c>
      <c r="G670" s="220">
        <v>3545840.8</v>
      </c>
      <c r="H670" s="213">
        <v>662</v>
      </c>
    </row>
    <row r="671" spans="1:9" x14ac:dyDescent="0.2">
      <c r="A671" s="225" t="s">
        <v>19639</v>
      </c>
      <c r="B671" s="219" t="s">
        <v>121</v>
      </c>
      <c r="C671" s="226">
        <v>0</v>
      </c>
      <c r="D671" s="219">
        <v>0</v>
      </c>
      <c r="E671" s="226">
        <v>116000</v>
      </c>
      <c r="F671" s="219" t="s">
        <v>121</v>
      </c>
      <c r="G671" s="220">
        <v>116000</v>
      </c>
      <c r="H671" s="213">
        <v>663</v>
      </c>
    </row>
    <row r="672" spans="1:9" x14ac:dyDescent="0.2">
      <c r="A672" s="225" t="s">
        <v>19193</v>
      </c>
      <c r="B672" s="219" t="s">
        <v>121</v>
      </c>
      <c r="C672" s="226">
        <v>2688000</v>
      </c>
      <c r="D672" s="219">
        <v>0</v>
      </c>
      <c r="E672" s="226">
        <v>0</v>
      </c>
      <c r="F672" s="219" t="s">
        <v>121</v>
      </c>
      <c r="G672" s="220">
        <v>2688000</v>
      </c>
      <c r="H672" s="213">
        <v>664</v>
      </c>
    </row>
    <row r="673" spans="1:8" x14ac:dyDescent="0.2">
      <c r="A673" s="225" t="s">
        <v>19471</v>
      </c>
      <c r="B673" s="219" t="s">
        <v>121</v>
      </c>
      <c r="C673" s="226">
        <v>0</v>
      </c>
      <c r="D673" s="219">
        <v>0</v>
      </c>
      <c r="E673" s="226">
        <v>6400</v>
      </c>
      <c r="F673" s="219" t="s">
        <v>121</v>
      </c>
      <c r="G673" s="220">
        <v>6400</v>
      </c>
      <c r="H673" s="213">
        <v>665</v>
      </c>
    </row>
    <row r="674" spans="1:8" x14ac:dyDescent="0.2">
      <c r="A674" s="225" t="s">
        <v>495</v>
      </c>
      <c r="B674" s="219" t="s">
        <v>121</v>
      </c>
      <c r="C674" s="226">
        <v>522440.8</v>
      </c>
      <c r="D674" s="219">
        <v>0</v>
      </c>
      <c r="E674" s="226">
        <v>0</v>
      </c>
      <c r="F674" s="219" t="s">
        <v>121</v>
      </c>
      <c r="G674" s="220">
        <v>522440.8</v>
      </c>
      <c r="H674" s="213">
        <v>666</v>
      </c>
    </row>
    <row r="675" spans="1:8" x14ac:dyDescent="0.2">
      <c r="A675" s="225" t="s">
        <v>19020</v>
      </c>
      <c r="B675" s="219" t="s">
        <v>121</v>
      </c>
      <c r="C675" s="226">
        <v>48000</v>
      </c>
      <c r="D675" s="219">
        <v>0</v>
      </c>
      <c r="E675" s="226">
        <v>0</v>
      </c>
      <c r="F675" s="219" t="s">
        <v>121</v>
      </c>
      <c r="G675" s="220">
        <v>48000</v>
      </c>
      <c r="H675" s="213">
        <v>667</v>
      </c>
    </row>
    <row r="676" spans="1:8" x14ac:dyDescent="0.2">
      <c r="A676" s="225" t="s">
        <v>19410</v>
      </c>
      <c r="B676" s="219" t="s">
        <v>121</v>
      </c>
      <c r="C676" s="226">
        <v>15000</v>
      </c>
      <c r="D676" s="219">
        <v>0</v>
      </c>
      <c r="E676" s="226">
        <v>0</v>
      </c>
      <c r="F676" s="219" t="s">
        <v>121</v>
      </c>
      <c r="G676" s="220">
        <v>15000</v>
      </c>
      <c r="H676" s="213">
        <v>668</v>
      </c>
    </row>
    <row r="677" spans="1:8" x14ac:dyDescent="0.2">
      <c r="A677" s="225" t="s">
        <v>19411</v>
      </c>
      <c r="B677" s="219" t="s">
        <v>121</v>
      </c>
      <c r="C677" s="226">
        <v>150000</v>
      </c>
      <c r="D677" s="219">
        <v>0</v>
      </c>
      <c r="E677" s="226">
        <v>0</v>
      </c>
      <c r="F677" s="219" t="s">
        <v>121</v>
      </c>
      <c r="G677" s="220">
        <v>150000</v>
      </c>
      <c r="H677" s="213">
        <v>669</v>
      </c>
    </row>
    <row r="678" spans="1:8" x14ac:dyDescent="0.2">
      <c r="A678" s="225" t="s">
        <v>497</v>
      </c>
      <c r="B678" s="219" t="s">
        <v>121</v>
      </c>
      <c r="C678" s="226">
        <v>23314.959999999999</v>
      </c>
      <c r="D678" s="219">
        <v>0</v>
      </c>
      <c r="E678" s="226">
        <v>927.94</v>
      </c>
      <c r="F678" s="219" t="s">
        <v>121</v>
      </c>
      <c r="G678" s="220">
        <v>24242.9</v>
      </c>
      <c r="H678" s="213">
        <v>670</v>
      </c>
    </row>
    <row r="679" spans="1:8" x14ac:dyDescent="0.2">
      <c r="A679" s="225" t="s">
        <v>498</v>
      </c>
      <c r="B679" s="219" t="s">
        <v>121</v>
      </c>
      <c r="C679" s="226">
        <v>23314.959999999999</v>
      </c>
      <c r="D679" s="219">
        <v>0</v>
      </c>
      <c r="E679" s="226">
        <v>927.94</v>
      </c>
      <c r="F679" s="219" t="s">
        <v>121</v>
      </c>
      <c r="G679" s="220">
        <v>24242.9</v>
      </c>
      <c r="H679" s="213">
        <v>671</v>
      </c>
    </row>
    <row r="680" spans="1:8" x14ac:dyDescent="0.2">
      <c r="A680" s="225" t="s">
        <v>499</v>
      </c>
      <c r="B680" s="219" t="s">
        <v>121</v>
      </c>
      <c r="C680" s="226">
        <v>23314.959999999999</v>
      </c>
      <c r="D680" s="219">
        <v>0</v>
      </c>
      <c r="E680" s="226">
        <v>927.94</v>
      </c>
      <c r="F680" s="219" t="s">
        <v>121</v>
      </c>
      <c r="G680" s="220">
        <v>24242.9</v>
      </c>
      <c r="H680" s="213">
        <v>672</v>
      </c>
    </row>
    <row r="681" spans="1:8" x14ac:dyDescent="0.2">
      <c r="A681" s="225" t="s">
        <v>19021</v>
      </c>
      <c r="B681" s="219" t="s">
        <v>121</v>
      </c>
      <c r="C681" s="226">
        <v>307.85000000000002</v>
      </c>
      <c r="D681" s="219">
        <v>0</v>
      </c>
      <c r="E681" s="226">
        <v>2.12</v>
      </c>
      <c r="F681" s="219" t="s">
        <v>121</v>
      </c>
      <c r="G681" s="220">
        <v>309.97000000000003</v>
      </c>
      <c r="H681" s="213">
        <v>673</v>
      </c>
    </row>
    <row r="682" spans="1:8" x14ac:dyDescent="0.2">
      <c r="A682" s="225" t="s">
        <v>500</v>
      </c>
      <c r="B682" s="219" t="s">
        <v>121</v>
      </c>
      <c r="C682" s="226">
        <v>2444.2399999999998</v>
      </c>
      <c r="D682" s="219">
        <v>0</v>
      </c>
      <c r="E682" s="226">
        <v>204.52</v>
      </c>
      <c r="F682" s="219" t="s">
        <v>121</v>
      </c>
      <c r="G682" s="220">
        <v>2648.76</v>
      </c>
      <c r="H682" s="213">
        <v>674</v>
      </c>
    </row>
    <row r="683" spans="1:8" x14ac:dyDescent="0.2">
      <c r="A683" s="225" t="s">
        <v>501</v>
      </c>
      <c r="B683" s="219" t="s">
        <v>121</v>
      </c>
      <c r="C683" s="226">
        <v>130.49</v>
      </c>
      <c r="D683" s="219">
        <v>0</v>
      </c>
      <c r="E683" s="226">
        <v>0</v>
      </c>
      <c r="F683" s="219" t="s">
        <v>121</v>
      </c>
      <c r="G683" s="220">
        <v>130.49</v>
      </c>
      <c r="H683" s="213">
        <v>675</v>
      </c>
    </row>
    <row r="684" spans="1:8" x14ac:dyDescent="0.2">
      <c r="A684" s="225" t="s">
        <v>502</v>
      </c>
      <c r="B684" s="219" t="s">
        <v>121</v>
      </c>
      <c r="C684" s="226">
        <v>1353.77</v>
      </c>
      <c r="D684" s="219">
        <v>0</v>
      </c>
      <c r="E684" s="226">
        <v>168.43</v>
      </c>
      <c r="F684" s="219" t="s">
        <v>121</v>
      </c>
      <c r="G684" s="220">
        <v>1522.2</v>
      </c>
      <c r="H684" s="213">
        <v>676</v>
      </c>
    </row>
    <row r="685" spans="1:8" x14ac:dyDescent="0.2">
      <c r="A685" s="225" t="s">
        <v>503</v>
      </c>
      <c r="B685" s="219" t="s">
        <v>121</v>
      </c>
      <c r="C685" s="226">
        <v>18878.099999999999</v>
      </c>
      <c r="D685" s="219">
        <v>0</v>
      </c>
      <c r="E685" s="226">
        <v>533.16999999999996</v>
      </c>
      <c r="F685" s="219" t="s">
        <v>121</v>
      </c>
      <c r="G685" s="220">
        <v>19411.27</v>
      </c>
      <c r="H685" s="213">
        <v>677</v>
      </c>
    </row>
    <row r="686" spans="1:8" x14ac:dyDescent="0.2">
      <c r="A686" s="225" t="s">
        <v>504</v>
      </c>
      <c r="B686" s="219" t="s">
        <v>121</v>
      </c>
      <c r="C686" s="226">
        <v>4.29</v>
      </c>
      <c r="D686" s="219">
        <v>0</v>
      </c>
      <c r="E686" s="226">
        <v>0</v>
      </c>
      <c r="F686" s="219" t="s">
        <v>121</v>
      </c>
      <c r="G686" s="220">
        <v>4.29</v>
      </c>
      <c r="H686" s="213">
        <v>678</v>
      </c>
    </row>
    <row r="687" spans="1:8" x14ac:dyDescent="0.2">
      <c r="A687" s="225" t="s">
        <v>505</v>
      </c>
      <c r="B687" s="219" t="s">
        <v>121</v>
      </c>
      <c r="C687" s="226">
        <v>195.91</v>
      </c>
      <c r="D687" s="219">
        <v>0</v>
      </c>
      <c r="E687" s="226">
        <v>19.7</v>
      </c>
      <c r="F687" s="219" t="s">
        <v>121</v>
      </c>
      <c r="G687" s="220">
        <v>215.61</v>
      </c>
      <c r="H687" s="213">
        <v>679</v>
      </c>
    </row>
    <row r="688" spans="1:8" x14ac:dyDescent="0.2">
      <c r="A688" s="225" t="s">
        <v>797</v>
      </c>
      <c r="B688" s="219" t="s">
        <v>121</v>
      </c>
      <c r="C688" s="226">
        <v>0.31</v>
      </c>
      <c r="D688" s="219">
        <v>0</v>
      </c>
      <c r="E688" s="226">
        <v>0</v>
      </c>
      <c r="F688" s="219" t="s">
        <v>121</v>
      </c>
      <c r="G688" s="220">
        <v>0.31</v>
      </c>
      <c r="H688" s="213">
        <v>680</v>
      </c>
    </row>
    <row r="689" spans="1:8" x14ac:dyDescent="0.2">
      <c r="A689" s="225" t="s">
        <v>506</v>
      </c>
      <c r="B689" s="219" t="s">
        <v>121</v>
      </c>
      <c r="C689" s="226">
        <v>-4.2</v>
      </c>
      <c r="D689" s="219">
        <v>113.45</v>
      </c>
      <c r="E689" s="226">
        <v>134.26</v>
      </c>
      <c r="F689" s="219" t="s">
        <v>121</v>
      </c>
      <c r="G689" s="220">
        <v>16.61</v>
      </c>
      <c r="H689" s="213">
        <v>681</v>
      </c>
    </row>
    <row r="690" spans="1:8" x14ac:dyDescent="0.2">
      <c r="A690" s="225" t="s">
        <v>506</v>
      </c>
      <c r="B690" s="219" t="s">
        <v>121</v>
      </c>
      <c r="C690" s="226">
        <v>-4.2</v>
      </c>
      <c r="D690" s="219">
        <v>113.45</v>
      </c>
      <c r="E690" s="226">
        <v>134.26</v>
      </c>
      <c r="F690" s="219" t="s">
        <v>121</v>
      </c>
      <c r="G690" s="220">
        <v>16.61</v>
      </c>
      <c r="H690" s="213">
        <v>682</v>
      </c>
    </row>
    <row r="691" spans="1:8" x14ac:dyDescent="0.2">
      <c r="A691" s="225" t="s">
        <v>507</v>
      </c>
      <c r="B691" s="219" t="s">
        <v>121</v>
      </c>
      <c r="C691" s="226">
        <v>-4.2</v>
      </c>
      <c r="D691" s="219">
        <v>113.45</v>
      </c>
      <c r="E691" s="226">
        <v>134.26</v>
      </c>
      <c r="F691" s="219" t="s">
        <v>121</v>
      </c>
      <c r="G691" s="220">
        <v>16.61</v>
      </c>
      <c r="H691" s="213">
        <v>683</v>
      </c>
    </row>
    <row r="692" spans="1:8" x14ac:dyDescent="0.2">
      <c r="A692" s="225" t="s">
        <v>508</v>
      </c>
      <c r="B692" s="219">
        <v>90773216.989999995</v>
      </c>
      <c r="C692" s="226" t="s">
        <v>121</v>
      </c>
      <c r="D692" s="219">
        <v>13461296.74</v>
      </c>
      <c r="E692" s="226">
        <v>13931.01</v>
      </c>
      <c r="F692" s="219">
        <v>104220582.72</v>
      </c>
      <c r="G692" s="220" t="s">
        <v>121</v>
      </c>
      <c r="H692" s="213">
        <v>684</v>
      </c>
    </row>
    <row r="693" spans="1:8" x14ac:dyDescent="0.2">
      <c r="A693" s="225" t="s">
        <v>509</v>
      </c>
      <c r="B693" s="219">
        <v>83437445.069999993</v>
      </c>
      <c r="C693" s="226" t="s">
        <v>121</v>
      </c>
      <c r="D693" s="219">
        <v>12499548.300000001</v>
      </c>
      <c r="E693" s="226">
        <v>13931.01</v>
      </c>
      <c r="F693" s="219">
        <v>95923062.359999999</v>
      </c>
      <c r="G693" s="220" t="s">
        <v>121</v>
      </c>
      <c r="H693" s="213">
        <v>685</v>
      </c>
    </row>
    <row r="694" spans="1:8" x14ac:dyDescent="0.2">
      <c r="A694" s="225" t="s">
        <v>510</v>
      </c>
      <c r="B694" s="219">
        <v>55470447.159999996</v>
      </c>
      <c r="C694" s="226" t="s">
        <v>121</v>
      </c>
      <c r="D694" s="219">
        <v>7709019.9900000002</v>
      </c>
      <c r="E694" s="226">
        <v>13599.01</v>
      </c>
      <c r="F694" s="219">
        <v>63165868.140000001</v>
      </c>
      <c r="G694" s="220" t="s">
        <v>121</v>
      </c>
      <c r="H694" s="213">
        <v>686</v>
      </c>
    </row>
    <row r="695" spans="1:8" x14ac:dyDescent="0.2">
      <c r="A695" s="225" t="s">
        <v>511</v>
      </c>
      <c r="B695" s="219">
        <v>35611931.140000001</v>
      </c>
      <c r="C695" s="226" t="s">
        <v>121</v>
      </c>
      <c r="D695" s="219">
        <v>4468214.3499999996</v>
      </c>
      <c r="E695" s="226">
        <v>7718.4</v>
      </c>
      <c r="F695" s="219">
        <v>40072427.090000004</v>
      </c>
      <c r="G695" s="220" t="s">
        <v>121</v>
      </c>
      <c r="H695" s="213">
        <v>687</v>
      </c>
    </row>
    <row r="696" spans="1:8" x14ac:dyDescent="0.2">
      <c r="A696" s="225" t="s">
        <v>512</v>
      </c>
      <c r="B696" s="219">
        <v>35611931.140000001</v>
      </c>
      <c r="C696" s="226" t="s">
        <v>121</v>
      </c>
      <c r="D696" s="219">
        <v>4468214.3499999996</v>
      </c>
      <c r="E696" s="226">
        <v>7718.4</v>
      </c>
      <c r="F696" s="219">
        <v>40072427.090000004</v>
      </c>
      <c r="G696" s="220" t="s">
        <v>121</v>
      </c>
      <c r="H696" s="213">
        <v>688</v>
      </c>
    </row>
    <row r="697" spans="1:8" x14ac:dyDescent="0.2">
      <c r="A697" s="225" t="s">
        <v>513</v>
      </c>
      <c r="B697" s="219">
        <v>25729475.649999999</v>
      </c>
      <c r="C697" s="226" t="s">
        <v>121</v>
      </c>
      <c r="D697" s="219">
        <v>2535264.6800000002</v>
      </c>
      <c r="E697" s="226">
        <v>7718.4</v>
      </c>
      <c r="F697" s="219">
        <v>28257021.93</v>
      </c>
      <c r="G697" s="220" t="s">
        <v>121</v>
      </c>
      <c r="H697" s="213">
        <v>689</v>
      </c>
    </row>
    <row r="698" spans="1:8" x14ac:dyDescent="0.2">
      <c r="A698" s="225" t="s">
        <v>513</v>
      </c>
      <c r="B698" s="219">
        <v>9628683.8100000005</v>
      </c>
      <c r="C698" s="226" t="s">
        <v>121</v>
      </c>
      <c r="D698" s="219">
        <v>1914873.57</v>
      </c>
      <c r="E698" s="226">
        <v>0</v>
      </c>
      <c r="F698" s="219">
        <v>11543557.380000001</v>
      </c>
      <c r="G698" s="220" t="s">
        <v>121</v>
      </c>
      <c r="H698" s="213">
        <v>690</v>
      </c>
    </row>
    <row r="699" spans="1:8" x14ac:dyDescent="0.2">
      <c r="A699" s="225" t="s">
        <v>513</v>
      </c>
      <c r="B699" s="219">
        <v>253771.68</v>
      </c>
      <c r="C699" s="226" t="s">
        <v>121</v>
      </c>
      <c r="D699" s="219">
        <v>18076.099999999999</v>
      </c>
      <c r="E699" s="226">
        <v>0</v>
      </c>
      <c r="F699" s="219">
        <v>271847.78000000003</v>
      </c>
      <c r="G699" s="220" t="s">
        <v>121</v>
      </c>
      <c r="H699" s="213">
        <v>691</v>
      </c>
    </row>
    <row r="700" spans="1:8" x14ac:dyDescent="0.2">
      <c r="A700" s="225" t="s">
        <v>514</v>
      </c>
      <c r="B700" s="219">
        <v>67471</v>
      </c>
      <c r="C700" s="226" t="s">
        <v>121</v>
      </c>
      <c r="D700" s="219">
        <v>0</v>
      </c>
      <c r="E700" s="226">
        <v>0</v>
      </c>
      <c r="F700" s="219">
        <v>67471</v>
      </c>
      <c r="G700" s="220" t="s">
        <v>121</v>
      </c>
      <c r="H700" s="213">
        <v>692</v>
      </c>
    </row>
    <row r="701" spans="1:8" x14ac:dyDescent="0.2">
      <c r="A701" s="225" t="s">
        <v>18973</v>
      </c>
      <c r="B701" s="219">
        <v>67471</v>
      </c>
      <c r="C701" s="226" t="s">
        <v>121</v>
      </c>
      <c r="D701" s="219">
        <v>0</v>
      </c>
      <c r="E701" s="226">
        <v>0</v>
      </c>
      <c r="F701" s="219">
        <v>67471</v>
      </c>
      <c r="G701" s="220" t="s">
        <v>121</v>
      </c>
      <c r="H701" s="213">
        <v>693</v>
      </c>
    </row>
    <row r="702" spans="1:8" x14ac:dyDescent="0.2">
      <c r="A702" s="225" t="s">
        <v>18974</v>
      </c>
      <c r="B702" s="219">
        <v>59643.95</v>
      </c>
      <c r="C702" s="226" t="s">
        <v>121</v>
      </c>
      <c r="D702" s="219">
        <v>0</v>
      </c>
      <c r="E702" s="226">
        <v>0</v>
      </c>
      <c r="F702" s="219">
        <v>59643.95</v>
      </c>
      <c r="G702" s="220" t="s">
        <v>121</v>
      </c>
      <c r="H702" s="213">
        <v>694</v>
      </c>
    </row>
    <row r="703" spans="1:8" x14ac:dyDescent="0.2">
      <c r="A703" s="225" t="s">
        <v>18974</v>
      </c>
      <c r="B703" s="219">
        <v>7827.05</v>
      </c>
      <c r="C703" s="226" t="s">
        <v>121</v>
      </c>
      <c r="D703" s="219">
        <v>0</v>
      </c>
      <c r="E703" s="226">
        <v>0</v>
      </c>
      <c r="F703" s="219">
        <v>7827.05</v>
      </c>
      <c r="G703" s="220" t="s">
        <v>121</v>
      </c>
      <c r="H703" s="213">
        <v>695</v>
      </c>
    </row>
    <row r="704" spans="1:8" x14ac:dyDescent="0.2">
      <c r="A704" s="225" t="s">
        <v>515</v>
      </c>
      <c r="B704" s="219">
        <v>3951481.2</v>
      </c>
      <c r="C704" s="226" t="s">
        <v>121</v>
      </c>
      <c r="D704" s="219">
        <v>290079.64</v>
      </c>
      <c r="E704" s="226">
        <v>0</v>
      </c>
      <c r="F704" s="219">
        <v>4241560.84</v>
      </c>
      <c r="G704" s="220" t="s">
        <v>121</v>
      </c>
      <c r="H704" s="213">
        <v>696</v>
      </c>
    </row>
    <row r="705" spans="1:8" x14ac:dyDescent="0.2">
      <c r="A705" s="225" t="s">
        <v>18975</v>
      </c>
      <c r="B705" s="219">
        <v>1794614.66</v>
      </c>
      <c r="C705" s="226" t="s">
        <v>121</v>
      </c>
      <c r="D705" s="219">
        <v>239466.56</v>
      </c>
      <c r="E705" s="226">
        <v>0</v>
      </c>
      <c r="F705" s="219">
        <v>2034081.22</v>
      </c>
      <c r="G705" s="220" t="s">
        <v>121</v>
      </c>
      <c r="H705" s="213">
        <v>697</v>
      </c>
    </row>
    <row r="706" spans="1:8" x14ac:dyDescent="0.2">
      <c r="A706" s="225" t="s">
        <v>18976</v>
      </c>
      <c r="B706" s="219">
        <v>1329289.1299999999</v>
      </c>
      <c r="C706" s="226" t="s">
        <v>121</v>
      </c>
      <c r="D706" s="219">
        <v>120363.47</v>
      </c>
      <c r="E706" s="226">
        <v>0</v>
      </c>
      <c r="F706" s="219">
        <v>1449652.6</v>
      </c>
      <c r="G706" s="220" t="s">
        <v>121</v>
      </c>
      <c r="H706" s="213">
        <v>698</v>
      </c>
    </row>
    <row r="707" spans="1:8" x14ac:dyDescent="0.2">
      <c r="A707" s="225" t="s">
        <v>18976</v>
      </c>
      <c r="B707" s="219">
        <v>465140.22</v>
      </c>
      <c r="C707" s="226" t="s">
        <v>121</v>
      </c>
      <c r="D707" s="219">
        <v>119103.09</v>
      </c>
      <c r="E707" s="226">
        <v>0</v>
      </c>
      <c r="F707" s="219">
        <v>584243.31000000006</v>
      </c>
      <c r="G707" s="220" t="s">
        <v>121</v>
      </c>
      <c r="H707" s="213">
        <v>699</v>
      </c>
    </row>
    <row r="708" spans="1:8" x14ac:dyDescent="0.2">
      <c r="A708" s="225" t="s">
        <v>18976</v>
      </c>
      <c r="B708" s="219">
        <v>185.31</v>
      </c>
      <c r="C708" s="226" t="s">
        <v>121</v>
      </c>
      <c r="D708" s="219">
        <v>0</v>
      </c>
      <c r="E708" s="226">
        <v>0</v>
      </c>
      <c r="F708" s="219">
        <v>185.31</v>
      </c>
      <c r="G708" s="220" t="s">
        <v>121</v>
      </c>
      <c r="H708" s="213">
        <v>700</v>
      </c>
    </row>
    <row r="709" spans="1:8" x14ac:dyDescent="0.2">
      <c r="A709" s="225" t="s">
        <v>18977</v>
      </c>
      <c r="B709" s="219">
        <v>2156866.54</v>
      </c>
      <c r="C709" s="226" t="s">
        <v>121</v>
      </c>
      <c r="D709" s="219">
        <v>50613.08</v>
      </c>
      <c r="E709" s="226">
        <v>0</v>
      </c>
      <c r="F709" s="219">
        <v>2207479.62</v>
      </c>
      <c r="G709" s="220" t="s">
        <v>121</v>
      </c>
      <c r="H709" s="213">
        <v>701</v>
      </c>
    </row>
    <row r="710" spans="1:8" x14ac:dyDescent="0.2">
      <c r="A710" s="225" t="s">
        <v>516</v>
      </c>
      <c r="B710" s="219">
        <v>1828520.14</v>
      </c>
      <c r="C710" s="226" t="s">
        <v>121</v>
      </c>
      <c r="D710" s="219">
        <v>13397.58</v>
      </c>
      <c r="E710" s="226">
        <v>0</v>
      </c>
      <c r="F710" s="219">
        <v>1841917.72</v>
      </c>
      <c r="G710" s="220" t="s">
        <v>121</v>
      </c>
      <c r="H710" s="213">
        <v>702</v>
      </c>
    </row>
    <row r="711" spans="1:8" x14ac:dyDescent="0.2">
      <c r="A711" s="225" t="s">
        <v>517</v>
      </c>
      <c r="B711" s="219">
        <v>1770066.22</v>
      </c>
      <c r="C711" s="226" t="s">
        <v>121</v>
      </c>
      <c r="D711" s="219">
        <v>0</v>
      </c>
      <c r="E711" s="226">
        <v>0</v>
      </c>
      <c r="F711" s="219">
        <v>1770066.22</v>
      </c>
      <c r="G711" s="220" t="s">
        <v>121</v>
      </c>
      <c r="H711" s="213">
        <v>703</v>
      </c>
    </row>
    <row r="712" spans="1:8" x14ac:dyDescent="0.2">
      <c r="A712" s="225" t="s">
        <v>517</v>
      </c>
      <c r="B712" s="219">
        <v>58453.919999999998</v>
      </c>
      <c r="C712" s="226" t="s">
        <v>121</v>
      </c>
      <c r="D712" s="219">
        <v>13397.58</v>
      </c>
      <c r="E712" s="226">
        <v>0</v>
      </c>
      <c r="F712" s="219">
        <v>71851.5</v>
      </c>
      <c r="G712" s="220" t="s">
        <v>121</v>
      </c>
      <c r="H712" s="213">
        <v>704</v>
      </c>
    </row>
    <row r="713" spans="1:8" x14ac:dyDescent="0.2">
      <c r="A713" s="225" t="s">
        <v>518</v>
      </c>
      <c r="B713" s="219">
        <v>328346.40000000002</v>
      </c>
      <c r="C713" s="226" t="s">
        <v>121</v>
      </c>
      <c r="D713" s="219">
        <v>37215.5</v>
      </c>
      <c r="E713" s="226">
        <v>0</v>
      </c>
      <c r="F713" s="219">
        <v>365561.9</v>
      </c>
      <c r="G713" s="220" t="s">
        <v>121</v>
      </c>
      <c r="H713" s="213">
        <v>705</v>
      </c>
    </row>
    <row r="714" spans="1:8" x14ac:dyDescent="0.2">
      <c r="A714" s="225" t="s">
        <v>519</v>
      </c>
      <c r="B714" s="219">
        <v>54409.66</v>
      </c>
      <c r="C714" s="226" t="s">
        <v>121</v>
      </c>
      <c r="D714" s="219">
        <v>0</v>
      </c>
      <c r="E714" s="226">
        <v>0</v>
      </c>
      <c r="F714" s="219">
        <v>54409.66</v>
      </c>
      <c r="G714" s="220" t="s">
        <v>121</v>
      </c>
      <c r="H714" s="213">
        <v>706</v>
      </c>
    </row>
    <row r="715" spans="1:8" x14ac:dyDescent="0.2">
      <c r="A715" s="225" t="s">
        <v>519</v>
      </c>
      <c r="B715" s="219">
        <v>273936.74</v>
      </c>
      <c r="C715" s="226" t="s">
        <v>121</v>
      </c>
      <c r="D715" s="219">
        <v>37215.5</v>
      </c>
      <c r="E715" s="226">
        <v>0</v>
      </c>
      <c r="F715" s="219">
        <v>311152.24</v>
      </c>
      <c r="G715" s="220" t="s">
        <v>121</v>
      </c>
      <c r="H715" s="213">
        <v>707</v>
      </c>
    </row>
    <row r="716" spans="1:8" x14ac:dyDescent="0.2">
      <c r="A716" s="225" t="s">
        <v>18978</v>
      </c>
      <c r="B716" s="219">
        <v>6594105.0300000003</v>
      </c>
      <c r="C716" s="226" t="s">
        <v>121</v>
      </c>
      <c r="D716" s="219">
        <v>784781.77</v>
      </c>
      <c r="E716" s="226">
        <v>0</v>
      </c>
      <c r="F716" s="219">
        <v>7378886.7999999998</v>
      </c>
      <c r="G716" s="220" t="s">
        <v>121</v>
      </c>
      <c r="H716" s="213">
        <v>708</v>
      </c>
    </row>
    <row r="717" spans="1:8" x14ac:dyDescent="0.2">
      <c r="A717" s="225" t="s">
        <v>18979</v>
      </c>
      <c r="B717" s="219">
        <v>5485302.5800000001</v>
      </c>
      <c r="C717" s="226" t="s">
        <v>121</v>
      </c>
      <c r="D717" s="219">
        <v>667882.13</v>
      </c>
      <c r="E717" s="226">
        <v>0</v>
      </c>
      <c r="F717" s="219">
        <v>6153184.71</v>
      </c>
      <c r="G717" s="220" t="s">
        <v>121</v>
      </c>
      <c r="H717" s="213">
        <v>709</v>
      </c>
    </row>
    <row r="718" spans="1:8" x14ac:dyDescent="0.2">
      <c r="A718" s="225" t="s">
        <v>18980</v>
      </c>
      <c r="B718" s="219">
        <v>3779059.69</v>
      </c>
      <c r="C718" s="226" t="s">
        <v>121</v>
      </c>
      <c r="D718" s="219">
        <v>333554</v>
      </c>
      <c r="E718" s="226">
        <v>0</v>
      </c>
      <c r="F718" s="219">
        <v>4112613.69</v>
      </c>
      <c r="G718" s="220" t="s">
        <v>121</v>
      </c>
      <c r="H718" s="213">
        <v>710</v>
      </c>
    </row>
    <row r="719" spans="1:8" x14ac:dyDescent="0.2">
      <c r="A719" s="225" t="s">
        <v>18980</v>
      </c>
      <c r="B719" s="219">
        <v>1706242.89</v>
      </c>
      <c r="C719" s="226" t="s">
        <v>121</v>
      </c>
      <c r="D719" s="219">
        <v>334328.13</v>
      </c>
      <c r="E719" s="226">
        <v>0</v>
      </c>
      <c r="F719" s="219">
        <v>2040571.02</v>
      </c>
      <c r="G719" s="220" t="s">
        <v>121</v>
      </c>
      <c r="H719" s="213">
        <v>711</v>
      </c>
    </row>
    <row r="720" spans="1:8" x14ac:dyDescent="0.2">
      <c r="A720" s="225" t="s">
        <v>520</v>
      </c>
      <c r="B720" s="219">
        <v>938909.95</v>
      </c>
      <c r="C720" s="226" t="s">
        <v>121</v>
      </c>
      <c r="D720" s="219">
        <v>116899.64</v>
      </c>
      <c r="E720" s="226">
        <v>0</v>
      </c>
      <c r="F720" s="219">
        <v>1055809.5900000001</v>
      </c>
      <c r="G720" s="220" t="s">
        <v>121</v>
      </c>
      <c r="H720" s="213">
        <v>712</v>
      </c>
    </row>
    <row r="721" spans="1:9" x14ac:dyDescent="0.2">
      <c r="A721" s="225" t="s">
        <v>521</v>
      </c>
      <c r="B721" s="219">
        <v>640880.06000000006</v>
      </c>
      <c r="C721" s="226" t="s">
        <v>121</v>
      </c>
      <c r="D721" s="219">
        <v>58346.34</v>
      </c>
      <c r="E721" s="226">
        <v>0</v>
      </c>
      <c r="F721" s="219">
        <v>699226.4</v>
      </c>
      <c r="G721" s="220" t="s">
        <v>121</v>
      </c>
      <c r="H721" s="213">
        <v>713</v>
      </c>
    </row>
    <row r="722" spans="1:9" x14ac:dyDescent="0.2">
      <c r="A722" s="225" t="s">
        <v>521</v>
      </c>
      <c r="B722" s="219">
        <v>298029.89</v>
      </c>
      <c r="C722" s="226" t="s">
        <v>121</v>
      </c>
      <c r="D722" s="219">
        <v>58553.3</v>
      </c>
      <c r="E722" s="226">
        <v>0</v>
      </c>
      <c r="F722" s="219">
        <v>356583.19</v>
      </c>
      <c r="G722" s="220" t="s">
        <v>121</v>
      </c>
      <c r="H722" s="213">
        <v>714</v>
      </c>
    </row>
    <row r="723" spans="1:9" x14ac:dyDescent="0.2">
      <c r="A723" s="225" t="s">
        <v>18981</v>
      </c>
      <c r="B723" s="219">
        <v>169892.5</v>
      </c>
      <c r="C723" s="226" t="s">
        <v>121</v>
      </c>
      <c r="D723" s="219">
        <v>0</v>
      </c>
      <c r="E723" s="226">
        <v>0</v>
      </c>
      <c r="F723" s="219">
        <v>169892.5</v>
      </c>
      <c r="G723" s="220" t="s">
        <v>121</v>
      </c>
      <c r="H723" s="213">
        <v>715</v>
      </c>
    </row>
    <row r="724" spans="1:9" x14ac:dyDescent="0.2">
      <c r="A724" s="225" t="s">
        <v>522</v>
      </c>
      <c r="B724" s="219">
        <v>169892.5</v>
      </c>
      <c r="C724" s="226" t="s">
        <v>121</v>
      </c>
      <c r="D724" s="219">
        <v>0</v>
      </c>
      <c r="E724" s="226">
        <v>0</v>
      </c>
      <c r="F724" s="219">
        <v>169892.5</v>
      </c>
      <c r="G724" s="220" t="s">
        <v>121</v>
      </c>
      <c r="H724" s="213">
        <v>716</v>
      </c>
    </row>
    <row r="725" spans="1:9" x14ac:dyDescent="0.2">
      <c r="A725" s="225" t="s">
        <v>523</v>
      </c>
      <c r="B725" s="219">
        <v>7383720.1100000003</v>
      </c>
      <c r="C725" s="226" t="s">
        <v>121</v>
      </c>
      <c r="D725" s="219">
        <v>1350255.4</v>
      </c>
      <c r="E725" s="226">
        <v>5880.61</v>
      </c>
      <c r="F725" s="219">
        <v>8728094.9000000004</v>
      </c>
      <c r="G725" s="220" t="s">
        <v>121</v>
      </c>
      <c r="H725" s="213">
        <v>717</v>
      </c>
    </row>
    <row r="726" spans="1:9" x14ac:dyDescent="0.2">
      <c r="A726" s="225" t="s">
        <v>18982</v>
      </c>
      <c r="B726" s="219">
        <v>982724.59</v>
      </c>
      <c r="C726" s="226" t="s">
        <v>121</v>
      </c>
      <c r="D726" s="219">
        <v>400684.12</v>
      </c>
      <c r="E726" s="226">
        <v>0</v>
      </c>
      <c r="F726" s="219">
        <v>1383408.71</v>
      </c>
      <c r="G726" s="220" t="s">
        <v>121</v>
      </c>
      <c r="H726" s="213">
        <v>718</v>
      </c>
    </row>
    <row r="727" spans="1:9" x14ac:dyDescent="0.2">
      <c r="A727" s="225" t="s">
        <v>524</v>
      </c>
      <c r="B727" s="219">
        <v>163089</v>
      </c>
      <c r="C727" s="226" t="s">
        <v>121</v>
      </c>
      <c r="D727" s="219">
        <v>0</v>
      </c>
      <c r="E727" s="226">
        <v>0</v>
      </c>
      <c r="F727" s="219">
        <v>163089</v>
      </c>
      <c r="G727" s="220" t="s">
        <v>121</v>
      </c>
      <c r="H727" s="213">
        <v>719</v>
      </c>
    </row>
    <row r="728" spans="1:9" x14ac:dyDescent="0.2">
      <c r="A728" s="225" t="s">
        <v>525</v>
      </c>
      <c r="B728" s="219">
        <v>163089</v>
      </c>
      <c r="C728" s="226" t="s">
        <v>121</v>
      </c>
      <c r="D728" s="219">
        <v>0</v>
      </c>
      <c r="E728" s="226">
        <v>0</v>
      </c>
      <c r="F728" s="219">
        <v>163089</v>
      </c>
      <c r="G728" s="220" t="s">
        <v>121</v>
      </c>
      <c r="H728" s="213">
        <v>720</v>
      </c>
    </row>
    <row r="729" spans="1:9" x14ac:dyDescent="0.2">
      <c r="A729" s="225" t="s">
        <v>19022</v>
      </c>
      <c r="B729" s="219">
        <v>819635.59</v>
      </c>
      <c r="C729" s="226" t="s">
        <v>121</v>
      </c>
      <c r="D729" s="219">
        <v>400684.12</v>
      </c>
      <c r="E729" s="226">
        <v>0</v>
      </c>
      <c r="F729" s="219">
        <v>1220319.71</v>
      </c>
      <c r="G729" s="220" t="s">
        <v>121</v>
      </c>
      <c r="H729" s="213">
        <v>721</v>
      </c>
    </row>
    <row r="730" spans="1:9" x14ac:dyDescent="0.2">
      <c r="A730" s="225" t="s">
        <v>19023</v>
      </c>
      <c r="B730" s="219">
        <v>819635.59</v>
      </c>
      <c r="C730" s="226" t="s">
        <v>121</v>
      </c>
      <c r="D730" s="219">
        <v>400684.12</v>
      </c>
      <c r="E730" s="226">
        <v>0</v>
      </c>
      <c r="F730" s="219">
        <v>1220319.71</v>
      </c>
      <c r="G730" s="220" t="s">
        <v>121</v>
      </c>
      <c r="H730" s="213">
        <v>722</v>
      </c>
    </row>
    <row r="731" spans="1:9" x14ac:dyDescent="0.2">
      <c r="A731" s="225" t="s">
        <v>18983</v>
      </c>
      <c r="B731" s="219">
        <v>6345483.8399999999</v>
      </c>
      <c r="C731" s="226" t="s">
        <v>121</v>
      </c>
      <c r="D731" s="219">
        <v>949571.28</v>
      </c>
      <c r="E731" s="226">
        <v>5880.61</v>
      </c>
      <c r="F731" s="219">
        <v>7289174.5099999998</v>
      </c>
      <c r="G731" s="220" t="s">
        <v>121</v>
      </c>
      <c r="H731" s="213">
        <v>723</v>
      </c>
    </row>
    <row r="732" spans="1:9" x14ac:dyDescent="0.2">
      <c r="A732" s="225" t="s">
        <v>526</v>
      </c>
      <c r="B732" s="219">
        <v>59286.71</v>
      </c>
      <c r="C732" s="226" t="s">
        <v>121</v>
      </c>
      <c r="D732" s="219">
        <v>3300</v>
      </c>
      <c r="E732" s="226">
        <v>5880.61</v>
      </c>
      <c r="F732" s="219">
        <v>56706.1</v>
      </c>
      <c r="G732" s="220" t="s">
        <v>121</v>
      </c>
      <c r="H732" s="213">
        <v>724</v>
      </c>
    </row>
    <row r="733" spans="1:9" x14ac:dyDescent="0.2">
      <c r="A733" s="225" t="s">
        <v>527</v>
      </c>
      <c r="B733" s="219">
        <v>59286.71</v>
      </c>
      <c r="C733" s="226" t="s">
        <v>121</v>
      </c>
      <c r="D733" s="219">
        <v>3300</v>
      </c>
      <c r="E733" s="226">
        <v>5880.61</v>
      </c>
      <c r="F733" s="219">
        <v>56706.1</v>
      </c>
      <c r="G733" s="220" t="s">
        <v>121</v>
      </c>
      <c r="H733" s="213">
        <v>725</v>
      </c>
    </row>
    <row r="734" spans="1:9" x14ac:dyDescent="0.2">
      <c r="A734" s="225" t="s">
        <v>528</v>
      </c>
      <c r="B734" s="219">
        <v>35654.46</v>
      </c>
      <c r="C734" s="226" t="s">
        <v>121</v>
      </c>
      <c r="D734" s="219">
        <v>900</v>
      </c>
      <c r="E734" s="226">
        <v>0</v>
      </c>
      <c r="F734" s="219">
        <v>36554.46</v>
      </c>
      <c r="G734" s="220" t="s">
        <v>121</v>
      </c>
      <c r="H734" s="213">
        <v>726</v>
      </c>
    </row>
    <row r="735" spans="1:9" x14ac:dyDescent="0.2">
      <c r="A735" s="225" t="s">
        <v>529</v>
      </c>
      <c r="B735" s="219">
        <v>24591.61</v>
      </c>
      <c r="C735" s="226" t="s">
        <v>121</v>
      </c>
      <c r="D735" s="219">
        <v>0</v>
      </c>
      <c r="E735" s="226">
        <v>0</v>
      </c>
      <c r="F735" s="219">
        <v>24591.61</v>
      </c>
      <c r="G735" s="220" t="s">
        <v>121</v>
      </c>
      <c r="H735" s="213">
        <v>727</v>
      </c>
    </row>
    <row r="736" spans="1:9" x14ac:dyDescent="0.2">
      <c r="A736" s="225" t="s">
        <v>529</v>
      </c>
      <c r="B736" s="219">
        <v>11062.85</v>
      </c>
      <c r="C736" s="226" t="s">
        <v>121</v>
      </c>
      <c r="D736" s="219">
        <v>900</v>
      </c>
      <c r="E736" s="226">
        <v>0</v>
      </c>
      <c r="F736" s="219">
        <v>11962.85</v>
      </c>
      <c r="G736" s="220" t="s">
        <v>121</v>
      </c>
      <c r="H736" s="213">
        <v>728</v>
      </c>
      <c r="I736" s="213">
        <f>+H736+91</f>
        <v>819</v>
      </c>
    </row>
    <row r="737" spans="1:9" x14ac:dyDescent="0.2">
      <c r="A737" s="225" t="s">
        <v>19024</v>
      </c>
      <c r="B737" s="219">
        <v>9850</v>
      </c>
      <c r="C737" s="226" t="s">
        <v>121</v>
      </c>
      <c r="D737" s="219">
        <v>0</v>
      </c>
      <c r="E737" s="226">
        <v>0</v>
      </c>
      <c r="F737" s="219">
        <v>9850</v>
      </c>
      <c r="G737" s="220" t="s">
        <v>121</v>
      </c>
      <c r="H737" s="213">
        <v>729</v>
      </c>
    </row>
    <row r="738" spans="1:9" x14ac:dyDescent="0.2">
      <c r="A738" s="225" t="s">
        <v>19025</v>
      </c>
      <c r="B738" s="219">
        <v>9850</v>
      </c>
      <c r="C738" s="226" t="s">
        <v>121</v>
      </c>
      <c r="D738" s="219">
        <v>0</v>
      </c>
      <c r="E738" s="226">
        <v>0</v>
      </c>
      <c r="F738" s="219">
        <v>9850</v>
      </c>
      <c r="G738" s="220" t="s">
        <v>121</v>
      </c>
      <c r="H738" s="213">
        <v>730</v>
      </c>
    </row>
    <row r="739" spans="1:9" x14ac:dyDescent="0.2">
      <c r="A739" s="225" t="s">
        <v>19194</v>
      </c>
      <c r="B739" s="219">
        <v>2200</v>
      </c>
      <c r="C739" s="226" t="s">
        <v>121</v>
      </c>
      <c r="D739" s="219">
        <v>0</v>
      </c>
      <c r="E739" s="226">
        <v>0</v>
      </c>
      <c r="F739" s="219">
        <v>2200</v>
      </c>
      <c r="G739" s="220" t="s">
        <v>121</v>
      </c>
      <c r="H739" s="213">
        <v>731</v>
      </c>
    </row>
    <row r="740" spans="1:9" x14ac:dyDescent="0.2">
      <c r="A740" s="225" t="s">
        <v>19195</v>
      </c>
      <c r="B740" s="219">
        <v>2200</v>
      </c>
      <c r="C740" s="226" t="s">
        <v>121</v>
      </c>
      <c r="D740" s="219">
        <v>0</v>
      </c>
      <c r="E740" s="226">
        <v>0</v>
      </c>
      <c r="F740" s="219">
        <v>2200</v>
      </c>
      <c r="G740" s="220" t="s">
        <v>121</v>
      </c>
      <c r="H740" s="213">
        <v>732</v>
      </c>
    </row>
    <row r="741" spans="1:9" x14ac:dyDescent="0.2">
      <c r="A741" s="225" t="s">
        <v>19196</v>
      </c>
      <c r="B741" s="219">
        <v>43508.480000000003</v>
      </c>
      <c r="C741" s="226" t="s">
        <v>121</v>
      </c>
      <c r="D741" s="219">
        <v>1841.5</v>
      </c>
      <c r="E741" s="226">
        <v>0</v>
      </c>
      <c r="F741" s="219">
        <v>45349.98</v>
      </c>
      <c r="G741" s="220" t="s">
        <v>121</v>
      </c>
      <c r="H741" s="213">
        <v>733</v>
      </c>
    </row>
    <row r="742" spans="1:9" x14ac:dyDescent="0.2">
      <c r="A742" s="225" t="s">
        <v>19197</v>
      </c>
      <c r="B742" s="219">
        <v>9126.2000000000007</v>
      </c>
      <c r="C742" s="226" t="s">
        <v>121</v>
      </c>
      <c r="D742" s="219">
        <v>1158.5</v>
      </c>
      <c r="E742" s="226">
        <v>0</v>
      </c>
      <c r="F742" s="219">
        <v>10284.700000000001</v>
      </c>
      <c r="G742" s="220" t="s">
        <v>121</v>
      </c>
      <c r="H742" s="213">
        <v>734</v>
      </c>
    </row>
    <row r="743" spans="1:9" x14ac:dyDescent="0.2">
      <c r="A743" s="225" t="s">
        <v>19197</v>
      </c>
      <c r="B743" s="219">
        <v>34382.28</v>
      </c>
      <c r="C743" s="226" t="s">
        <v>121</v>
      </c>
      <c r="D743" s="219">
        <v>683</v>
      </c>
      <c r="E743" s="226">
        <v>0</v>
      </c>
      <c r="F743" s="219">
        <v>35065.279999999999</v>
      </c>
      <c r="G743" s="220" t="s">
        <v>121</v>
      </c>
      <c r="H743" s="213">
        <v>735</v>
      </c>
    </row>
    <row r="744" spans="1:9" x14ac:dyDescent="0.2">
      <c r="A744" s="225" t="s">
        <v>530</v>
      </c>
      <c r="B744" s="219">
        <v>1047151.15</v>
      </c>
      <c r="C744" s="226" t="s">
        <v>121</v>
      </c>
      <c r="D744" s="219">
        <v>130671.5</v>
      </c>
      <c r="E744" s="226">
        <v>0</v>
      </c>
      <c r="F744" s="219">
        <v>1177822.6499999999</v>
      </c>
      <c r="G744" s="220" t="s">
        <v>121</v>
      </c>
      <c r="H744" s="213">
        <v>736</v>
      </c>
    </row>
    <row r="745" spans="1:9" x14ac:dyDescent="0.2">
      <c r="A745" s="225" t="s">
        <v>531</v>
      </c>
      <c r="B745" s="219">
        <v>731904</v>
      </c>
      <c r="C745" s="226" t="s">
        <v>121</v>
      </c>
      <c r="D745" s="219">
        <v>66171.5</v>
      </c>
      <c r="E745" s="226">
        <v>0</v>
      </c>
      <c r="F745" s="219">
        <v>798075.5</v>
      </c>
      <c r="G745" s="220" t="s">
        <v>121</v>
      </c>
      <c r="H745" s="213">
        <v>737</v>
      </c>
    </row>
    <row r="746" spans="1:9" x14ac:dyDescent="0.2">
      <c r="A746" s="225" t="s">
        <v>531</v>
      </c>
      <c r="B746" s="219">
        <v>315222.82</v>
      </c>
      <c r="C746" s="226" t="s">
        <v>121</v>
      </c>
      <c r="D746" s="219">
        <v>64500</v>
      </c>
      <c r="E746" s="226">
        <v>0</v>
      </c>
      <c r="F746" s="219">
        <v>379722.82</v>
      </c>
      <c r="G746" s="220" t="s">
        <v>121</v>
      </c>
      <c r="H746" s="213">
        <v>738</v>
      </c>
    </row>
    <row r="747" spans="1:9" x14ac:dyDescent="0.2">
      <c r="A747" s="225" t="s">
        <v>531</v>
      </c>
      <c r="B747" s="219">
        <v>24.33</v>
      </c>
      <c r="C747" s="226" t="s">
        <v>121</v>
      </c>
      <c r="D747" s="219">
        <v>0</v>
      </c>
      <c r="E747" s="226">
        <v>0</v>
      </c>
      <c r="F747" s="219">
        <v>24.33</v>
      </c>
      <c r="G747" s="220" t="s">
        <v>121</v>
      </c>
      <c r="H747" s="213">
        <v>739</v>
      </c>
    </row>
    <row r="748" spans="1:9" x14ac:dyDescent="0.2">
      <c r="A748" s="225" t="s">
        <v>19499</v>
      </c>
      <c r="B748" s="219">
        <v>1387208.9</v>
      </c>
      <c r="C748" s="226" t="s">
        <v>121</v>
      </c>
      <c r="D748" s="219">
        <v>0</v>
      </c>
      <c r="E748" s="226">
        <v>0</v>
      </c>
      <c r="F748" s="219">
        <v>1387208.9</v>
      </c>
      <c r="G748" s="220" t="s">
        <v>121</v>
      </c>
      <c r="H748" s="213">
        <v>740</v>
      </c>
    </row>
    <row r="749" spans="1:9" x14ac:dyDescent="0.2">
      <c r="A749" s="225" t="s">
        <v>19500</v>
      </c>
      <c r="B749" s="219">
        <v>1387208.9</v>
      </c>
      <c r="C749" s="226" t="s">
        <v>121</v>
      </c>
      <c r="D749" s="219">
        <v>0</v>
      </c>
      <c r="E749" s="226">
        <v>0</v>
      </c>
      <c r="F749" s="219">
        <v>1387208.9</v>
      </c>
      <c r="G749" s="220" t="s">
        <v>121</v>
      </c>
      <c r="H749" s="213">
        <v>741</v>
      </c>
    </row>
    <row r="750" spans="1:9" x14ac:dyDescent="0.2">
      <c r="A750" s="225" t="s">
        <v>532</v>
      </c>
      <c r="B750" s="219">
        <v>3565474.81</v>
      </c>
      <c r="C750" s="226" t="s">
        <v>121</v>
      </c>
      <c r="D750" s="219">
        <v>725485.54</v>
      </c>
      <c r="E750" s="226">
        <v>0</v>
      </c>
      <c r="F750" s="219">
        <v>4290960.3499999996</v>
      </c>
      <c r="G750" s="220" t="s">
        <v>121</v>
      </c>
      <c r="H750" s="213">
        <v>742</v>
      </c>
    </row>
    <row r="751" spans="1:9" x14ac:dyDescent="0.2">
      <c r="A751" s="225" t="s">
        <v>533</v>
      </c>
      <c r="B751" s="219">
        <v>2699858.04</v>
      </c>
      <c r="C751" s="226" t="s">
        <v>121</v>
      </c>
      <c r="D751" s="219">
        <v>462435.42</v>
      </c>
      <c r="E751" s="226">
        <v>0</v>
      </c>
      <c r="F751" s="219">
        <v>3162293.46</v>
      </c>
      <c r="G751" s="220" t="s">
        <v>121</v>
      </c>
      <c r="H751" s="213">
        <v>743</v>
      </c>
    </row>
    <row r="752" spans="1:9" x14ac:dyDescent="0.2">
      <c r="A752" s="225" t="s">
        <v>533</v>
      </c>
      <c r="B752" s="219">
        <v>865616.77</v>
      </c>
      <c r="C752" s="226" t="s">
        <v>121</v>
      </c>
      <c r="D752" s="219">
        <v>263050.12</v>
      </c>
      <c r="E752" s="226">
        <v>0</v>
      </c>
      <c r="F752" s="219">
        <v>1128666.8899999999</v>
      </c>
      <c r="G752" s="220" t="s">
        <v>121</v>
      </c>
      <c r="H752" s="213">
        <v>744</v>
      </c>
      <c r="I752" s="213">
        <f>+H752+93</f>
        <v>837</v>
      </c>
    </row>
    <row r="753" spans="1:9" x14ac:dyDescent="0.2">
      <c r="A753" s="225" t="s">
        <v>19026</v>
      </c>
      <c r="B753" s="219">
        <v>48149.33</v>
      </c>
      <c r="C753" s="226" t="s">
        <v>121</v>
      </c>
      <c r="D753" s="219">
        <v>87372.74</v>
      </c>
      <c r="E753" s="226">
        <v>0</v>
      </c>
      <c r="F753" s="219">
        <v>135522.07</v>
      </c>
      <c r="G753" s="220" t="s">
        <v>121</v>
      </c>
      <c r="H753" s="213">
        <v>745</v>
      </c>
    </row>
    <row r="754" spans="1:9" x14ac:dyDescent="0.2">
      <c r="A754" s="225" t="s">
        <v>19027</v>
      </c>
      <c r="B754" s="219">
        <v>48149.33</v>
      </c>
      <c r="C754" s="226" t="s">
        <v>121</v>
      </c>
      <c r="D754" s="219">
        <v>87372.74</v>
      </c>
      <c r="E754" s="226">
        <v>0</v>
      </c>
      <c r="F754" s="219">
        <v>135522.07</v>
      </c>
      <c r="G754" s="220" t="s">
        <v>121</v>
      </c>
      <c r="H754" s="213">
        <v>746</v>
      </c>
    </row>
    <row r="755" spans="1:9" x14ac:dyDescent="0.2">
      <c r="A755" s="225" t="s">
        <v>19374</v>
      </c>
      <c r="B755" s="219">
        <v>147000</v>
      </c>
      <c r="C755" s="226" t="s">
        <v>121</v>
      </c>
      <c r="D755" s="219">
        <v>0</v>
      </c>
      <c r="E755" s="226">
        <v>0</v>
      </c>
      <c r="F755" s="219">
        <v>147000</v>
      </c>
      <c r="G755" s="220" t="s">
        <v>121</v>
      </c>
      <c r="H755" s="213">
        <v>747</v>
      </c>
    </row>
    <row r="756" spans="1:9" x14ac:dyDescent="0.2">
      <c r="A756" s="225" t="s">
        <v>19374</v>
      </c>
      <c r="B756" s="219">
        <v>147000</v>
      </c>
      <c r="C756" s="226" t="s">
        <v>121</v>
      </c>
      <c r="D756" s="219">
        <v>0</v>
      </c>
      <c r="E756" s="226">
        <v>0</v>
      </c>
      <c r="F756" s="219">
        <v>147000</v>
      </c>
      <c r="G756" s="220" t="s">
        <v>121</v>
      </c>
      <c r="H756" s="213">
        <v>748</v>
      </c>
    </row>
    <row r="757" spans="1:9" x14ac:dyDescent="0.2">
      <c r="A757" s="225" t="s">
        <v>523</v>
      </c>
      <c r="B757" s="219">
        <v>55511.68</v>
      </c>
      <c r="C757" s="226" t="s">
        <v>121</v>
      </c>
      <c r="D757" s="219">
        <v>0</v>
      </c>
      <c r="E757" s="226">
        <v>0</v>
      </c>
      <c r="F757" s="219">
        <v>55511.68</v>
      </c>
      <c r="G757" s="220" t="s">
        <v>121</v>
      </c>
      <c r="H757" s="213">
        <v>749</v>
      </c>
    </row>
    <row r="758" spans="1:9" x14ac:dyDescent="0.2">
      <c r="A758" s="225" t="s">
        <v>19501</v>
      </c>
      <c r="B758" s="219">
        <v>55511.68</v>
      </c>
      <c r="C758" s="226" t="s">
        <v>121</v>
      </c>
      <c r="D758" s="219">
        <v>0</v>
      </c>
      <c r="E758" s="226">
        <v>0</v>
      </c>
      <c r="F758" s="219">
        <v>55511.68</v>
      </c>
      <c r="G758" s="220" t="s">
        <v>121</v>
      </c>
      <c r="H758" s="213">
        <v>750</v>
      </c>
    </row>
    <row r="759" spans="1:9" x14ac:dyDescent="0.2">
      <c r="A759" s="225" t="s">
        <v>534</v>
      </c>
      <c r="B759" s="219">
        <v>1861738.68</v>
      </c>
      <c r="C759" s="226" t="s">
        <v>121</v>
      </c>
      <c r="D759" s="219">
        <v>815688.83</v>
      </c>
      <c r="E759" s="226">
        <v>0</v>
      </c>
      <c r="F759" s="219">
        <v>2677427.5099999998</v>
      </c>
      <c r="G759" s="220" t="s">
        <v>121</v>
      </c>
      <c r="H759" s="213">
        <v>751</v>
      </c>
    </row>
    <row r="760" spans="1:9" ht="13.5" thickBot="1" x14ac:dyDescent="0.25">
      <c r="A760" s="227" t="s">
        <v>18984</v>
      </c>
      <c r="B760" s="221">
        <v>1861738.68</v>
      </c>
      <c r="C760" s="228" t="s">
        <v>121</v>
      </c>
      <c r="D760" s="221">
        <v>815688.83</v>
      </c>
      <c r="E760" s="228">
        <v>0</v>
      </c>
      <c r="F760" s="221">
        <v>2677427.5099999998</v>
      </c>
      <c r="G760" s="222" t="s">
        <v>121</v>
      </c>
      <c r="H760" s="213">
        <v>752</v>
      </c>
      <c r="I760" s="213">
        <f>+H760+94</f>
        <v>846</v>
      </c>
    </row>
    <row r="761" spans="1:9" x14ac:dyDescent="0.2">
      <c r="A761" s="223" t="s">
        <v>535</v>
      </c>
      <c r="B761" s="217">
        <v>1614050.06</v>
      </c>
      <c r="C761" s="224" t="s">
        <v>121</v>
      </c>
      <c r="D761" s="217">
        <v>152809.87</v>
      </c>
      <c r="E761" s="224">
        <v>0</v>
      </c>
      <c r="F761" s="217">
        <v>1766859.93</v>
      </c>
      <c r="G761" s="218" t="s">
        <v>121</v>
      </c>
      <c r="H761" s="213">
        <v>753</v>
      </c>
    </row>
    <row r="762" spans="1:9" x14ac:dyDescent="0.2">
      <c r="A762" s="225" t="s">
        <v>536</v>
      </c>
      <c r="B762" s="219">
        <v>1350465.23</v>
      </c>
      <c r="C762" s="226" t="s">
        <v>121</v>
      </c>
      <c r="D762" s="219">
        <v>152809.87</v>
      </c>
      <c r="E762" s="226">
        <v>0</v>
      </c>
      <c r="F762" s="219">
        <v>1503275.1</v>
      </c>
      <c r="G762" s="220" t="s">
        <v>121</v>
      </c>
      <c r="H762" s="213">
        <v>754</v>
      </c>
    </row>
    <row r="763" spans="1:9" x14ac:dyDescent="0.2">
      <c r="A763" s="225" t="s">
        <v>536</v>
      </c>
      <c r="B763" s="219">
        <v>247094.57</v>
      </c>
      <c r="C763" s="226" t="s">
        <v>121</v>
      </c>
      <c r="D763" s="219">
        <v>0</v>
      </c>
      <c r="E763" s="226">
        <v>0</v>
      </c>
      <c r="F763" s="219">
        <v>247094.57</v>
      </c>
      <c r="G763" s="220" t="s">
        <v>121</v>
      </c>
      <c r="H763" s="213">
        <v>755</v>
      </c>
    </row>
    <row r="764" spans="1:9" x14ac:dyDescent="0.2">
      <c r="A764" s="225" t="s">
        <v>536</v>
      </c>
      <c r="B764" s="219">
        <v>16490.259999999998</v>
      </c>
      <c r="C764" s="226" t="s">
        <v>121</v>
      </c>
      <c r="D764" s="219">
        <v>0</v>
      </c>
      <c r="E764" s="226">
        <v>0</v>
      </c>
      <c r="F764" s="219">
        <v>16490.259999999998</v>
      </c>
      <c r="G764" s="220" t="s">
        <v>121</v>
      </c>
      <c r="H764" s="213">
        <v>756</v>
      </c>
    </row>
    <row r="765" spans="1:9" x14ac:dyDescent="0.2">
      <c r="A765" s="225" t="s">
        <v>19028</v>
      </c>
      <c r="B765" s="219">
        <v>247688.62</v>
      </c>
      <c r="C765" s="226" t="s">
        <v>121</v>
      </c>
      <c r="D765" s="219">
        <v>662878.96</v>
      </c>
      <c r="E765" s="226">
        <v>0</v>
      </c>
      <c r="F765" s="219">
        <v>910567.58</v>
      </c>
      <c r="G765" s="220" t="s">
        <v>121</v>
      </c>
      <c r="H765" s="213">
        <v>757</v>
      </c>
    </row>
    <row r="766" spans="1:9" x14ac:dyDescent="0.2">
      <c r="A766" s="225" t="s">
        <v>19029</v>
      </c>
      <c r="B766" s="219">
        <v>119656.96000000001</v>
      </c>
      <c r="C766" s="226" t="s">
        <v>121</v>
      </c>
      <c r="D766" s="219">
        <v>662878.96</v>
      </c>
      <c r="E766" s="226">
        <v>0</v>
      </c>
      <c r="F766" s="219">
        <v>782535.92</v>
      </c>
      <c r="G766" s="220" t="s">
        <v>121</v>
      </c>
      <c r="H766" s="213">
        <v>758</v>
      </c>
    </row>
    <row r="767" spans="1:9" x14ac:dyDescent="0.2">
      <c r="A767" s="225" t="s">
        <v>19029</v>
      </c>
      <c r="B767" s="219">
        <v>128031.66</v>
      </c>
      <c r="C767" s="226" t="s">
        <v>121</v>
      </c>
      <c r="D767" s="219">
        <v>0</v>
      </c>
      <c r="E767" s="226">
        <v>0</v>
      </c>
      <c r="F767" s="219">
        <v>128031.66</v>
      </c>
      <c r="G767" s="220" t="s">
        <v>121</v>
      </c>
      <c r="H767" s="213">
        <v>759</v>
      </c>
    </row>
    <row r="768" spans="1:9" x14ac:dyDescent="0.2">
      <c r="A768" s="225" t="s">
        <v>537</v>
      </c>
      <c r="B768" s="219">
        <v>5631202.0099999998</v>
      </c>
      <c r="C768" s="226" t="s">
        <v>121</v>
      </c>
      <c r="D768" s="219">
        <v>1380962.59</v>
      </c>
      <c r="E768" s="226">
        <v>0</v>
      </c>
      <c r="F768" s="219">
        <v>7012164.5999999996</v>
      </c>
      <c r="G768" s="220" t="s">
        <v>121</v>
      </c>
      <c r="H768" s="213">
        <v>760</v>
      </c>
    </row>
    <row r="769" spans="1:8" x14ac:dyDescent="0.2">
      <c r="A769" s="225" t="s">
        <v>538</v>
      </c>
      <c r="B769" s="219">
        <v>1212702.98</v>
      </c>
      <c r="C769" s="226" t="s">
        <v>121</v>
      </c>
      <c r="D769" s="219">
        <v>157447.91</v>
      </c>
      <c r="E769" s="226">
        <v>0</v>
      </c>
      <c r="F769" s="219">
        <v>1370150.89</v>
      </c>
      <c r="G769" s="220" t="s">
        <v>121</v>
      </c>
      <c r="H769" s="213">
        <v>761</v>
      </c>
    </row>
    <row r="770" spans="1:8" x14ac:dyDescent="0.2">
      <c r="A770" s="225" t="s">
        <v>539</v>
      </c>
      <c r="B770" s="219">
        <v>325518.01</v>
      </c>
      <c r="C770" s="226" t="s">
        <v>121</v>
      </c>
      <c r="D770" s="219">
        <v>37244.160000000003</v>
      </c>
      <c r="E770" s="226">
        <v>0</v>
      </c>
      <c r="F770" s="219">
        <v>362762.17</v>
      </c>
      <c r="G770" s="220" t="s">
        <v>121</v>
      </c>
      <c r="H770" s="213">
        <v>762</v>
      </c>
    </row>
    <row r="771" spans="1:8" x14ac:dyDescent="0.2">
      <c r="A771" s="225" t="s">
        <v>272</v>
      </c>
      <c r="B771" s="219">
        <v>46061.8</v>
      </c>
      <c r="C771" s="226" t="s">
        <v>121</v>
      </c>
      <c r="D771" s="219">
        <v>9832.2000000000007</v>
      </c>
      <c r="E771" s="226">
        <v>0</v>
      </c>
      <c r="F771" s="219">
        <v>55894</v>
      </c>
      <c r="G771" s="220" t="s">
        <v>121</v>
      </c>
      <c r="H771" s="213">
        <v>763</v>
      </c>
    </row>
    <row r="772" spans="1:8" x14ac:dyDescent="0.2">
      <c r="A772" s="225" t="s">
        <v>272</v>
      </c>
      <c r="B772" s="219">
        <v>279456.21000000002</v>
      </c>
      <c r="C772" s="226" t="s">
        <v>121</v>
      </c>
      <c r="D772" s="219">
        <v>27411.96</v>
      </c>
      <c r="E772" s="226">
        <v>0</v>
      </c>
      <c r="F772" s="219">
        <v>306868.17</v>
      </c>
      <c r="G772" s="220" t="s">
        <v>121</v>
      </c>
      <c r="H772" s="213">
        <v>764</v>
      </c>
    </row>
    <row r="773" spans="1:8" x14ac:dyDescent="0.2">
      <c r="A773" s="225" t="s">
        <v>19030</v>
      </c>
      <c r="B773" s="219">
        <v>296779.55</v>
      </c>
      <c r="C773" s="226" t="s">
        <v>121</v>
      </c>
      <c r="D773" s="219">
        <v>71977.990000000005</v>
      </c>
      <c r="E773" s="226">
        <v>0</v>
      </c>
      <c r="F773" s="219">
        <v>368757.54</v>
      </c>
      <c r="G773" s="220" t="s">
        <v>121</v>
      </c>
      <c r="H773" s="213">
        <v>765</v>
      </c>
    </row>
    <row r="774" spans="1:8" x14ac:dyDescent="0.2">
      <c r="A774" s="225" t="s">
        <v>19031</v>
      </c>
      <c r="B774" s="219">
        <v>58433.33</v>
      </c>
      <c r="C774" s="226" t="s">
        <v>121</v>
      </c>
      <c r="D774" s="219">
        <v>71977.990000000005</v>
      </c>
      <c r="E774" s="226">
        <v>0</v>
      </c>
      <c r="F774" s="219">
        <v>130411.32</v>
      </c>
      <c r="G774" s="220" t="s">
        <v>121</v>
      </c>
      <c r="H774" s="213">
        <v>766</v>
      </c>
    </row>
    <row r="775" spans="1:8" x14ac:dyDescent="0.2">
      <c r="A775" s="225" t="s">
        <v>19031</v>
      </c>
      <c r="B775" s="219">
        <v>238346.22</v>
      </c>
      <c r="C775" s="226" t="s">
        <v>121</v>
      </c>
      <c r="D775" s="219">
        <v>0</v>
      </c>
      <c r="E775" s="226">
        <v>0</v>
      </c>
      <c r="F775" s="219">
        <v>238346.22</v>
      </c>
      <c r="G775" s="220" t="s">
        <v>121</v>
      </c>
      <c r="H775" s="213">
        <v>767</v>
      </c>
    </row>
    <row r="776" spans="1:8" x14ac:dyDescent="0.2">
      <c r="A776" s="225" t="s">
        <v>19032</v>
      </c>
      <c r="B776" s="219">
        <v>291721.69</v>
      </c>
      <c r="C776" s="226" t="s">
        <v>121</v>
      </c>
      <c r="D776" s="219">
        <v>0</v>
      </c>
      <c r="E776" s="226">
        <v>0</v>
      </c>
      <c r="F776" s="219">
        <v>291721.69</v>
      </c>
      <c r="G776" s="220" t="s">
        <v>121</v>
      </c>
      <c r="H776" s="213">
        <v>768</v>
      </c>
    </row>
    <row r="777" spans="1:8" x14ac:dyDescent="0.2">
      <c r="A777" s="225" t="s">
        <v>19033</v>
      </c>
      <c r="B777" s="219">
        <v>41956.19</v>
      </c>
      <c r="C777" s="226" t="s">
        <v>121</v>
      </c>
      <c r="D777" s="219">
        <v>0</v>
      </c>
      <c r="E777" s="226">
        <v>0</v>
      </c>
      <c r="F777" s="219">
        <v>41956.19</v>
      </c>
      <c r="G777" s="220" t="s">
        <v>121</v>
      </c>
      <c r="H777" s="213">
        <v>769</v>
      </c>
    </row>
    <row r="778" spans="1:8" x14ac:dyDescent="0.2">
      <c r="A778" s="225" t="s">
        <v>19033</v>
      </c>
      <c r="B778" s="219">
        <v>14885.5</v>
      </c>
      <c r="C778" s="226" t="s">
        <v>121</v>
      </c>
      <c r="D778" s="219">
        <v>0</v>
      </c>
      <c r="E778" s="226">
        <v>0</v>
      </c>
      <c r="F778" s="219">
        <v>14885.5</v>
      </c>
      <c r="G778" s="220" t="s">
        <v>121</v>
      </c>
      <c r="H778" s="213">
        <v>770</v>
      </c>
    </row>
    <row r="779" spans="1:8" x14ac:dyDescent="0.2">
      <c r="A779" s="225" t="s">
        <v>19198</v>
      </c>
      <c r="B779" s="219">
        <v>234880</v>
      </c>
      <c r="C779" s="226" t="s">
        <v>121</v>
      </c>
      <c r="D779" s="219">
        <v>0</v>
      </c>
      <c r="E779" s="226">
        <v>0</v>
      </c>
      <c r="F779" s="219">
        <v>234880</v>
      </c>
      <c r="G779" s="220" t="s">
        <v>121</v>
      </c>
      <c r="H779" s="213">
        <v>771</v>
      </c>
    </row>
    <row r="780" spans="1:8" x14ac:dyDescent="0.2">
      <c r="A780" s="225" t="s">
        <v>19034</v>
      </c>
      <c r="B780" s="219">
        <v>298683.73</v>
      </c>
      <c r="C780" s="226" t="s">
        <v>121</v>
      </c>
      <c r="D780" s="219">
        <v>48225.760000000002</v>
      </c>
      <c r="E780" s="226">
        <v>0</v>
      </c>
      <c r="F780" s="219">
        <v>346909.49</v>
      </c>
      <c r="G780" s="220" t="s">
        <v>121</v>
      </c>
      <c r="H780" s="213">
        <v>772</v>
      </c>
    </row>
    <row r="781" spans="1:8" x14ac:dyDescent="0.2">
      <c r="A781" s="225" t="s">
        <v>19035</v>
      </c>
      <c r="B781" s="219">
        <v>4914.41</v>
      </c>
      <c r="C781" s="226" t="s">
        <v>121</v>
      </c>
      <c r="D781" s="219">
        <v>911.8</v>
      </c>
      <c r="E781" s="226">
        <v>0</v>
      </c>
      <c r="F781" s="219">
        <v>5826.21</v>
      </c>
      <c r="G781" s="220" t="s">
        <v>121</v>
      </c>
      <c r="H781" s="213">
        <v>773</v>
      </c>
    </row>
    <row r="782" spans="1:8" x14ac:dyDescent="0.2">
      <c r="A782" s="225" t="s">
        <v>19035</v>
      </c>
      <c r="B782" s="219">
        <v>293769.32</v>
      </c>
      <c r="C782" s="226" t="s">
        <v>121</v>
      </c>
      <c r="D782" s="219">
        <v>47313.96</v>
      </c>
      <c r="E782" s="226">
        <v>0</v>
      </c>
      <c r="F782" s="219">
        <v>341083.28</v>
      </c>
      <c r="G782" s="220" t="s">
        <v>121</v>
      </c>
      <c r="H782" s="213">
        <v>774</v>
      </c>
    </row>
    <row r="783" spans="1:8" x14ac:dyDescent="0.2">
      <c r="A783" s="225" t="s">
        <v>540</v>
      </c>
      <c r="B783" s="219">
        <v>482674.9</v>
      </c>
      <c r="C783" s="226" t="s">
        <v>121</v>
      </c>
      <c r="D783" s="219">
        <v>39337.339999999997</v>
      </c>
      <c r="E783" s="226">
        <v>0</v>
      </c>
      <c r="F783" s="219">
        <v>522012.24</v>
      </c>
      <c r="G783" s="220" t="s">
        <v>121</v>
      </c>
      <c r="H783" s="213">
        <v>775</v>
      </c>
    </row>
    <row r="784" spans="1:8" x14ac:dyDescent="0.2">
      <c r="A784" s="225" t="s">
        <v>541</v>
      </c>
      <c r="B784" s="219">
        <v>478613.76000000001</v>
      </c>
      <c r="C784" s="226" t="s">
        <v>121</v>
      </c>
      <c r="D784" s="219">
        <v>39337.339999999997</v>
      </c>
      <c r="E784" s="226">
        <v>0</v>
      </c>
      <c r="F784" s="219">
        <v>517951.1</v>
      </c>
      <c r="G784" s="220" t="s">
        <v>121</v>
      </c>
      <c r="H784" s="213">
        <v>776</v>
      </c>
    </row>
    <row r="785" spans="1:8" x14ac:dyDescent="0.2">
      <c r="A785" s="225" t="s">
        <v>273</v>
      </c>
      <c r="B785" s="219">
        <v>189683.39</v>
      </c>
      <c r="C785" s="226" t="s">
        <v>121</v>
      </c>
      <c r="D785" s="219">
        <v>23415.94</v>
      </c>
      <c r="E785" s="226">
        <v>0</v>
      </c>
      <c r="F785" s="219">
        <v>213099.33</v>
      </c>
      <c r="G785" s="220" t="s">
        <v>121</v>
      </c>
      <c r="H785" s="213">
        <v>777</v>
      </c>
    </row>
    <row r="786" spans="1:8" x14ac:dyDescent="0.2">
      <c r="A786" s="225" t="s">
        <v>273</v>
      </c>
      <c r="B786" s="219">
        <v>288930.37</v>
      </c>
      <c r="C786" s="226" t="s">
        <v>121</v>
      </c>
      <c r="D786" s="219">
        <v>15921.4</v>
      </c>
      <c r="E786" s="226">
        <v>0</v>
      </c>
      <c r="F786" s="219">
        <v>304851.77</v>
      </c>
      <c r="G786" s="220" t="s">
        <v>121</v>
      </c>
      <c r="H786" s="213">
        <v>778</v>
      </c>
    </row>
    <row r="787" spans="1:8" x14ac:dyDescent="0.2">
      <c r="A787" s="225" t="s">
        <v>542</v>
      </c>
      <c r="B787" s="219">
        <v>4061.14</v>
      </c>
      <c r="C787" s="226" t="s">
        <v>121</v>
      </c>
      <c r="D787" s="219">
        <v>0</v>
      </c>
      <c r="E787" s="226">
        <v>0</v>
      </c>
      <c r="F787" s="219">
        <v>4061.14</v>
      </c>
      <c r="G787" s="220" t="s">
        <v>121</v>
      </c>
      <c r="H787" s="213">
        <v>779</v>
      </c>
    </row>
    <row r="788" spans="1:8" x14ac:dyDescent="0.2">
      <c r="A788" s="225" t="s">
        <v>543</v>
      </c>
      <c r="B788" s="219">
        <v>567.32000000000005</v>
      </c>
      <c r="C788" s="226" t="s">
        <v>121</v>
      </c>
      <c r="D788" s="219">
        <v>0</v>
      </c>
      <c r="E788" s="226">
        <v>0</v>
      </c>
      <c r="F788" s="219">
        <v>567.32000000000005</v>
      </c>
      <c r="G788" s="220" t="s">
        <v>121</v>
      </c>
      <c r="H788" s="213">
        <v>780</v>
      </c>
    </row>
    <row r="789" spans="1:8" x14ac:dyDescent="0.2">
      <c r="A789" s="225" t="s">
        <v>543</v>
      </c>
      <c r="B789" s="219">
        <v>3493.82</v>
      </c>
      <c r="C789" s="226" t="s">
        <v>121</v>
      </c>
      <c r="D789" s="219">
        <v>0</v>
      </c>
      <c r="E789" s="226">
        <v>0</v>
      </c>
      <c r="F789" s="219">
        <v>3493.82</v>
      </c>
      <c r="G789" s="220" t="s">
        <v>121</v>
      </c>
      <c r="H789" s="213">
        <v>781</v>
      </c>
    </row>
    <row r="790" spans="1:8" x14ac:dyDescent="0.2">
      <c r="A790" s="225" t="s">
        <v>544</v>
      </c>
      <c r="B790" s="219">
        <v>1348701.63</v>
      </c>
      <c r="C790" s="226" t="s">
        <v>121</v>
      </c>
      <c r="D790" s="219">
        <v>727037.29</v>
      </c>
      <c r="E790" s="226">
        <v>0</v>
      </c>
      <c r="F790" s="219">
        <v>2075738.92</v>
      </c>
      <c r="G790" s="220" t="s">
        <v>121</v>
      </c>
      <c r="H790" s="213">
        <v>782</v>
      </c>
    </row>
    <row r="791" spans="1:8" x14ac:dyDescent="0.2">
      <c r="A791" s="225" t="s">
        <v>19036</v>
      </c>
      <c r="B791" s="219">
        <v>80620</v>
      </c>
      <c r="C791" s="226" t="s">
        <v>121</v>
      </c>
      <c r="D791" s="219">
        <v>0</v>
      </c>
      <c r="E791" s="226">
        <v>0</v>
      </c>
      <c r="F791" s="219">
        <v>80620</v>
      </c>
      <c r="G791" s="220" t="s">
        <v>121</v>
      </c>
      <c r="H791" s="213">
        <v>783</v>
      </c>
    </row>
    <row r="792" spans="1:8" x14ac:dyDescent="0.2">
      <c r="A792" s="225" t="s">
        <v>19037</v>
      </c>
      <c r="B792" s="219">
        <v>19952</v>
      </c>
      <c r="C792" s="226" t="s">
        <v>121</v>
      </c>
      <c r="D792" s="219">
        <v>0</v>
      </c>
      <c r="E792" s="226">
        <v>0</v>
      </c>
      <c r="F792" s="219">
        <v>19952</v>
      </c>
      <c r="G792" s="220" t="s">
        <v>121</v>
      </c>
      <c r="H792" s="213">
        <v>784</v>
      </c>
    </row>
    <row r="793" spans="1:8" x14ac:dyDescent="0.2">
      <c r="A793" s="225" t="s">
        <v>19037</v>
      </c>
      <c r="B793" s="219">
        <v>60668</v>
      </c>
      <c r="C793" s="226" t="s">
        <v>121</v>
      </c>
      <c r="D793" s="219">
        <v>0</v>
      </c>
      <c r="E793" s="226">
        <v>0</v>
      </c>
      <c r="F793" s="219">
        <v>60668</v>
      </c>
      <c r="G793" s="220" t="s">
        <v>121</v>
      </c>
      <c r="H793" s="213">
        <v>785</v>
      </c>
    </row>
    <row r="794" spans="1:8" x14ac:dyDescent="0.2">
      <c r="A794" s="225" t="s">
        <v>19038</v>
      </c>
      <c r="B794" s="219">
        <v>58246.76</v>
      </c>
      <c r="C794" s="226" t="s">
        <v>121</v>
      </c>
      <c r="D794" s="219">
        <v>5694.99</v>
      </c>
      <c r="E794" s="226">
        <v>0</v>
      </c>
      <c r="F794" s="219">
        <v>63941.75</v>
      </c>
      <c r="G794" s="220" t="s">
        <v>121</v>
      </c>
      <c r="H794" s="213">
        <v>786</v>
      </c>
    </row>
    <row r="795" spans="1:8" x14ac:dyDescent="0.2">
      <c r="A795" s="225" t="s">
        <v>19039</v>
      </c>
      <c r="B795" s="219">
        <v>10493.07</v>
      </c>
      <c r="C795" s="226" t="s">
        <v>121</v>
      </c>
      <c r="D795" s="219">
        <v>0</v>
      </c>
      <c r="E795" s="226">
        <v>0</v>
      </c>
      <c r="F795" s="219">
        <v>10493.07</v>
      </c>
      <c r="G795" s="220" t="s">
        <v>121</v>
      </c>
      <c r="H795" s="213">
        <v>787</v>
      </c>
    </row>
    <row r="796" spans="1:8" x14ac:dyDescent="0.2">
      <c r="A796" s="225" t="s">
        <v>19039</v>
      </c>
      <c r="B796" s="219">
        <v>47753.69</v>
      </c>
      <c r="C796" s="226" t="s">
        <v>121</v>
      </c>
      <c r="D796" s="219">
        <v>5694.99</v>
      </c>
      <c r="E796" s="226">
        <v>0</v>
      </c>
      <c r="F796" s="219">
        <v>53448.68</v>
      </c>
      <c r="G796" s="220" t="s">
        <v>121</v>
      </c>
      <c r="H796" s="213">
        <v>788</v>
      </c>
    </row>
    <row r="797" spans="1:8" x14ac:dyDescent="0.2">
      <c r="A797" s="225" t="s">
        <v>19040</v>
      </c>
      <c r="B797" s="219">
        <v>178024.08</v>
      </c>
      <c r="C797" s="226" t="s">
        <v>121</v>
      </c>
      <c r="D797" s="219">
        <v>0</v>
      </c>
      <c r="E797" s="226">
        <v>0</v>
      </c>
      <c r="F797" s="219">
        <v>178024.08</v>
      </c>
      <c r="G797" s="220" t="s">
        <v>121</v>
      </c>
      <c r="H797" s="213">
        <v>789</v>
      </c>
    </row>
    <row r="798" spans="1:8" x14ac:dyDescent="0.2">
      <c r="A798" s="225" t="s">
        <v>19041</v>
      </c>
      <c r="B798" s="219">
        <v>113064.08</v>
      </c>
      <c r="C798" s="226" t="s">
        <v>121</v>
      </c>
      <c r="D798" s="219">
        <v>0</v>
      </c>
      <c r="E798" s="226">
        <v>0</v>
      </c>
      <c r="F798" s="219">
        <v>113064.08</v>
      </c>
      <c r="G798" s="220" t="s">
        <v>121</v>
      </c>
      <c r="H798" s="213">
        <v>790</v>
      </c>
    </row>
    <row r="799" spans="1:8" x14ac:dyDescent="0.2">
      <c r="A799" s="225" t="s">
        <v>19041</v>
      </c>
      <c r="B799" s="219">
        <v>64960</v>
      </c>
      <c r="C799" s="226" t="s">
        <v>121</v>
      </c>
      <c r="D799" s="219">
        <v>0</v>
      </c>
      <c r="E799" s="226">
        <v>0</v>
      </c>
      <c r="F799" s="219">
        <v>64960</v>
      </c>
      <c r="G799" s="220" t="s">
        <v>121</v>
      </c>
      <c r="H799" s="213">
        <v>791</v>
      </c>
    </row>
    <row r="800" spans="1:8" x14ac:dyDescent="0.2">
      <c r="A800" s="225" t="s">
        <v>19042</v>
      </c>
      <c r="B800" s="219">
        <v>9482.5499999999993</v>
      </c>
      <c r="C800" s="226" t="s">
        <v>121</v>
      </c>
      <c r="D800" s="219">
        <v>0</v>
      </c>
      <c r="E800" s="226">
        <v>0</v>
      </c>
      <c r="F800" s="219">
        <v>9482.5499999999993</v>
      </c>
      <c r="G800" s="220" t="s">
        <v>121</v>
      </c>
      <c r="H800" s="213">
        <v>792</v>
      </c>
    </row>
    <row r="801" spans="1:8" x14ac:dyDescent="0.2">
      <c r="A801" s="225" t="s">
        <v>19043</v>
      </c>
      <c r="B801" s="219">
        <v>7856.55</v>
      </c>
      <c r="C801" s="226" t="s">
        <v>121</v>
      </c>
      <c r="D801" s="219">
        <v>0</v>
      </c>
      <c r="E801" s="226">
        <v>0</v>
      </c>
      <c r="F801" s="219">
        <v>7856.55</v>
      </c>
      <c r="G801" s="220" t="s">
        <v>121</v>
      </c>
      <c r="H801" s="213">
        <v>793</v>
      </c>
    </row>
    <row r="802" spans="1:8" x14ac:dyDescent="0.2">
      <c r="A802" s="225" t="s">
        <v>19043</v>
      </c>
      <c r="B802" s="219">
        <v>1626</v>
      </c>
      <c r="C802" s="226" t="s">
        <v>121</v>
      </c>
      <c r="D802" s="219">
        <v>0</v>
      </c>
      <c r="E802" s="226">
        <v>0</v>
      </c>
      <c r="F802" s="219">
        <v>1626</v>
      </c>
      <c r="G802" s="220" t="s">
        <v>121</v>
      </c>
      <c r="H802" s="213">
        <v>794</v>
      </c>
    </row>
    <row r="803" spans="1:8" x14ac:dyDescent="0.2">
      <c r="A803" s="225" t="s">
        <v>19044</v>
      </c>
      <c r="B803" s="219">
        <v>16152.78</v>
      </c>
      <c r="C803" s="226" t="s">
        <v>121</v>
      </c>
      <c r="D803" s="219">
        <v>0</v>
      </c>
      <c r="E803" s="226">
        <v>0</v>
      </c>
      <c r="F803" s="219">
        <v>16152.78</v>
      </c>
      <c r="G803" s="220" t="s">
        <v>121</v>
      </c>
      <c r="H803" s="213">
        <v>795</v>
      </c>
    </row>
    <row r="804" spans="1:8" x14ac:dyDescent="0.2">
      <c r="A804" s="225" t="s">
        <v>19045</v>
      </c>
      <c r="B804" s="219">
        <v>16152.78</v>
      </c>
      <c r="C804" s="226" t="s">
        <v>121</v>
      </c>
      <c r="D804" s="219">
        <v>0</v>
      </c>
      <c r="E804" s="226">
        <v>0</v>
      </c>
      <c r="F804" s="219">
        <v>16152.78</v>
      </c>
      <c r="G804" s="220" t="s">
        <v>121</v>
      </c>
      <c r="H804" s="213">
        <v>796</v>
      </c>
    </row>
    <row r="805" spans="1:8" x14ac:dyDescent="0.2">
      <c r="A805" s="225" t="s">
        <v>545</v>
      </c>
      <c r="B805" s="219">
        <v>279884.15000000002</v>
      </c>
      <c r="C805" s="226" t="s">
        <v>121</v>
      </c>
      <c r="D805" s="219">
        <v>19978.72</v>
      </c>
      <c r="E805" s="226">
        <v>0</v>
      </c>
      <c r="F805" s="219">
        <v>299862.87</v>
      </c>
      <c r="G805" s="220" t="s">
        <v>121</v>
      </c>
      <c r="H805" s="213">
        <v>797</v>
      </c>
    </row>
    <row r="806" spans="1:8" x14ac:dyDescent="0.2">
      <c r="A806" s="225" t="s">
        <v>546</v>
      </c>
      <c r="B806" s="219">
        <v>7246.59</v>
      </c>
      <c r="C806" s="226" t="s">
        <v>121</v>
      </c>
      <c r="D806" s="219">
        <v>790</v>
      </c>
      <c r="E806" s="226">
        <v>0</v>
      </c>
      <c r="F806" s="219">
        <v>8036.59</v>
      </c>
      <c r="G806" s="220" t="s">
        <v>121</v>
      </c>
      <c r="H806" s="213">
        <v>798</v>
      </c>
    </row>
    <row r="807" spans="1:8" x14ac:dyDescent="0.2">
      <c r="A807" s="225" t="s">
        <v>546</v>
      </c>
      <c r="B807" s="219">
        <v>145625.88</v>
      </c>
      <c r="C807" s="226" t="s">
        <v>121</v>
      </c>
      <c r="D807" s="219">
        <v>19188.72</v>
      </c>
      <c r="E807" s="226">
        <v>0</v>
      </c>
      <c r="F807" s="219">
        <v>164814.6</v>
      </c>
      <c r="G807" s="220" t="s">
        <v>121</v>
      </c>
      <c r="H807" s="213">
        <v>799</v>
      </c>
    </row>
    <row r="808" spans="1:8" x14ac:dyDescent="0.2">
      <c r="A808" s="225" t="s">
        <v>546</v>
      </c>
      <c r="B808" s="219">
        <v>89360.68</v>
      </c>
      <c r="C808" s="226" t="s">
        <v>121</v>
      </c>
      <c r="D808" s="219">
        <v>0</v>
      </c>
      <c r="E808" s="226">
        <v>0</v>
      </c>
      <c r="F808" s="219">
        <v>89360.68</v>
      </c>
      <c r="G808" s="220" t="s">
        <v>121</v>
      </c>
      <c r="H808" s="213">
        <v>800</v>
      </c>
    </row>
    <row r="809" spans="1:8" x14ac:dyDescent="0.2">
      <c r="A809" s="225" t="s">
        <v>546</v>
      </c>
      <c r="B809" s="219">
        <v>37651</v>
      </c>
      <c r="C809" s="226" t="s">
        <v>121</v>
      </c>
      <c r="D809" s="219">
        <v>0</v>
      </c>
      <c r="E809" s="226">
        <v>0</v>
      </c>
      <c r="F809" s="219">
        <v>37651</v>
      </c>
      <c r="G809" s="220" t="s">
        <v>121</v>
      </c>
      <c r="H809" s="213">
        <v>801</v>
      </c>
    </row>
    <row r="810" spans="1:8" x14ac:dyDescent="0.2">
      <c r="A810" s="225" t="s">
        <v>19046</v>
      </c>
      <c r="B810" s="219">
        <v>172308.8</v>
      </c>
      <c r="C810" s="226" t="s">
        <v>121</v>
      </c>
      <c r="D810" s="219">
        <v>11950.03</v>
      </c>
      <c r="E810" s="226">
        <v>0</v>
      </c>
      <c r="F810" s="219">
        <v>184258.83</v>
      </c>
      <c r="G810" s="220" t="s">
        <v>121</v>
      </c>
      <c r="H810" s="213">
        <v>802</v>
      </c>
    </row>
    <row r="811" spans="1:8" x14ac:dyDescent="0.2">
      <c r="A811" s="225" t="s">
        <v>19047</v>
      </c>
      <c r="B811" s="219">
        <v>46477.88</v>
      </c>
      <c r="C811" s="226" t="s">
        <v>121</v>
      </c>
      <c r="D811" s="219">
        <v>11950.03</v>
      </c>
      <c r="E811" s="226">
        <v>0</v>
      </c>
      <c r="F811" s="219">
        <v>58427.91</v>
      </c>
      <c r="G811" s="220" t="s">
        <v>121</v>
      </c>
      <c r="H811" s="213">
        <v>803</v>
      </c>
    </row>
    <row r="812" spans="1:8" x14ac:dyDescent="0.2">
      <c r="A812" s="225" t="s">
        <v>19047</v>
      </c>
      <c r="B812" s="219">
        <v>125830.92</v>
      </c>
      <c r="C812" s="226" t="s">
        <v>121</v>
      </c>
      <c r="D812" s="219">
        <v>0</v>
      </c>
      <c r="E812" s="226">
        <v>0</v>
      </c>
      <c r="F812" s="219">
        <v>125830.92</v>
      </c>
      <c r="G812" s="220" t="s">
        <v>121</v>
      </c>
      <c r="H812" s="213">
        <v>804</v>
      </c>
    </row>
    <row r="813" spans="1:8" x14ac:dyDescent="0.2">
      <c r="A813" s="225" t="s">
        <v>547</v>
      </c>
      <c r="B813" s="219">
        <v>125350.01</v>
      </c>
      <c r="C813" s="226" t="s">
        <v>121</v>
      </c>
      <c r="D813" s="219">
        <v>106900.73</v>
      </c>
      <c r="E813" s="226">
        <v>0</v>
      </c>
      <c r="F813" s="219">
        <v>232250.74</v>
      </c>
      <c r="G813" s="220" t="s">
        <v>121</v>
      </c>
      <c r="H813" s="213">
        <v>805</v>
      </c>
    </row>
    <row r="814" spans="1:8" x14ac:dyDescent="0.2">
      <c r="A814" s="225" t="s">
        <v>548</v>
      </c>
      <c r="B814" s="219">
        <v>28925.86</v>
      </c>
      <c r="C814" s="226" t="s">
        <v>121</v>
      </c>
      <c r="D814" s="219">
        <v>1484.8</v>
      </c>
      <c r="E814" s="226">
        <v>0</v>
      </c>
      <c r="F814" s="219">
        <v>30410.66</v>
      </c>
      <c r="G814" s="220" t="s">
        <v>121</v>
      </c>
      <c r="H814" s="213">
        <v>806</v>
      </c>
    </row>
    <row r="815" spans="1:8" x14ac:dyDescent="0.2">
      <c r="A815" s="225" t="s">
        <v>548</v>
      </c>
      <c r="B815" s="219">
        <v>96424.15</v>
      </c>
      <c r="C815" s="226" t="s">
        <v>121</v>
      </c>
      <c r="D815" s="219">
        <v>105415.93</v>
      </c>
      <c r="E815" s="226">
        <v>0</v>
      </c>
      <c r="F815" s="219">
        <v>201840.08</v>
      </c>
      <c r="G815" s="220" t="s">
        <v>121</v>
      </c>
      <c r="H815" s="213">
        <v>807</v>
      </c>
    </row>
    <row r="816" spans="1:8" x14ac:dyDescent="0.2">
      <c r="A816" s="225" t="s">
        <v>549</v>
      </c>
      <c r="B816" s="219">
        <v>428632.5</v>
      </c>
      <c r="C816" s="226" t="s">
        <v>121</v>
      </c>
      <c r="D816" s="219">
        <v>582512.81999999995</v>
      </c>
      <c r="E816" s="226">
        <v>0</v>
      </c>
      <c r="F816" s="219">
        <v>1011145.32</v>
      </c>
      <c r="G816" s="220" t="s">
        <v>121</v>
      </c>
      <c r="H816" s="213">
        <v>808</v>
      </c>
    </row>
    <row r="817" spans="1:9" x14ac:dyDescent="0.2">
      <c r="A817" s="225" t="s">
        <v>550</v>
      </c>
      <c r="B817" s="219">
        <v>171971.31</v>
      </c>
      <c r="C817" s="226" t="s">
        <v>121</v>
      </c>
      <c r="D817" s="219">
        <v>17388.009999999998</v>
      </c>
      <c r="E817" s="226">
        <v>0</v>
      </c>
      <c r="F817" s="219">
        <v>189359.32</v>
      </c>
      <c r="G817" s="220" t="s">
        <v>121</v>
      </c>
      <c r="H817" s="213">
        <v>809</v>
      </c>
    </row>
    <row r="818" spans="1:9" x14ac:dyDescent="0.2">
      <c r="A818" s="225" t="s">
        <v>550</v>
      </c>
      <c r="B818" s="219">
        <v>256661.19</v>
      </c>
      <c r="C818" s="226" t="s">
        <v>121</v>
      </c>
      <c r="D818" s="219">
        <v>565124.81000000006</v>
      </c>
      <c r="E818" s="226">
        <v>0</v>
      </c>
      <c r="F818" s="219">
        <v>821786</v>
      </c>
      <c r="G818" s="220" t="s">
        <v>121</v>
      </c>
      <c r="H818" s="213">
        <v>810</v>
      </c>
    </row>
    <row r="819" spans="1:9" x14ac:dyDescent="0.2">
      <c r="A819" s="225" t="s">
        <v>551</v>
      </c>
      <c r="B819" s="219">
        <v>1266559.5900000001</v>
      </c>
      <c r="C819" s="226" t="s">
        <v>121</v>
      </c>
      <c r="D819" s="219">
        <v>59870.44</v>
      </c>
      <c r="E819" s="226">
        <v>0</v>
      </c>
      <c r="F819" s="219">
        <v>1326430.03</v>
      </c>
      <c r="G819" s="220" t="s">
        <v>121</v>
      </c>
      <c r="H819" s="213">
        <v>811</v>
      </c>
    </row>
    <row r="820" spans="1:9" x14ac:dyDescent="0.2">
      <c r="A820" s="225" t="s">
        <v>19375</v>
      </c>
      <c r="B820" s="219">
        <v>961.23</v>
      </c>
      <c r="C820" s="226" t="s">
        <v>121</v>
      </c>
      <c r="D820" s="219">
        <v>1209.23</v>
      </c>
      <c r="E820" s="226">
        <v>0</v>
      </c>
      <c r="F820" s="219">
        <v>2170.46</v>
      </c>
      <c r="G820" s="220" t="s">
        <v>121</v>
      </c>
      <c r="H820" s="213">
        <v>812</v>
      </c>
    </row>
    <row r="821" spans="1:9" x14ac:dyDescent="0.2">
      <c r="A821" s="225" t="s">
        <v>19376</v>
      </c>
      <c r="B821" s="219">
        <v>961.23</v>
      </c>
      <c r="C821" s="226" t="s">
        <v>121</v>
      </c>
      <c r="D821" s="219">
        <v>1209.23</v>
      </c>
      <c r="E821" s="226">
        <v>0</v>
      </c>
      <c r="F821" s="219">
        <v>2170.46</v>
      </c>
      <c r="G821" s="220" t="s">
        <v>121</v>
      </c>
      <c r="H821" s="213">
        <v>813</v>
      </c>
    </row>
    <row r="822" spans="1:9" x14ac:dyDescent="0.2">
      <c r="A822" s="225" t="s">
        <v>552</v>
      </c>
      <c r="B822" s="219">
        <v>23978.42</v>
      </c>
      <c r="C822" s="226" t="s">
        <v>121</v>
      </c>
      <c r="D822" s="219">
        <v>0</v>
      </c>
      <c r="E822" s="226">
        <v>0</v>
      </c>
      <c r="F822" s="219">
        <v>23978.42</v>
      </c>
      <c r="G822" s="220" t="s">
        <v>121</v>
      </c>
      <c r="H822" s="213">
        <v>814</v>
      </c>
    </row>
    <row r="823" spans="1:9" x14ac:dyDescent="0.2">
      <c r="A823" s="225" t="s">
        <v>553</v>
      </c>
      <c r="B823" s="219">
        <v>5003.41</v>
      </c>
      <c r="C823" s="226" t="s">
        <v>121</v>
      </c>
      <c r="D823" s="219">
        <v>0</v>
      </c>
      <c r="E823" s="226">
        <v>0</v>
      </c>
      <c r="F823" s="219">
        <v>5003.41</v>
      </c>
      <c r="G823" s="220" t="s">
        <v>121</v>
      </c>
      <c r="H823" s="213">
        <v>815</v>
      </c>
    </row>
    <row r="824" spans="1:9" x14ac:dyDescent="0.2">
      <c r="A824" s="225" t="s">
        <v>553</v>
      </c>
      <c r="B824" s="219">
        <v>18975.009999999998</v>
      </c>
      <c r="C824" s="226" t="s">
        <v>121</v>
      </c>
      <c r="D824" s="219">
        <v>0</v>
      </c>
      <c r="E824" s="226">
        <v>0</v>
      </c>
      <c r="F824" s="219">
        <v>18975.009999999998</v>
      </c>
      <c r="G824" s="220" t="s">
        <v>121</v>
      </c>
      <c r="H824" s="213">
        <v>816</v>
      </c>
    </row>
    <row r="825" spans="1:9" x14ac:dyDescent="0.2">
      <c r="A825" s="225" t="s">
        <v>19048</v>
      </c>
      <c r="B825" s="219">
        <v>14418.02</v>
      </c>
      <c r="C825" s="226" t="s">
        <v>121</v>
      </c>
      <c r="D825" s="219">
        <v>0</v>
      </c>
      <c r="E825" s="226">
        <v>0</v>
      </c>
      <c r="F825" s="219">
        <v>14418.02</v>
      </c>
      <c r="G825" s="220" t="s">
        <v>121</v>
      </c>
      <c r="H825" s="213">
        <v>817</v>
      </c>
    </row>
    <row r="826" spans="1:9" x14ac:dyDescent="0.2">
      <c r="A826" s="225" t="s">
        <v>19049</v>
      </c>
      <c r="B826" s="219">
        <v>3772.47</v>
      </c>
      <c r="C826" s="226" t="s">
        <v>121</v>
      </c>
      <c r="D826" s="219">
        <v>0</v>
      </c>
      <c r="E826" s="226">
        <v>0</v>
      </c>
      <c r="F826" s="219">
        <v>3772.47</v>
      </c>
      <c r="G826" s="220" t="s">
        <v>121</v>
      </c>
      <c r="H826" s="213">
        <v>818</v>
      </c>
    </row>
    <row r="827" spans="1:9" x14ac:dyDescent="0.2">
      <c r="A827" s="225" t="s">
        <v>19049</v>
      </c>
      <c r="B827" s="219">
        <v>10645.55</v>
      </c>
      <c r="C827" s="226" t="s">
        <v>121</v>
      </c>
      <c r="D827" s="219">
        <v>0</v>
      </c>
      <c r="E827" s="226">
        <v>0</v>
      </c>
      <c r="F827" s="219">
        <v>10645.55</v>
      </c>
      <c r="G827" s="220" t="s">
        <v>121</v>
      </c>
      <c r="H827" s="213">
        <v>819</v>
      </c>
      <c r="I827" s="213">
        <f>+H827+91</f>
        <v>910</v>
      </c>
    </row>
    <row r="828" spans="1:9" x14ac:dyDescent="0.2">
      <c r="A828" s="225" t="s">
        <v>19199</v>
      </c>
      <c r="B828" s="219">
        <v>1205921.19</v>
      </c>
      <c r="C828" s="226" t="s">
        <v>121</v>
      </c>
      <c r="D828" s="219">
        <v>58661.21</v>
      </c>
      <c r="E828" s="226">
        <v>0</v>
      </c>
      <c r="F828" s="219">
        <v>1264582.3999999999</v>
      </c>
      <c r="G828" s="220" t="s">
        <v>121</v>
      </c>
      <c r="H828" s="213">
        <v>820</v>
      </c>
    </row>
    <row r="829" spans="1:9" x14ac:dyDescent="0.2">
      <c r="A829" s="225" t="s">
        <v>19200</v>
      </c>
      <c r="B829" s="219">
        <v>457098.63</v>
      </c>
      <c r="C829" s="226" t="s">
        <v>121</v>
      </c>
      <c r="D829" s="219">
        <v>15737.12</v>
      </c>
      <c r="E829" s="226">
        <v>0</v>
      </c>
      <c r="F829" s="219">
        <v>472835.75</v>
      </c>
      <c r="G829" s="220" t="s">
        <v>121</v>
      </c>
      <c r="H829" s="213">
        <v>821</v>
      </c>
    </row>
    <row r="830" spans="1:9" x14ac:dyDescent="0.2">
      <c r="A830" s="225" t="s">
        <v>19200</v>
      </c>
      <c r="B830" s="219">
        <v>395525.68</v>
      </c>
      <c r="C830" s="226" t="s">
        <v>121</v>
      </c>
      <c r="D830" s="219">
        <v>0</v>
      </c>
      <c r="E830" s="226">
        <v>0</v>
      </c>
      <c r="F830" s="219">
        <v>395525.68</v>
      </c>
      <c r="G830" s="220" t="s">
        <v>121</v>
      </c>
      <c r="H830" s="213">
        <v>822</v>
      </c>
    </row>
    <row r="831" spans="1:9" x14ac:dyDescent="0.2">
      <c r="A831" s="225" t="s">
        <v>19200</v>
      </c>
      <c r="B831" s="219">
        <v>254518.55</v>
      </c>
      <c r="C831" s="226" t="s">
        <v>121</v>
      </c>
      <c r="D831" s="219">
        <v>0</v>
      </c>
      <c r="E831" s="226">
        <v>0</v>
      </c>
      <c r="F831" s="219">
        <v>254518.55</v>
      </c>
      <c r="G831" s="220" t="s">
        <v>121</v>
      </c>
      <c r="H831" s="213">
        <v>823</v>
      </c>
    </row>
    <row r="832" spans="1:9" x14ac:dyDescent="0.2">
      <c r="A832" s="225" t="s">
        <v>19200</v>
      </c>
      <c r="B832" s="219">
        <v>0</v>
      </c>
      <c r="C832" s="226" t="s">
        <v>121</v>
      </c>
      <c r="D832" s="219">
        <v>42924.09</v>
      </c>
      <c r="E832" s="226">
        <v>0</v>
      </c>
      <c r="F832" s="219">
        <v>42924.09</v>
      </c>
      <c r="G832" s="220" t="s">
        <v>121</v>
      </c>
      <c r="H832" s="213">
        <v>824</v>
      </c>
    </row>
    <row r="833" spans="1:9" x14ac:dyDescent="0.2">
      <c r="A833" s="225" t="s">
        <v>19200</v>
      </c>
      <c r="B833" s="219">
        <v>28131.86</v>
      </c>
      <c r="C833" s="226" t="s">
        <v>121</v>
      </c>
      <c r="D833" s="219">
        <v>0</v>
      </c>
      <c r="E833" s="226">
        <v>0</v>
      </c>
      <c r="F833" s="219">
        <v>28131.86</v>
      </c>
      <c r="G833" s="220" t="s">
        <v>121</v>
      </c>
      <c r="H833" s="213">
        <v>825</v>
      </c>
    </row>
    <row r="834" spans="1:9" x14ac:dyDescent="0.2">
      <c r="A834" s="225" t="s">
        <v>19200</v>
      </c>
      <c r="B834" s="219">
        <v>70646.47</v>
      </c>
      <c r="C834" s="226" t="s">
        <v>121</v>
      </c>
      <c r="D834" s="219">
        <v>0</v>
      </c>
      <c r="E834" s="226">
        <v>0</v>
      </c>
      <c r="F834" s="219">
        <v>70646.47</v>
      </c>
      <c r="G834" s="220" t="s">
        <v>121</v>
      </c>
      <c r="H834" s="213">
        <v>826</v>
      </c>
    </row>
    <row r="835" spans="1:9" x14ac:dyDescent="0.2">
      <c r="A835" s="225" t="s">
        <v>19247</v>
      </c>
      <c r="B835" s="219">
        <v>21280.73</v>
      </c>
      <c r="C835" s="226" t="s">
        <v>121</v>
      </c>
      <c r="D835" s="219">
        <v>0</v>
      </c>
      <c r="E835" s="226">
        <v>0</v>
      </c>
      <c r="F835" s="219">
        <v>21280.73</v>
      </c>
      <c r="G835" s="220" t="s">
        <v>121</v>
      </c>
      <c r="H835" s="213">
        <v>827</v>
      </c>
    </row>
    <row r="836" spans="1:9" x14ac:dyDescent="0.2">
      <c r="A836" s="225" t="s">
        <v>19248</v>
      </c>
      <c r="B836" s="219">
        <v>21280.73</v>
      </c>
      <c r="C836" s="226" t="s">
        <v>121</v>
      </c>
      <c r="D836" s="219">
        <v>0</v>
      </c>
      <c r="E836" s="226">
        <v>0</v>
      </c>
      <c r="F836" s="219">
        <v>21280.73</v>
      </c>
      <c r="G836" s="220" t="s">
        <v>121</v>
      </c>
      <c r="H836" s="213">
        <v>828</v>
      </c>
    </row>
    <row r="837" spans="1:9" x14ac:dyDescent="0.2">
      <c r="A837" s="225" t="s">
        <v>554</v>
      </c>
      <c r="B837" s="219">
        <v>977865.91</v>
      </c>
      <c r="C837" s="226" t="s">
        <v>121</v>
      </c>
      <c r="D837" s="219">
        <v>120206.38</v>
      </c>
      <c r="E837" s="226">
        <v>0</v>
      </c>
      <c r="F837" s="219">
        <v>1098072.29</v>
      </c>
      <c r="G837" s="220" t="s">
        <v>121</v>
      </c>
      <c r="H837" s="213">
        <v>829</v>
      </c>
    </row>
    <row r="838" spans="1:9" x14ac:dyDescent="0.2">
      <c r="A838" s="225" t="s">
        <v>555</v>
      </c>
      <c r="B838" s="219">
        <v>977865.91</v>
      </c>
      <c r="C838" s="226" t="s">
        <v>121</v>
      </c>
      <c r="D838" s="219">
        <v>120206.38</v>
      </c>
      <c r="E838" s="226">
        <v>0</v>
      </c>
      <c r="F838" s="219">
        <v>1098072.29</v>
      </c>
      <c r="G838" s="220" t="s">
        <v>121</v>
      </c>
      <c r="H838" s="213">
        <v>830</v>
      </c>
    </row>
    <row r="839" spans="1:9" x14ac:dyDescent="0.2">
      <c r="A839" s="225" t="s">
        <v>556</v>
      </c>
      <c r="B839" s="219">
        <v>790423.01</v>
      </c>
      <c r="C839" s="226" t="s">
        <v>121</v>
      </c>
      <c r="D839" s="219">
        <v>120206.38</v>
      </c>
      <c r="E839" s="226">
        <v>0</v>
      </c>
      <c r="F839" s="219">
        <v>910629.39</v>
      </c>
      <c r="G839" s="220" t="s">
        <v>121</v>
      </c>
      <c r="H839" s="213">
        <v>831</v>
      </c>
    </row>
    <row r="840" spans="1:9" x14ac:dyDescent="0.2">
      <c r="A840" s="225" t="s">
        <v>556</v>
      </c>
      <c r="B840" s="219">
        <v>185848.07</v>
      </c>
      <c r="C840" s="226" t="s">
        <v>121</v>
      </c>
      <c r="D840" s="219">
        <v>0</v>
      </c>
      <c r="E840" s="226">
        <v>0</v>
      </c>
      <c r="F840" s="219">
        <v>185848.07</v>
      </c>
      <c r="G840" s="220" t="s">
        <v>121</v>
      </c>
      <c r="H840" s="213">
        <v>832</v>
      </c>
    </row>
    <row r="841" spans="1:9" x14ac:dyDescent="0.2">
      <c r="A841" s="225" t="s">
        <v>556</v>
      </c>
      <c r="B841" s="219">
        <v>1594.83</v>
      </c>
      <c r="C841" s="226" t="s">
        <v>121</v>
      </c>
      <c r="D841" s="219">
        <v>0</v>
      </c>
      <c r="E841" s="226">
        <v>0</v>
      </c>
      <c r="F841" s="219">
        <v>1594.83</v>
      </c>
      <c r="G841" s="220" t="s">
        <v>121</v>
      </c>
      <c r="H841" s="213">
        <v>833</v>
      </c>
    </row>
    <row r="842" spans="1:9" x14ac:dyDescent="0.2">
      <c r="A842" s="225" t="s">
        <v>557</v>
      </c>
      <c r="B842" s="219">
        <v>178471.28</v>
      </c>
      <c r="C842" s="226" t="s">
        <v>121</v>
      </c>
      <c r="D842" s="219">
        <v>256813.54</v>
      </c>
      <c r="E842" s="226">
        <v>0</v>
      </c>
      <c r="F842" s="219">
        <v>435284.82</v>
      </c>
      <c r="G842" s="220" t="s">
        <v>121</v>
      </c>
      <c r="H842" s="213">
        <v>834</v>
      </c>
    </row>
    <row r="843" spans="1:9" x14ac:dyDescent="0.2">
      <c r="A843" s="225" t="s">
        <v>19050</v>
      </c>
      <c r="B843" s="219">
        <v>141787.03</v>
      </c>
      <c r="C843" s="226" t="s">
        <v>121</v>
      </c>
      <c r="D843" s="219">
        <v>227528.2</v>
      </c>
      <c r="E843" s="226">
        <v>0</v>
      </c>
      <c r="F843" s="219">
        <v>369315.23</v>
      </c>
      <c r="G843" s="220" t="s">
        <v>121</v>
      </c>
      <c r="H843" s="213">
        <v>835</v>
      </c>
    </row>
    <row r="844" spans="1:9" x14ac:dyDescent="0.2">
      <c r="A844" s="225" t="s">
        <v>19051</v>
      </c>
      <c r="B844" s="219">
        <v>54284.800000000003</v>
      </c>
      <c r="C844" s="226" t="s">
        <v>121</v>
      </c>
      <c r="D844" s="219">
        <v>0</v>
      </c>
      <c r="E844" s="226">
        <v>0</v>
      </c>
      <c r="F844" s="219">
        <v>54284.800000000003</v>
      </c>
      <c r="G844" s="220" t="s">
        <v>121</v>
      </c>
      <c r="H844" s="213">
        <v>836</v>
      </c>
    </row>
    <row r="845" spans="1:9" x14ac:dyDescent="0.2">
      <c r="A845" s="225" t="s">
        <v>19051</v>
      </c>
      <c r="B845" s="219">
        <v>87502.23</v>
      </c>
      <c r="C845" s="226" t="s">
        <v>121</v>
      </c>
      <c r="D845" s="219">
        <v>227528.2</v>
      </c>
      <c r="E845" s="226">
        <v>0</v>
      </c>
      <c r="F845" s="219">
        <v>315030.43</v>
      </c>
      <c r="G845" s="220" t="s">
        <v>121</v>
      </c>
      <c r="H845" s="213">
        <v>837</v>
      </c>
      <c r="I845" s="213">
        <f>+H845+93</f>
        <v>930</v>
      </c>
    </row>
    <row r="846" spans="1:9" x14ac:dyDescent="0.2">
      <c r="A846" s="225" t="s">
        <v>558</v>
      </c>
      <c r="B846" s="219">
        <v>23575.07</v>
      </c>
      <c r="C846" s="226" t="s">
        <v>121</v>
      </c>
      <c r="D846" s="219">
        <v>40</v>
      </c>
      <c r="E846" s="226">
        <v>0</v>
      </c>
      <c r="F846" s="219">
        <v>23615.07</v>
      </c>
      <c r="G846" s="220" t="s">
        <v>121</v>
      </c>
      <c r="H846" s="213">
        <v>838</v>
      </c>
    </row>
    <row r="847" spans="1:9" x14ac:dyDescent="0.2">
      <c r="A847" s="225" t="s">
        <v>559</v>
      </c>
      <c r="B847" s="219">
        <v>13717.86</v>
      </c>
      <c r="C847" s="226" t="s">
        <v>121</v>
      </c>
      <c r="D847" s="219">
        <v>40</v>
      </c>
      <c r="E847" s="226">
        <v>0</v>
      </c>
      <c r="F847" s="219">
        <v>13757.86</v>
      </c>
      <c r="G847" s="220" t="s">
        <v>121</v>
      </c>
      <c r="H847" s="213">
        <v>839</v>
      </c>
    </row>
    <row r="848" spans="1:9" x14ac:dyDescent="0.2">
      <c r="A848" s="225" t="s">
        <v>559</v>
      </c>
      <c r="B848" s="219">
        <v>9857.2099999999991</v>
      </c>
      <c r="C848" s="226" t="s">
        <v>121</v>
      </c>
      <c r="D848" s="219">
        <v>0</v>
      </c>
      <c r="E848" s="226">
        <v>0</v>
      </c>
      <c r="F848" s="219">
        <v>9857.2099999999991</v>
      </c>
      <c r="G848" s="220" t="s">
        <v>121</v>
      </c>
      <c r="H848" s="213">
        <v>840</v>
      </c>
    </row>
    <row r="849" spans="1:9" x14ac:dyDescent="0.2">
      <c r="A849" s="225" t="s">
        <v>19201</v>
      </c>
      <c r="B849" s="219">
        <v>9762.56</v>
      </c>
      <c r="C849" s="226" t="s">
        <v>121</v>
      </c>
      <c r="D849" s="219">
        <v>24245.16</v>
      </c>
      <c r="E849" s="226">
        <v>0</v>
      </c>
      <c r="F849" s="219">
        <v>34007.72</v>
      </c>
      <c r="G849" s="220" t="s">
        <v>121</v>
      </c>
      <c r="H849" s="213">
        <v>841</v>
      </c>
    </row>
    <row r="850" spans="1:9" x14ac:dyDescent="0.2">
      <c r="A850" s="225" t="s">
        <v>19202</v>
      </c>
      <c r="B850" s="219">
        <v>9762.56</v>
      </c>
      <c r="C850" s="226" t="s">
        <v>121</v>
      </c>
      <c r="D850" s="219">
        <v>24245.16</v>
      </c>
      <c r="E850" s="226">
        <v>0</v>
      </c>
      <c r="F850" s="219">
        <v>34007.72</v>
      </c>
      <c r="G850" s="220" t="s">
        <v>121</v>
      </c>
      <c r="H850" s="213">
        <v>842</v>
      </c>
    </row>
    <row r="851" spans="1:9" x14ac:dyDescent="0.2">
      <c r="A851" s="225" t="s">
        <v>19377</v>
      </c>
      <c r="B851" s="219">
        <v>3346.62</v>
      </c>
      <c r="C851" s="226" t="s">
        <v>121</v>
      </c>
      <c r="D851" s="219">
        <v>5000.18</v>
      </c>
      <c r="E851" s="226">
        <v>0</v>
      </c>
      <c r="F851" s="219">
        <v>8346.7999999999993</v>
      </c>
      <c r="G851" s="220" t="s">
        <v>121</v>
      </c>
      <c r="H851" s="213">
        <v>843</v>
      </c>
    </row>
    <row r="852" spans="1:9" x14ac:dyDescent="0.2">
      <c r="A852" s="225" t="s">
        <v>19378</v>
      </c>
      <c r="B852" s="219">
        <v>2028.72</v>
      </c>
      <c r="C852" s="226" t="s">
        <v>121</v>
      </c>
      <c r="D852" s="219">
        <v>5000.18</v>
      </c>
      <c r="E852" s="226">
        <v>0</v>
      </c>
      <c r="F852" s="219">
        <v>7028.9</v>
      </c>
      <c r="G852" s="220" t="s">
        <v>121</v>
      </c>
      <c r="H852" s="213">
        <v>844</v>
      </c>
    </row>
    <row r="853" spans="1:9" x14ac:dyDescent="0.2">
      <c r="A853" s="225" t="s">
        <v>19378</v>
      </c>
      <c r="B853" s="219">
        <v>1317.9</v>
      </c>
      <c r="C853" s="226" t="s">
        <v>121</v>
      </c>
      <c r="D853" s="219">
        <v>0</v>
      </c>
      <c r="E853" s="226">
        <v>0</v>
      </c>
      <c r="F853" s="219">
        <v>1317.9</v>
      </c>
      <c r="G853" s="220" t="s">
        <v>121</v>
      </c>
      <c r="H853" s="213">
        <v>845</v>
      </c>
    </row>
    <row r="854" spans="1:9" ht="13.5" thickBot="1" x14ac:dyDescent="0.25">
      <c r="A854" s="227" t="s">
        <v>560</v>
      </c>
      <c r="B854" s="221">
        <v>164225.72</v>
      </c>
      <c r="C854" s="228" t="s">
        <v>121</v>
      </c>
      <c r="D854" s="221">
        <v>20249.689999999999</v>
      </c>
      <c r="E854" s="228">
        <v>0</v>
      </c>
      <c r="F854" s="221">
        <v>184475.41</v>
      </c>
      <c r="G854" s="222" t="s">
        <v>121</v>
      </c>
      <c r="H854" s="213">
        <v>846</v>
      </c>
      <c r="I854" s="213">
        <f>+H854+94</f>
        <v>940</v>
      </c>
    </row>
    <row r="855" spans="1:9" x14ac:dyDescent="0.2">
      <c r="A855" s="223" t="s">
        <v>19203</v>
      </c>
      <c r="B855" s="217">
        <v>79649.81</v>
      </c>
      <c r="C855" s="224" t="s">
        <v>121</v>
      </c>
      <c r="D855" s="217">
        <v>12751</v>
      </c>
      <c r="E855" s="224">
        <v>0</v>
      </c>
      <c r="F855" s="217">
        <v>92400.81</v>
      </c>
      <c r="G855" s="218" t="s">
        <v>121</v>
      </c>
      <c r="H855" s="213">
        <v>847</v>
      </c>
    </row>
    <row r="856" spans="1:9" x14ac:dyDescent="0.2">
      <c r="A856" s="225" t="s">
        <v>19204</v>
      </c>
      <c r="B856" s="219">
        <v>12888.79</v>
      </c>
      <c r="C856" s="226" t="s">
        <v>121</v>
      </c>
      <c r="D856" s="219">
        <v>12751</v>
      </c>
      <c r="E856" s="226">
        <v>0</v>
      </c>
      <c r="F856" s="219">
        <v>25639.79</v>
      </c>
      <c r="G856" s="220" t="s">
        <v>121</v>
      </c>
      <c r="H856" s="213">
        <v>848</v>
      </c>
    </row>
    <row r="857" spans="1:9" x14ac:dyDescent="0.2">
      <c r="A857" s="225" t="s">
        <v>19204</v>
      </c>
      <c r="B857" s="219">
        <v>17762.62</v>
      </c>
      <c r="C857" s="226" t="s">
        <v>121</v>
      </c>
      <c r="D857" s="219">
        <v>0</v>
      </c>
      <c r="E857" s="226">
        <v>0</v>
      </c>
      <c r="F857" s="219">
        <v>17762.62</v>
      </c>
      <c r="G857" s="220" t="s">
        <v>121</v>
      </c>
      <c r="H857" s="213">
        <v>849</v>
      </c>
    </row>
    <row r="858" spans="1:9" x14ac:dyDescent="0.2">
      <c r="A858" s="225" t="s">
        <v>19204</v>
      </c>
      <c r="B858" s="219">
        <v>48998.400000000001</v>
      </c>
      <c r="C858" s="226" t="s">
        <v>121</v>
      </c>
      <c r="D858" s="219">
        <v>0</v>
      </c>
      <c r="E858" s="226">
        <v>0</v>
      </c>
      <c r="F858" s="219">
        <v>48998.400000000001</v>
      </c>
      <c r="G858" s="220" t="s">
        <v>121</v>
      </c>
      <c r="H858" s="213">
        <v>850</v>
      </c>
    </row>
    <row r="859" spans="1:9" x14ac:dyDescent="0.2">
      <c r="A859" s="225" t="s">
        <v>561</v>
      </c>
      <c r="B859" s="219">
        <v>3095.64</v>
      </c>
      <c r="C859" s="226" t="s">
        <v>121</v>
      </c>
      <c r="D859" s="219">
        <v>120</v>
      </c>
      <c r="E859" s="226">
        <v>0</v>
      </c>
      <c r="F859" s="219">
        <v>3215.64</v>
      </c>
      <c r="G859" s="220" t="s">
        <v>121</v>
      </c>
      <c r="H859" s="213">
        <v>851</v>
      </c>
    </row>
    <row r="860" spans="1:9" x14ac:dyDescent="0.2">
      <c r="A860" s="225" t="s">
        <v>562</v>
      </c>
      <c r="B860" s="219">
        <v>1587.56</v>
      </c>
      <c r="C860" s="226" t="s">
        <v>121</v>
      </c>
      <c r="D860" s="219">
        <v>120</v>
      </c>
      <c r="E860" s="226">
        <v>0</v>
      </c>
      <c r="F860" s="219">
        <v>1707.56</v>
      </c>
      <c r="G860" s="220" t="s">
        <v>121</v>
      </c>
      <c r="H860" s="213">
        <v>852</v>
      </c>
    </row>
    <row r="861" spans="1:9" x14ac:dyDescent="0.2">
      <c r="A861" s="225" t="s">
        <v>562</v>
      </c>
      <c r="B861" s="219">
        <v>1508.08</v>
      </c>
      <c r="C861" s="226" t="s">
        <v>121</v>
      </c>
      <c r="D861" s="219">
        <v>0</v>
      </c>
      <c r="E861" s="226">
        <v>0</v>
      </c>
      <c r="F861" s="219">
        <v>1508.08</v>
      </c>
      <c r="G861" s="220" t="s">
        <v>121</v>
      </c>
      <c r="H861" s="213">
        <v>853</v>
      </c>
    </row>
    <row r="862" spans="1:9" x14ac:dyDescent="0.2">
      <c r="A862" s="225" t="s">
        <v>19640</v>
      </c>
      <c r="B862" s="219">
        <v>0</v>
      </c>
      <c r="C862" s="226" t="s">
        <v>121</v>
      </c>
      <c r="D862" s="219">
        <v>100</v>
      </c>
      <c r="E862" s="226">
        <v>0</v>
      </c>
      <c r="F862" s="219">
        <v>100</v>
      </c>
      <c r="G862" s="220" t="s">
        <v>121</v>
      </c>
      <c r="H862" s="213">
        <v>854</v>
      </c>
    </row>
    <row r="863" spans="1:9" x14ac:dyDescent="0.2">
      <c r="A863" s="225" t="s">
        <v>19641</v>
      </c>
      <c r="B863" s="219">
        <v>0</v>
      </c>
      <c r="C863" s="226" t="s">
        <v>121</v>
      </c>
      <c r="D863" s="219">
        <v>100</v>
      </c>
      <c r="E863" s="226">
        <v>0</v>
      </c>
      <c r="F863" s="219">
        <v>100</v>
      </c>
      <c r="G863" s="220" t="s">
        <v>121</v>
      </c>
      <c r="H863" s="213">
        <v>855</v>
      </c>
    </row>
    <row r="864" spans="1:9" x14ac:dyDescent="0.2">
      <c r="A864" s="225" t="s">
        <v>19205</v>
      </c>
      <c r="B864" s="219">
        <v>74463.179999999993</v>
      </c>
      <c r="C864" s="226" t="s">
        <v>121</v>
      </c>
      <c r="D864" s="219">
        <v>5540.69</v>
      </c>
      <c r="E864" s="226">
        <v>0</v>
      </c>
      <c r="F864" s="219">
        <v>80003.87</v>
      </c>
      <c r="G864" s="220" t="s">
        <v>121</v>
      </c>
      <c r="H864" s="213">
        <v>856</v>
      </c>
    </row>
    <row r="865" spans="1:8" x14ac:dyDescent="0.2">
      <c r="A865" s="225" t="s">
        <v>19206</v>
      </c>
      <c r="B865" s="219">
        <v>11429.77</v>
      </c>
      <c r="C865" s="226" t="s">
        <v>121</v>
      </c>
      <c r="D865" s="219">
        <v>0</v>
      </c>
      <c r="E865" s="226">
        <v>0</v>
      </c>
      <c r="F865" s="219">
        <v>11429.77</v>
      </c>
      <c r="G865" s="220" t="s">
        <v>121</v>
      </c>
      <c r="H865" s="213">
        <v>857</v>
      </c>
    </row>
    <row r="866" spans="1:8" x14ac:dyDescent="0.2">
      <c r="A866" s="225" t="s">
        <v>19206</v>
      </c>
      <c r="B866" s="219">
        <v>63033.41</v>
      </c>
      <c r="C866" s="226" t="s">
        <v>121</v>
      </c>
      <c r="D866" s="219">
        <v>5540.69</v>
      </c>
      <c r="E866" s="226">
        <v>0</v>
      </c>
      <c r="F866" s="219">
        <v>68574.100000000006</v>
      </c>
      <c r="G866" s="220" t="s">
        <v>121</v>
      </c>
      <c r="H866" s="213">
        <v>858</v>
      </c>
    </row>
    <row r="867" spans="1:8" x14ac:dyDescent="0.2">
      <c r="A867" s="225" t="s">
        <v>19379</v>
      </c>
      <c r="B867" s="219">
        <v>7017.09</v>
      </c>
      <c r="C867" s="226" t="s">
        <v>121</v>
      </c>
      <c r="D867" s="219">
        <v>1738</v>
      </c>
      <c r="E867" s="226">
        <v>0</v>
      </c>
      <c r="F867" s="219">
        <v>8755.09</v>
      </c>
      <c r="G867" s="220" t="s">
        <v>121</v>
      </c>
      <c r="H867" s="213">
        <v>859</v>
      </c>
    </row>
    <row r="868" spans="1:8" x14ac:dyDescent="0.2">
      <c r="A868" s="225" t="s">
        <v>19380</v>
      </c>
      <c r="B868" s="219">
        <v>3597.19</v>
      </c>
      <c r="C868" s="226" t="s">
        <v>121</v>
      </c>
      <c r="D868" s="219">
        <v>1738</v>
      </c>
      <c r="E868" s="226">
        <v>0</v>
      </c>
      <c r="F868" s="219">
        <v>5335.19</v>
      </c>
      <c r="G868" s="220" t="s">
        <v>121</v>
      </c>
      <c r="H868" s="213">
        <v>860</v>
      </c>
    </row>
    <row r="869" spans="1:8" x14ac:dyDescent="0.2">
      <c r="A869" s="225" t="s">
        <v>19380</v>
      </c>
      <c r="B869" s="219">
        <v>3419.9</v>
      </c>
      <c r="C869" s="226" t="s">
        <v>121</v>
      </c>
      <c r="D869" s="219">
        <v>0</v>
      </c>
      <c r="E869" s="226">
        <v>0</v>
      </c>
      <c r="F869" s="219">
        <v>3419.9</v>
      </c>
      <c r="G869" s="220" t="s">
        <v>121</v>
      </c>
      <c r="H869" s="213">
        <v>861</v>
      </c>
    </row>
    <row r="870" spans="1:8" x14ac:dyDescent="0.2">
      <c r="A870" s="225" t="s">
        <v>563</v>
      </c>
      <c r="B870" s="219">
        <v>22335795.899999999</v>
      </c>
      <c r="C870" s="226" t="s">
        <v>121</v>
      </c>
      <c r="D870" s="219">
        <v>3409565.72</v>
      </c>
      <c r="E870" s="226">
        <v>332</v>
      </c>
      <c r="F870" s="219">
        <v>25745029.620000001</v>
      </c>
      <c r="G870" s="220" t="s">
        <v>121</v>
      </c>
      <c r="H870" s="213">
        <v>862</v>
      </c>
    </row>
    <row r="871" spans="1:8" x14ac:dyDescent="0.2">
      <c r="A871" s="225" t="s">
        <v>564</v>
      </c>
      <c r="B871" s="219">
        <v>1356558.54</v>
      </c>
      <c r="C871" s="226" t="s">
        <v>121</v>
      </c>
      <c r="D871" s="219">
        <v>280213.02</v>
      </c>
      <c r="E871" s="226">
        <v>0</v>
      </c>
      <c r="F871" s="219">
        <v>1636771.56</v>
      </c>
      <c r="G871" s="220" t="s">
        <v>121</v>
      </c>
      <c r="H871" s="213">
        <v>863</v>
      </c>
    </row>
    <row r="872" spans="1:8" x14ac:dyDescent="0.2">
      <c r="A872" s="225" t="s">
        <v>565</v>
      </c>
      <c r="B872" s="219">
        <v>524459</v>
      </c>
      <c r="C872" s="226" t="s">
        <v>121</v>
      </c>
      <c r="D872" s="219">
        <v>111836</v>
      </c>
      <c r="E872" s="226">
        <v>0</v>
      </c>
      <c r="F872" s="219">
        <v>636295</v>
      </c>
      <c r="G872" s="220" t="s">
        <v>121</v>
      </c>
      <c r="H872" s="213">
        <v>864</v>
      </c>
    </row>
    <row r="873" spans="1:8" x14ac:dyDescent="0.2">
      <c r="A873" s="225" t="s">
        <v>566</v>
      </c>
      <c r="B873" s="219">
        <v>406816</v>
      </c>
      <c r="C873" s="226" t="s">
        <v>121</v>
      </c>
      <c r="D873" s="219">
        <v>111836</v>
      </c>
      <c r="E873" s="226">
        <v>0</v>
      </c>
      <c r="F873" s="219">
        <v>518652</v>
      </c>
      <c r="G873" s="220" t="s">
        <v>121</v>
      </c>
      <c r="H873" s="213">
        <v>865</v>
      </c>
    </row>
    <row r="874" spans="1:8" x14ac:dyDescent="0.2">
      <c r="A874" s="225" t="s">
        <v>566</v>
      </c>
      <c r="B874" s="219">
        <v>117643</v>
      </c>
      <c r="C874" s="226" t="s">
        <v>121</v>
      </c>
      <c r="D874" s="219">
        <v>0</v>
      </c>
      <c r="E874" s="226">
        <v>0</v>
      </c>
      <c r="F874" s="219">
        <v>117643</v>
      </c>
      <c r="G874" s="220" t="s">
        <v>121</v>
      </c>
      <c r="H874" s="213">
        <v>866</v>
      </c>
    </row>
    <row r="875" spans="1:8" x14ac:dyDescent="0.2">
      <c r="A875" s="225" t="s">
        <v>567</v>
      </c>
      <c r="B875" s="219">
        <v>311002.02</v>
      </c>
      <c r="C875" s="226" t="s">
        <v>121</v>
      </c>
      <c r="D875" s="219">
        <v>37798.74</v>
      </c>
      <c r="E875" s="226">
        <v>0</v>
      </c>
      <c r="F875" s="219">
        <v>348800.76</v>
      </c>
      <c r="G875" s="220" t="s">
        <v>121</v>
      </c>
      <c r="H875" s="213">
        <v>867</v>
      </c>
    </row>
    <row r="876" spans="1:8" x14ac:dyDescent="0.2">
      <c r="A876" s="225" t="s">
        <v>568</v>
      </c>
      <c r="B876" s="219">
        <v>160303.35</v>
      </c>
      <c r="C876" s="226" t="s">
        <v>121</v>
      </c>
      <c r="D876" s="219">
        <v>12992.14</v>
      </c>
      <c r="E876" s="226">
        <v>0</v>
      </c>
      <c r="F876" s="219">
        <v>173295.49</v>
      </c>
      <c r="G876" s="220" t="s">
        <v>121</v>
      </c>
      <c r="H876" s="213">
        <v>868</v>
      </c>
    </row>
    <row r="877" spans="1:8" x14ac:dyDescent="0.2">
      <c r="A877" s="225" t="s">
        <v>568</v>
      </c>
      <c r="B877" s="219">
        <v>150698.67000000001</v>
      </c>
      <c r="C877" s="226" t="s">
        <v>121</v>
      </c>
      <c r="D877" s="219">
        <v>24806.6</v>
      </c>
      <c r="E877" s="226">
        <v>0</v>
      </c>
      <c r="F877" s="219">
        <v>175505.27</v>
      </c>
      <c r="G877" s="220" t="s">
        <v>121</v>
      </c>
      <c r="H877" s="213">
        <v>869</v>
      </c>
    </row>
    <row r="878" spans="1:8" x14ac:dyDescent="0.2">
      <c r="A878" s="225" t="s">
        <v>569</v>
      </c>
      <c r="B878" s="219">
        <v>443144</v>
      </c>
      <c r="C878" s="226" t="s">
        <v>121</v>
      </c>
      <c r="D878" s="219">
        <v>124865</v>
      </c>
      <c r="E878" s="226">
        <v>0</v>
      </c>
      <c r="F878" s="219">
        <v>568009</v>
      </c>
      <c r="G878" s="220" t="s">
        <v>121</v>
      </c>
      <c r="H878" s="213">
        <v>870</v>
      </c>
    </row>
    <row r="879" spans="1:8" x14ac:dyDescent="0.2">
      <c r="A879" s="225" t="s">
        <v>570</v>
      </c>
      <c r="B879" s="219">
        <v>10253</v>
      </c>
      <c r="C879" s="226" t="s">
        <v>121</v>
      </c>
      <c r="D879" s="219">
        <v>3357</v>
      </c>
      <c r="E879" s="226">
        <v>0</v>
      </c>
      <c r="F879" s="219">
        <v>13610</v>
      </c>
      <c r="G879" s="220" t="s">
        <v>121</v>
      </c>
      <c r="H879" s="213">
        <v>871</v>
      </c>
    </row>
    <row r="880" spans="1:8" x14ac:dyDescent="0.2">
      <c r="A880" s="225" t="s">
        <v>570</v>
      </c>
      <c r="B880" s="219">
        <v>432891</v>
      </c>
      <c r="C880" s="226" t="s">
        <v>121</v>
      </c>
      <c r="D880" s="219">
        <v>121508</v>
      </c>
      <c r="E880" s="226">
        <v>0</v>
      </c>
      <c r="F880" s="219">
        <v>554399</v>
      </c>
      <c r="G880" s="220" t="s">
        <v>121</v>
      </c>
      <c r="H880" s="213">
        <v>872</v>
      </c>
    </row>
    <row r="881" spans="1:8" x14ac:dyDescent="0.2">
      <c r="A881" s="225" t="s">
        <v>571</v>
      </c>
      <c r="B881" s="219">
        <v>42779.81</v>
      </c>
      <c r="C881" s="226" t="s">
        <v>121</v>
      </c>
      <c r="D881" s="219">
        <v>3161.28</v>
      </c>
      <c r="E881" s="226">
        <v>0</v>
      </c>
      <c r="F881" s="219">
        <v>45941.09</v>
      </c>
      <c r="G881" s="220" t="s">
        <v>121</v>
      </c>
      <c r="H881" s="213">
        <v>873</v>
      </c>
    </row>
    <row r="882" spans="1:8" x14ac:dyDescent="0.2">
      <c r="A882" s="225" t="s">
        <v>572</v>
      </c>
      <c r="B882" s="219">
        <v>6100.01</v>
      </c>
      <c r="C882" s="226" t="s">
        <v>121</v>
      </c>
      <c r="D882" s="219">
        <v>350</v>
      </c>
      <c r="E882" s="226">
        <v>0</v>
      </c>
      <c r="F882" s="219">
        <v>6450.01</v>
      </c>
      <c r="G882" s="220" t="s">
        <v>121</v>
      </c>
      <c r="H882" s="213">
        <v>874</v>
      </c>
    </row>
    <row r="883" spans="1:8" x14ac:dyDescent="0.2">
      <c r="A883" s="225" t="s">
        <v>572</v>
      </c>
      <c r="B883" s="219">
        <v>36679.800000000003</v>
      </c>
      <c r="C883" s="226" t="s">
        <v>121</v>
      </c>
      <c r="D883" s="219">
        <v>2811.28</v>
      </c>
      <c r="E883" s="226">
        <v>0</v>
      </c>
      <c r="F883" s="219">
        <v>39491.08</v>
      </c>
      <c r="G883" s="220" t="s">
        <v>121</v>
      </c>
      <c r="H883" s="213">
        <v>875</v>
      </c>
    </row>
    <row r="884" spans="1:8" x14ac:dyDescent="0.2">
      <c r="A884" s="225" t="s">
        <v>19052</v>
      </c>
      <c r="B884" s="219">
        <v>18324</v>
      </c>
      <c r="C884" s="226" t="s">
        <v>121</v>
      </c>
      <c r="D884" s="219">
        <v>2552</v>
      </c>
      <c r="E884" s="226">
        <v>0</v>
      </c>
      <c r="F884" s="219">
        <v>20876</v>
      </c>
      <c r="G884" s="220" t="s">
        <v>121</v>
      </c>
      <c r="H884" s="213">
        <v>876</v>
      </c>
    </row>
    <row r="885" spans="1:8" x14ac:dyDescent="0.2">
      <c r="A885" s="225" t="s">
        <v>19207</v>
      </c>
      <c r="B885" s="219">
        <v>3012</v>
      </c>
      <c r="C885" s="226" t="s">
        <v>121</v>
      </c>
      <c r="D885" s="219">
        <v>0</v>
      </c>
      <c r="E885" s="226">
        <v>0</v>
      </c>
      <c r="F885" s="219">
        <v>3012</v>
      </c>
      <c r="G885" s="220" t="s">
        <v>121</v>
      </c>
      <c r="H885" s="213">
        <v>877</v>
      </c>
    </row>
    <row r="886" spans="1:8" x14ac:dyDescent="0.2">
      <c r="A886" s="225" t="s">
        <v>19053</v>
      </c>
      <c r="B886" s="219">
        <v>15312</v>
      </c>
      <c r="C886" s="226" t="s">
        <v>121</v>
      </c>
      <c r="D886" s="219">
        <v>2552</v>
      </c>
      <c r="E886" s="226">
        <v>0</v>
      </c>
      <c r="F886" s="219">
        <v>17864</v>
      </c>
      <c r="G886" s="220" t="s">
        <v>121</v>
      </c>
      <c r="H886" s="213">
        <v>878</v>
      </c>
    </row>
    <row r="887" spans="1:8" x14ac:dyDescent="0.2">
      <c r="A887" s="225" t="s">
        <v>573</v>
      </c>
      <c r="B887" s="219">
        <v>16849.71</v>
      </c>
      <c r="C887" s="226" t="s">
        <v>121</v>
      </c>
      <c r="D887" s="219">
        <v>0</v>
      </c>
      <c r="E887" s="226">
        <v>0</v>
      </c>
      <c r="F887" s="219">
        <v>16849.71</v>
      </c>
      <c r="G887" s="220" t="s">
        <v>121</v>
      </c>
      <c r="H887" s="213">
        <v>879</v>
      </c>
    </row>
    <row r="888" spans="1:8" x14ac:dyDescent="0.2">
      <c r="A888" s="225" t="s">
        <v>574</v>
      </c>
      <c r="B888" s="219">
        <v>15922.71</v>
      </c>
      <c r="C888" s="226" t="s">
        <v>121</v>
      </c>
      <c r="D888" s="219">
        <v>0</v>
      </c>
      <c r="E888" s="226">
        <v>0</v>
      </c>
      <c r="F888" s="219">
        <v>15922.71</v>
      </c>
      <c r="G888" s="220" t="s">
        <v>121</v>
      </c>
      <c r="H888" s="213">
        <v>880</v>
      </c>
    </row>
    <row r="889" spans="1:8" x14ac:dyDescent="0.2">
      <c r="A889" s="225" t="s">
        <v>574</v>
      </c>
      <c r="B889" s="219">
        <v>927</v>
      </c>
      <c r="C889" s="226" t="s">
        <v>121</v>
      </c>
      <c r="D889" s="219">
        <v>0</v>
      </c>
      <c r="E889" s="226">
        <v>0</v>
      </c>
      <c r="F889" s="219">
        <v>927</v>
      </c>
      <c r="G889" s="220" t="s">
        <v>121</v>
      </c>
      <c r="H889" s="213">
        <v>881</v>
      </c>
    </row>
    <row r="890" spans="1:8" x14ac:dyDescent="0.2">
      <c r="A890" s="225" t="s">
        <v>19054</v>
      </c>
      <c r="B890" s="219">
        <v>1483728.93</v>
      </c>
      <c r="C890" s="226" t="s">
        <v>121</v>
      </c>
      <c r="D890" s="219">
        <v>334139.26</v>
      </c>
      <c r="E890" s="226">
        <v>0</v>
      </c>
      <c r="F890" s="219">
        <v>1817868.19</v>
      </c>
      <c r="G890" s="220" t="s">
        <v>121</v>
      </c>
      <c r="H890" s="213">
        <v>882</v>
      </c>
    </row>
    <row r="891" spans="1:8" x14ac:dyDescent="0.2">
      <c r="A891" s="225" t="s">
        <v>19381</v>
      </c>
      <c r="B891" s="219">
        <v>24199.919999999998</v>
      </c>
      <c r="C891" s="226" t="s">
        <v>121</v>
      </c>
      <c r="D891" s="219">
        <v>5162</v>
      </c>
      <c r="E891" s="226">
        <v>0</v>
      </c>
      <c r="F891" s="219">
        <v>29361.919999999998</v>
      </c>
      <c r="G891" s="220" t="s">
        <v>121</v>
      </c>
      <c r="H891" s="213">
        <v>883</v>
      </c>
    </row>
    <row r="892" spans="1:8" x14ac:dyDescent="0.2">
      <c r="A892" s="225" t="s">
        <v>19382</v>
      </c>
      <c r="B892" s="219">
        <v>21154.92</v>
      </c>
      <c r="C892" s="226" t="s">
        <v>121</v>
      </c>
      <c r="D892" s="219">
        <v>5162</v>
      </c>
      <c r="E892" s="226">
        <v>0</v>
      </c>
      <c r="F892" s="219">
        <v>26316.92</v>
      </c>
      <c r="G892" s="220" t="s">
        <v>121</v>
      </c>
      <c r="H892" s="213">
        <v>884</v>
      </c>
    </row>
    <row r="893" spans="1:8" x14ac:dyDescent="0.2">
      <c r="A893" s="225" t="s">
        <v>19382</v>
      </c>
      <c r="B893" s="219">
        <v>3045</v>
      </c>
      <c r="C893" s="226" t="s">
        <v>121</v>
      </c>
      <c r="D893" s="219">
        <v>0</v>
      </c>
      <c r="E893" s="226">
        <v>0</v>
      </c>
      <c r="F893" s="219">
        <v>3045</v>
      </c>
      <c r="G893" s="220" t="s">
        <v>121</v>
      </c>
      <c r="H893" s="213">
        <v>885</v>
      </c>
    </row>
    <row r="894" spans="1:8" x14ac:dyDescent="0.2">
      <c r="A894" s="225" t="s">
        <v>19055</v>
      </c>
      <c r="B894" s="219">
        <v>301516.96999999997</v>
      </c>
      <c r="C894" s="226" t="s">
        <v>121</v>
      </c>
      <c r="D894" s="219">
        <v>48474.080000000002</v>
      </c>
      <c r="E894" s="226">
        <v>0</v>
      </c>
      <c r="F894" s="219">
        <v>349991.05</v>
      </c>
      <c r="G894" s="220" t="s">
        <v>121</v>
      </c>
      <c r="H894" s="213">
        <v>886</v>
      </c>
    </row>
    <row r="895" spans="1:8" x14ac:dyDescent="0.2">
      <c r="A895" s="225" t="s">
        <v>19056</v>
      </c>
      <c r="B895" s="219">
        <v>206340.24</v>
      </c>
      <c r="C895" s="226" t="s">
        <v>121</v>
      </c>
      <c r="D895" s="219">
        <v>48474.080000000002</v>
      </c>
      <c r="E895" s="226">
        <v>0</v>
      </c>
      <c r="F895" s="219">
        <v>254814.32</v>
      </c>
      <c r="G895" s="220" t="s">
        <v>121</v>
      </c>
      <c r="H895" s="213">
        <v>887</v>
      </c>
    </row>
    <row r="896" spans="1:8" x14ac:dyDescent="0.2">
      <c r="A896" s="225" t="s">
        <v>19056</v>
      </c>
      <c r="B896" s="219">
        <v>95176.73</v>
      </c>
      <c r="C896" s="226" t="s">
        <v>121</v>
      </c>
      <c r="D896" s="219">
        <v>0</v>
      </c>
      <c r="E896" s="226">
        <v>0</v>
      </c>
      <c r="F896" s="219">
        <v>95176.73</v>
      </c>
      <c r="G896" s="220" t="s">
        <v>121</v>
      </c>
      <c r="H896" s="213">
        <v>888</v>
      </c>
    </row>
    <row r="897" spans="1:8" x14ac:dyDescent="0.2">
      <c r="A897" s="225" t="s">
        <v>19057</v>
      </c>
      <c r="B897" s="219">
        <v>47096</v>
      </c>
      <c r="C897" s="226" t="s">
        <v>121</v>
      </c>
      <c r="D897" s="219">
        <v>33408</v>
      </c>
      <c r="E897" s="226">
        <v>0</v>
      </c>
      <c r="F897" s="219">
        <v>80504</v>
      </c>
      <c r="G897" s="220" t="s">
        <v>121</v>
      </c>
      <c r="H897" s="213">
        <v>889</v>
      </c>
    </row>
    <row r="898" spans="1:8" x14ac:dyDescent="0.2">
      <c r="A898" s="225" t="s">
        <v>19058</v>
      </c>
      <c r="B898" s="219">
        <v>20880</v>
      </c>
      <c r="C898" s="226" t="s">
        <v>121</v>
      </c>
      <c r="D898" s="219">
        <v>33408</v>
      </c>
      <c r="E898" s="226">
        <v>0</v>
      </c>
      <c r="F898" s="219">
        <v>54288</v>
      </c>
      <c r="G898" s="220" t="s">
        <v>121</v>
      </c>
      <c r="H898" s="213">
        <v>890</v>
      </c>
    </row>
    <row r="899" spans="1:8" x14ac:dyDescent="0.2">
      <c r="A899" s="225" t="s">
        <v>19058</v>
      </c>
      <c r="B899" s="219">
        <v>26216</v>
      </c>
      <c r="C899" s="226" t="s">
        <v>121</v>
      </c>
      <c r="D899" s="219">
        <v>0</v>
      </c>
      <c r="E899" s="226">
        <v>0</v>
      </c>
      <c r="F899" s="219">
        <v>26216</v>
      </c>
      <c r="G899" s="220" t="s">
        <v>121</v>
      </c>
      <c r="H899" s="213">
        <v>891</v>
      </c>
    </row>
    <row r="900" spans="1:8" x14ac:dyDescent="0.2">
      <c r="A900" s="225" t="s">
        <v>19059</v>
      </c>
      <c r="B900" s="219">
        <v>1110916.04</v>
      </c>
      <c r="C900" s="226" t="s">
        <v>121</v>
      </c>
      <c r="D900" s="219">
        <v>247095.18</v>
      </c>
      <c r="E900" s="226">
        <v>0</v>
      </c>
      <c r="F900" s="219">
        <v>1358011.22</v>
      </c>
      <c r="G900" s="220" t="s">
        <v>121</v>
      </c>
      <c r="H900" s="213">
        <v>892</v>
      </c>
    </row>
    <row r="901" spans="1:8" x14ac:dyDescent="0.2">
      <c r="A901" s="225" t="s">
        <v>19060</v>
      </c>
      <c r="B901" s="219">
        <v>627060.19999999995</v>
      </c>
      <c r="C901" s="226" t="s">
        <v>121</v>
      </c>
      <c r="D901" s="219">
        <v>247095.18</v>
      </c>
      <c r="E901" s="226">
        <v>0</v>
      </c>
      <c r="F901" s="219">
        <v>874155.38</v>
      </c>
      <c r="G901" s="220" t="s">
        <v>121</v>
      </c>
      <c r="H901" s="213">
        <v>893</v>
      </c>
    </row>
    <row r="902" spans="1:8" x14ac:dyDescent="0.2">
      <c r="A902" s="225" t="s">
        <v>19060</v>
      </c>
      <c r="B902" s="219">
        <v>260800.95</v>
      </c>
      <c r="C902" s="226" t="s">
        <v>121</v>
      </c>
      <c r="D902" s="219">
        <v>0</v>
      </c>
      <c r="E902" s="226">
        <v>0</v>
      </c>
      <c r="F902" s="219">
        <v>260800.95</v>
      </c>
      <c r="G902" s="220" t="s">
        <v>121</v>
      </c>
      <c r="H902" s="213">
        <v>894</v>
      </c>
    </row>
    <row r="903" spans="1:8" x14ac:dyDescent="0.2">
      <c r="A903" s="225" t="s">
        <v>19060</v>
      </c>
      <c r="B903" s="219">
        <v>223054.89</v>
      </c>
      <c r="C903" s="226" t="s">
        <v>121</v>
      </c>
      <c r="D903" s="219">
        <v>0</v>
      </c>
      <c r="E903" s="226">
        <v>0</v>
      </c>
      <c r="F903" s="219">
        <v>223054.89</v>
      </c>
      <c r="G903" s="220" t="s">
        <v>121</v>
      </c>
      <c r="H903" s="213">
        <v>895</v>
      </c>
    </row>
    <row r="904" spans="1:8" x14ac:dyDescent="0.2">
      <c r="A904" s="225" t="s">
        <v>575</v>
      </c>
      <c r="B904" s="219">
        <v>11904062.140000001</v>
      </c>
      <c r="C904" s="226" t="s">
        <v>121</v>
      </c>
      <c r="D904" s="219">
        <v>1568044.16</v>
      </c>
      <c r="E904" s="226">
        <v>0</v>
      </c>
      <c r="F904" s="219">
        <v>13472106.300000001</v>
      </c>
      <c r="G904" s="220" t="s">
        <v>121</v>
      </c>
      <c r="H904" s="213">
        <v>896</v>
      </c>
    </row>
    <row r="905" spans="1:8" x14ac:dyDescent="0.2">
      <c r="A905" s="225" t="s">
        <v>19208</v>
      </c>
      <c r="B905" s="219">
        <v>165289</v>
      </c>
      <c r="C905" s="226" t="s">
        <v>121</v>
      </c>
      <c r="D905" s="219">
        <v>0</v>
      </c>
      <c r="E905" s="226">
        <v>0</v>
      </c>
      <c r="F905" s="219">
        <v>165289</v>
      </c>
      <c r="G905" s="220" t="s">
        <v>121</v>
      </c>
      <c r="H905" s="213">
        <v>897</v>
      </c>
    </row>
    <row r="906" spans="1:8" x14ac:dyDescent="0.2">
      <c r="A906" s="225" t="s">
        <v>19209</v>
      </c>
      <c r="B906" s="219">
        <v>2378</v>
      </c>
      <c r="C906" s="226" t="s">
        <v>121</v>
      </c>
      <c r="D906" s="219">
        <v>0</v>
      </c>
      <c r="E906" s="226">
        <v>0</v>
      </c>
      <c r="F906" s="219">
        <v>2378</v>
      </c>
      <c r="G906" s="220" t="s">
        <v>121</v>
      </c>
      <c r="H906" s="213">
        <v>898</v>
      </c>
    </row>
    <row r="907" spans="1:8" x14ac:dyDescent="0.2">
      <c r="A907" s="225" t="s">
        <v>19209</v>
      </c>
      <c r="B907" s="219">
        <v>98911</v>
      </c>
      <c r="C907" s="226" t="s">
        <v>121</v>
      </c>
      <c r="D907" s="219">
        <v>0</v>
      </c>
      <c r="E907" s="226">
        <v>0</v>
      </c>
      <c r="F907" s="219">
        <v>98911</v>
      </c>
      <c r="G907" s="220" t="s">
        <v>121</v>
      </c>
      <c r="H907" s="213">
        <v>899</v>
      </c>
    </row>
    <row r="908" spans="1:8" x14ac:dyDescent="0.2">
      <c r="A908" s="225" t="s">
        <v>19209</v>
      </c>
      <c r="B908" s="219">
        <v>64000</v>
      </c>
      <c r="C908" s="226" t="s">
        <v>121</v>
      </c>
      <c r="D908" s="219">
        <v>0</v>
      </c>
      <c r="E908" s="226">
        <v>0</v>
      </c>
      <c r="F908" s="219">
        <v>64000</v>
      </c>
      <c r="G908" s="220" t="s">
        <v>121</v>
      </c>
      <c r="H908" s="213">
        <v>900</v>
      </c>
    </row>
    <row r="909" spans="1:8" x14ac:dyDescent="0.2">
      <c r="A909" s="225" t="s">
        <v>576</v>
      </c>
      <c r="B909" s="219">
        <v>9606381.8800000008</v>
      </c>
      <c r="C909" s="226" t="s">
        <v>121</v>
      </c>
      <c r="D909" s="219">
        <v>1148016.9099999999</v>
      </c>
      <c r="E909" s="226">
        <v>0</v>
      </c>
      <c r="F909" s="219">
        <v>10754398.789999999</v>
      </c>
      <c r="G909" s="220" t="s">
        <v>121</v>
      </c>
      <c r="H909" s="213">
        <v>901</v>
      </c>
    </row>
    <row r="910" spans="1:8" x14ac:dyDescent="0.2">
      <c r="A910" s="225" t="s">
        <v>577</v>
      </c>
      <c r="B910" s="219">
        <v>2519567.87</v>
      </c>
      <c r="C910" s="226" t="s">
        <v>121</v>
      </c>
      <c r="D910" s="219">
        <v>17400</v>
      </c>
      <c r="E910" s="226">
        <v>0</v>
      </c>
      <c r="F910" s="219">
        <v>2536967.87</v>
      </c>
      <c r="G910" s="220" t="s">
        <v>121</v>
      </c>
      <c r="H910" s="213">
        <v>902</v>
      </c>
    </row>
    <row r="911" spans="1:8" x14ac:dyDescent="0.2">
      <c r="A911" s="225" t="s">
        <v>577</v>
      </c>
      <c r="B911" s="219">
        <v>6996814.0099999998</v>
      </c>
      <c r="C911" s="226" t="s">
        <v>121</v>
      </c>
      <c r="D911" s="219">
        <v>1130616.9099999999</v>
      </c>
      <c r="E911" s="226">
        <v>0</v>
      </c>
      <c r="F911" s="219">
        <v>8127430.9199999999</v>
      </c>
      <c r="G911" s="220" t="s">
        <v>121</v>
      </c>
      <c r="H911" s="213">
        <v>903</v>
      </c>
    </row>
    <row r="912" spans="1:8" x14ac:dyDescent="0.2">
      <c r="A912" s="225" t="s">
        <v>577</v>
      </c>
      <c r="B912" s="219">
        <v>90000</v>
      </c>
      <c r="C912" s="226" t="s">
        <v>121</v>
      </c>
      <c r="D912" s="219">
        <v>0</v>
      </c>
      <c r="E912" s="226">
        <v>0</v>
      </c>
      <c r="F912" s="219">
        <v>90000</v>
      </c>
      <c r="G912" s="220" t="s">
        <v>121</v>
      </c>
      <c r="H912" s="213">
        <v>904</v>
      </c>
    </row>
    <row r="913" spans="1:9" x14ac:dyDescent="0.2">
      <c r="A913" s="225" t="s">
        <v>19210</v>
      </c>
      <c r="B913" s="219">
        <v>29201.439999999999</v>
      </c>
      <c r="C913" s="226" t="s">
        <v>121</v>
      </c>
      <c r="D913" s="219">
        <v>0</v>
      </c>
      <c r="E913" s="226">
        <v>0</v>
      </c>
      <c r="F913" s="219">
        <v>29201.439999999999</v>
      </c>
      <c r="G913" s="220" t="s">
        <v>121</v>
      </c>
      <c r="H913" s="213">
        <v>905</v>
      </c>
    </row>
    <row r="914" spans="1:9" x14ac:dyDescent="0.2">
      <c r="A914" s="225" t="s">
        <v>19211</v>
      </c>
      <c r="B914" s="219">
        <v>15520.4</v>
      </c>
      <c r="C914" s="226" t="s">
        <v>121</v>
      </c>
      <c r="D914" s="219">
        <v>0</v>
      </c>
      <c r="E914" s="226">
        <v>0</v>
      </c>
      <c r="F914" s="219">
        <v>15520.4</v>
      </c>
      <c r="G914" s="220" t="s">
        <v>121</v>
      </c>
      <c r="H914" s="213">
        <v>906</v>
      </c>
    </row>
    <row r="915" spans="1:9" x14ac:dyDescent="0.2">
      <c r="A915" s="225" t="s">
        <v>19211</v>
      </c>
      <c r="B915" s="219">
        <v>13681.04</v>
      </c>
      <c r="C915" s="226" t="s">
        <v>121</v>
      </c>
      <c r="D915" s="219">
        <v>0</v>
      </c>
      <c r="E915" s="226">
        <v>0</v>
      </c>
      <c r="F915" s="219">
        <v>13681.04</v>
      </c>
      <c r="G915" s="220" t="s">
        <v>121</v>
      </c>
      <c r="H915" s="213">
        <v>907</v>
      </c>
    </row>
    <row r="916" spans="1:9" x14ac:dyDescent="0.2">
      <c r="A916" s="225" t="s">
        <v>578</v>
      </c>
      <c r="B916" s="219">
        <v>913463.64</v>
      </c>
      <c r="C916" s="226" t="s">
        <v>121</v>
      </c>
      <c r="D916" s="219">
        <v>56659.73</v>
      </c>
      <c r="E916" s="226">
        <v>0</v>
      </c>
      <c r="F916" s="219">
        <v>970123.37</v>
      </c>
      <c r="G916" s="220" t="s">
        <v>121</v>
      </c>
      <c r="H916" s="213">
        <v>908</v>
      </c>
    </row>
    <row r="917" spans="1:9" x14ac:dyDescent="0.2">
      <c r="A917" s="225" t="s">
        <v>579</v>
      </c>
      <c r="B917" s="219">
        <v>230934.08</v>
      </c>
      <c r="C917" s="226" t="s">
        <v>121</v>
      </c>
      <c r="D917" s="219">
        <v>32437.59</v>
      </c>
      <c r="E917" s="226">
        <v>0</v>
      </c>
      <c r="F917" s="219">
        <v>263371.67</v>
      </c>
      <c r="G917" s="220" t="s">
        <v>121</v>
      </c>
      <c r="H917" s="213">
        <v>909</v>
      </c>
    </row>
    <row r="918" spans="1:9" x14ac:dyDescent="0.2">
      <c r="A918" s="225" t="s">
        <v>579</v>
      </c>
      <c r="B918" s="219">
        <v>57950.12</v>
      </c>
      <c r="C918" s="226" t="s">
        <v>121</v>
      </c>
      <c r="D918" s="219">
        <v>0</v>
      </c>
      <c r="E918" s="226">
        <v>0</v>
      </c>
      <c r="F918" s="219">
        <v>57950.12</v>
      </c>
      <c r="G918" s="220" t="s">
        <v>121</v>
      </c>
      <c r="H918" s="213">
        <v>910</v>
      </c>
      <c r="I918" s="213">
        <f>+H918+91</f>
        <v>1001</v>
      </c>
    </row>
    <row r="919" spans="1:9" x14ac:dyDescent="0.2">
      <c r="A919" s="225" t="s">
        <v>579</v>
      </c>
      <c r="B919" s="219">
        <v>239103.03</v>
      </c>
      <c r="C919" s="226" t="s">
        <v>121</v>
      </c>
      <c r="D919" s="219">
        <v>2222.13</v>
      </c>
      <c r="E919" s="226">
        <v>0</v>
      </c>
      <c r="F919" s="219">
        <v>241325.16</v>
      </c>
      <c r="G919" s="220" t="s">
        <v>121</v>
      </c>
      <c r="H919" s="213">
        <v>911</v>
      </c>
    </row>
    <row r="920" spans="1:9" x14ac:dyDescent="0.2">
      <c r="A920" s="225" t="s">
        <v>579</v>
      </c>
      <c r="B920" s="219">
        <v>385476.41</v>
      </c>
      <c r="C920" s="226" t="s">
        <v>121</v>
      </c>
      <c r="D920" s="219">
        <v>22000.01</v>
      </c>
      <c r="E920" s="226">
        <v>0</v>
      </c>
      <c r="F920" s="219">
        <v>407476.42</v>
      </c>
      <c r="G920" s="220" t="s">
        <v>121</v>
      </c>
      <c r="H920" s="213">
        <v>912</v>
      </c>
    </row>
    <row r="921" spans="1:9" x14ac:dyDescent="0.2">
      <c r="A921" s="225" t="s">
        <v>19212</v>
      </c>
      <c r="B921" s="219">
        <v>177304.84</v>
      </c>
      <c r="C921" s="226" t="s">
        <v>121</v>
      </c>
      <c r="D921" s="219">
        <v>236187.6</v>
      </c>
      <c r="E921" s="226">
        <v>0</v>
      </c>
      <c r="F921" s="219">
        <v>413492.44</v>
      </c>
      <c r="G921" s="220" t="s">
        <v>121</v>
      </c>
      <c r="H921" s="213">
        <v>913</v>
      </c>
    </row>
    <row r="922" spans="1:9" x14ac:dyDescent="0.2">
      <c r="A922" s="225" t="s">
        <v>19213</v>
      </c>
      <c r="B922" s="219">
        <v>82092.039999999994</v>
      </c>
      <c r="C922" s="226" t="s">
        <v>121</v>
      </c>
      <c r="D922" s="219">
        <v>236187.6</v>
      </c>
      <c r="E922" s="226">
        <v>0</v>
      </c>
      <c r="F922" s="219">
        <v>318279.64</v>
      </c>
      <c r="G922" s="220" t="s">
        <v>121</v>
      </c>
      <c r="H922" s="213">
        <v>914</v>
      </c>
    </row>
    <row r="923" spans="1:9" x14ac:dyDescent="0.2">
      <c r="A923" s="225" t="s">
        <v>19213</v>
      </c>
      <c r="B923" s="219">
        <v>95212.800000000003</v>
      </c>
      <c r="C923" s="226" t="s">
        <v>121</v>
      </c>
      <c r="D923" s="219">
        <v>0</v>
      </c>
      <c r="E923" s="226">
        <v>0</v>
      </c>
      <c r="F923" s="219">
        <v>95212.800000000003</v>
      </c>
      <c r="G923" s="220" t="s">
        <v>121</v>
      </c>
      <c r="H923" s="213">
        <v>915</v>
      </c>
    </row>
    <row r="924" spans="1:9" x14ac:dyDescent="0.2">
      <c r="A924" s="225" t="s">
        <v>580</v>
      </c>
      <c r="B924" s="219">
        <v>240859.64</v>
      </c>
      <c r="C924" s="226" t="s">
        <v>121</v>
      </c>
      <c r="D924" s="219">
        <v>35539.919999999998</v>
      </c>
      <c r="E924" s="226">
        <v>0</v>
      </c>
      <c r="F924" s="219">
        <v>276399.56</v>
      </c>
      <c r="G924" s="220" t="s">
        <v>121</v>
      </c>
      <c r="H924" s="213">
        <v>916</v>
      </c>
    </row>
    <row r="925" spans="1:9" x14ac:dyDescent="0.2">
      <c r="A925" s="225" t="s">
        <v>581</v>
      </c>
      <c r="B925" s="219">
        <v>702.46</v>
      </c>
      <c r="C925" s="226" t="s">
        <v>121</v>
      </c>
      <c r="D925" s="219">
        <v>0</v>
      </c>
      <c r="E925" s="226">
        <v>0</v>
      </c>
      <c r="F925" s="219">
        <v>702.46</v>
      </c>
      <c r="G925" s="220" t="s">
        <v>121</v>
      </c>
      <c r="H925" s="213">
        <v>917</v>
      </c>
    </row>
    <row r="926" spans="1:9" x14ac:dyDescent="0.2">
      <c r="A926" s="225" t="s">
        <v>581</v>
      </c>
      <c r="B926" s="219">
        <v>225.99</v>
      </c>
      <c r="C926" s="226" t="s">
        <v>121</v>
      </c>
      <c r="D926" s="219">
        <v>0</v>
      </c>
      <c r="E926" s="226">
        <v>0</v>
      </c>
      <c r="F926" s="219">
        <v>225.99</v>
      </c>
      <c r="G926" s="220" t="s">
        <v>121</v>
      </c>
      <c r="H926" s="213">
        <v>918</v>
      </c>
    </row>
    <row r="927" spans="1:9" x14ac:dyDescent="0.2">
      <c r="A927" s="225" t="s">
        <v>581</v>
      </c>
      <c r="B927" s="219">
        <v>239931.19</v>
      </c>
      <c r="C927" s="226" t="s">
        <v>121</v>
      </c>
      <c r="D927" s="219">
        <v>35539.919999999998</v>
      </c>
      <c r="E927" s="226">
        <v>0</v>
      </c>
      <c r="F927" s="219">
        <v>275471.11</v>
      </c>
      <c r="G927" s="220" t="s">
        <v>121</v>
      </c>
      <c r="H927" s="213">
        <v>919</v>
      </c>
    </row>
    <row r="928" spans="1:9" x14ac:dyDescent="0.2">
      <c r="A928" s="225" t="s">
        <v>582</v>
      </c>
      <c r="B928" s="219">
        <v>767958.74</v>
      </c>
      <c r="C928" s="226" t="s">
        <v>121</v>
      </c>
      <c r="D928" s="219">
        <v>91640</v>
      </c>
      <c r="E928" s="226">
        <v>0</v>
      </c>
      <c r="F928" s="219">
        <v>859598.74</v>
      </c>
      <c r="G928" s="220" t="s">
        <v>121</v>
      </c>
      <c r="H928" s="213">
        <v>920</v>
      </c>
    </row>
    <row r="929" spans="1:9" x14ac:dyDescent="0.2">
      <c r="A929" s="225" t="s">
        <v>583</v>
      </c>
      <c r="B929" s="219">
        <v>767958.74</v>
      </c>
      <c r="C929" s="226" t="s">
        <v>121</v>
      </c>
      <c r="D929" s="219">
        <v>91640</v>
      </c>
      <c r="E929" s="226">
        <v>0</v>
      </c>
      <c r="F929" s="219">
        <v>859598.74</v>
      </c>
      <c r="G929" s="220" t="s">
        <v>121</v>
      </c>
      <c r="H929" s="213">
        <v>921</v>
      </c>
    </row>
    <row r="930" spans="1:9" x14ac:dyDescent="0.2">
      <c r="A930" s="225" t="s">
        <v>19249</v>
      </c>
      <c r="B930" s="219">
        <v>3602.96</v>
      </c>
      <c r="C930" s="226" t="s">
        <v>121</v>
      </c>
      <c r="D930" s="219">
        <v>0</v>
      </c>
      <c r="E930" s="226">
        <v>0</v>
      </c>
      <c r="F930" s="219">
        <v>3602.96</v>
      </c>
      <c r="G930" s="220" t="s">
        <v>121</v>
      </c>
      <c r="H930" s="213">
        <v>922</v>
      </c>
    </row>
    <row r="931" spans="1:9" x14ac:dyDescent="0.2">
      <c r="A931" s="225" t="s">
        <v>19250</v>
      </c>
      <c r="B931" s="219">
        <v>3602.96</v>
      </c>
      <c r="C931" s="226" t="s">
        <v>121</v>
      </c>
      <c r="D931" s="219">
        <v>0</v>
      </c>
      <c r="E931" s="226">
        <v>0</v>
      </c>
      <c r="F931" s="219">
        <v>3602.96</v>
      </c>
      <c r="G931" s="220" t="s">
        <v>121</v>
      </c>
      <c r="H931" s="213">
        <v>923</v>
      </c>
    </row>
    <row r="932" spans="1:9" x14ac:dyDescent="0.2">
      <c r="A932" s="225" t="s">
        <v>584</v>
      </c>
      <c r="B932" s="219">
        <v>217242.44</v>
      </c>
      <c r="C932" s="226" t="s">
        <v>121</v>
      </c>
      <c r="D932" s="219">
        <v>24001.96</v>
      </c>
      <c r="E932" s="226">
        <v>332</v>
      </c>
      <c r="F932" s="219">
        <v>240912.4</v>
      </c>
      <c r="G932" s="220" t="s">
        <v>121</v>
      </c>
      <c r="H932" s="213">
        <v>924</v>
      </c>
    </row>
    <row r="933" spans="1:9" x14ac:dyDescent="0.2">
      <c r="A933" s="225" t="s">
        <v>585</v>
      </c>
      <c r="B933" s="219">
        <v>215373.94</v>
      </c>
      <c r="C933" s="226" t="s">
        <v>121</v>
      </c>
      <c r="D933" s="219">
        <v>14502.76</v>
      </c>
      <c r="E933" s="226">
        <v>332</v>
      </c>
      <c r="F933" s="219">
        <v>229544.7</v>
      </c>
      <c r="G933" s="220" t="s">
        <v>121</v>
      </c>
      <c r="H933" s="213">
        <v>925</v>
      </c>
    </row>
    <row r="934" spans="1:9" x14ac:dyDescent="0.2">
      <c r="A934" s="225" t="s">
        <v>586</v>
      </c>
      <c r="B934" s="219">
        <v>16731.2</v>
      </c>
      <c r="C934" s="226" t="s">
        <v>121</v>
      </c>
      <c r="D934" s="219">
        <v>416.44</v>
      </c>
      <c r="E934" s="226">
        <v>0</v>
      </c>
      <c r="F934" s="219">
        <v>17147.64</v>
      </c>
      <c r="G934" s="220" t="s">
        <v>121</v>
      </c>
      <c r="H934" s="213">
        <v>926</v>
      </c>
    </row>
    <row r="935" spans="1:9" x14ac:dyDescent="0.2">
      <c r="A935" s="409" t="s">
        <v>586</v>
      </c>
      <c r="B935" s="411">
        <v>198642.74</v>
      </c>
      <c r="C935" s="408" t="s">
        <v>121</v>
      </c>
      <c r="D935" s="411">
        <v>13854.32</v>
      </c>
      <c r="E935" s="408">
        <v>100</v>
      </c>
      <c r="F935" s="411">
        <v>212397.06</v>
      </c>
      <c r="G935" s="410" t="s">
        <v>121</v>
      </c>
      <c r="H935" s="213">
        <v>927</v>
      </c>
    </row>
    <row r="936" spans="1:9" x14ac:dyDescent="0.2">
      <c r="A936" s="225" t="s">
        <v>586</v>
      </c>
      <c r="B936" s="219">
        <v>0</v>
      </c>
      <c r="C936" s="226" t="s">
        <v>121</v>
      </c>
      <c r="D936" s="219">
        <v>232</v>
      </c>
      <c r="E936" s="226">
        <v>232</v>
      </c>
      <c r="F936" s="219">
        <v>0</v>
      </c>
      <c r="G936" s="220" t="s">
        <v>121</v>
      </c>
      <c r="H936" s="213">
        <v>928</v>
      </c>
    </row>
    <row r="937" spans="1:9" x14ac:dyDescent="0.2">
      <c r="A937" s="225" t="s">
        <v>19383</v>
      </c>
      <c r="B937" s="219">
        <v>1868.5</v>
      </c>
      <c r="C937" s="226" t="s">
        <v>121</v>
      </c>
      <c r="D937" s="219">
        <v>9499.2000000000007</v>
      </c>
      <c r="E937" s="226">
        <v>0</v>
      </c>
      <c r="F937" s="219">
        <v>11367.7</v>
      </c>
      <c r="G937" s="220" t="s">
        <v>121</v>
      </c>
      <c r="H937" s="213">
        <v>929</v>
      </c>
    </row>
    <row r="938" spans="1:9" x14ac:dyDescent="0.2">
      <c r="A938" s="225" t="s">
        <v>19384</v>
      </c>
      <c r="B938" s="219">
        <v>174</v>
      </c>
      <c r="C938" s="226" t="s">
        <v>121</v>
      </c>
      <c r="D938" s="219">
        <v>139.19999999999999</v>
      </c>
      <c r="E938" s="226">
        <v>0</v>
      </c>
      <c r="F938" s="219">
        <v>313.2</v>
      </c>
      <c r="G938" s="220" t="s">
        <v>121</v>
      </c>
      <c r="H938" s="213">
        <v>930</v>
      </c>
      <c r="I938" s="213">
        <f>+H938+93</f>
        <v>1023</v>
      </c>
    </row>
    <row r="939" spans="1:9" x14ac:dyDescent="0.2">
      <c r="A939" s="225" t="s">
        <v>19384</v>
      </c>
      <c r="B939" s="219">
        <v>1454.5</v>
      </c>
      <c r="C939" s="226" t="s">
        <v>121</v>
      </c>
      <c r="D939" s="219">
        <v>9360</v>
      </c>
      <c r="E939" s="226">
        <v>0</v>
      </c>
      <c r="F939" s="219">
        <v>10814.5</v>
      </c>
      <c r="G939" s="220" t="s">
        <v>121</v>
      </c>
      <c r="H939" s="213">
        <v>931</v>
      </c>
    </row>
    <row r="940" spans="1:9" x14ac:dyDescent="0.2">
      <c r="A940" s="225" t="s">
        <v>19384</v>
      </c>
      <c r="B940" s="219">
        <v>240</v>
      </c>
      <c r="C940" s="226" t="s">
        <v>121</v>
      </c>
      <c r="D940" s="219">
        <v>0</v>
      </c>
      <c r="E940" s="226">
        <v>0</v>
      </c>
      <c r="F940" s="219">
        <v>240</v>
      </c>
      <c r="G940" s="220" t="s">
        <v>121</v>
      </c>
      <c r="H940" s="213">
        <v>932</v>
      </c>
    </row>
    <row r="941" spans="1:9" x14ac:dyDescent="0.2">
      <c r="A941" s="225" t="s">
        <v>587</v>
      </c>
      <c r="B941" s="219">
        <v>3287871.15</v>
      </c>
      <c r="C941" s="226" t="s">
        <v>121</v>
      </c>
      <c r="D941" s="219">
        <v>363099.19</v>
      </c>
      <c r="E941" s="226">
        <v>0</v>
      </c>
      <c r="F941" s="219">
        <v>3650970.34</v>
      </c>
      <c r="G941" s="220" t="s">
        <v>121</v>
      </c>
      <c r="H941" s="213">
        <v>933</v>
      </c>
    </row>
    <row r="942" spans="1:9" x14ac:dyDescent="0.2">
      <c r="A942" s="225" t="s">
        <v>19061</v>
      </c>
      <c r="B942" s="219">
        <v>788479.88</v>
      </c>
      <c r="C942" s="226" t="s">
        <v>121</v>
      </c>
      <c r="D942" s="219">
        <v>191685.52</v>
      </c>
      <c r="E942" s="226">
        <v>0</v>
      </c>
      <c r="F942" s="219">
        <v>980165.4</v>
      </c>
      <c r="G942" s="220" t="s">
        <v>121</v>
      </c>
      <c r="H942" s="213">
        <v>934</v>
      </c>
    </row>
    <row r="943" spans="1:9" x14ac:dyDescent="0.2">
      <c r="A943" s="225" t="s">
        <v>19062</v>
      </c>
      <c r="B943" s="219">
        <v>691376.14</v>
      </c>
      <c r="C943" s="226" t="s">
        <v>121</v>
      </c>
      <c r="D943" s="219">
        <v>191685.52</v>
      </c>
      <c r="E943" s="226">
        <v>0</v>
      </c>
      <c r="F943" s="219">
        <v>883061.66</v>
      </c>
      <c r="G943" s="220" t="s">
        <v>121</v>
      </c>
      <c r="H943" s="213">
        <v>935</v>
      </c>
    </row>
    <row r="944" spans="1:9" x14ac:dyDescent="0.2">
      <c r="A944" s="225" t="s">
        <v>19062</v>
      </c>
      <c r="B944" s="219">
        <v>97103.74</v>
      </c>
      <c r="C944" s="226" t="s">
        <v>121</v>
      </c>
      <c r="D944" s="219">
        <v>0</v>
      </c>
      <c r="E944" s="226">
        <v>0</v>
      </c>
      <c r="F944" s="219">
        <v>97103.74</v>
      </c>
      <c r="G944" s="220" t="s">
        <v>121</v>
      </c>
      <c r="H944" s="213">
        <v>936</v>
      </c>
    </row>
    <row r="945" spans="1:9" x14ac:dyDescent="0.2">
      <c r="A945" s="225" t="s">
        <v>19502</v>
      </c>
      <c r="B945" s="219">
        <v>122.96</v>
      </c>
      <c r="C945" s="226" t="s">
        <v>121</v>
      </c>
      <c r="D945" s="219">
        <v>0</v>
      </c>
      <c r="E945" s="226">
        <v>0</v>
      </c>
      <c r="F945" s="219">
        <v>122.96</v>
      </c>
      <c r="G945" s="220" t="s">
        <v>121</v>
      </c>
      <c r="H945" s="213">
        <v>937</v>
      </c>
    </row>
    <row r="946" spans="1:9" x14ac:dyDescent="0.2">
      <c r="A946" s="225" t="s">
        <v>19503</v>
      </c>
      <c r="B946" s="219">
        <v>122.96</v>
      </c>
      <c r="C946" s="226" t="s">
        <v>121</v>
      </c>
      <c r="D946" s="219">
        <v>0</v>
      </c>
      <c r="E946" s="226">
        <v>0</v>
      </c>
      <c r="F946" s="219">
        <v>122.96</v>
      </c>
      <c r="G946" s="220" t="s">
        <v>121</v>
      </c>
      <c r="H946" s="213">
        <v>938</v>
      </c>
    </row>
    <row r="947" spans="1:9" x14ac:dyDescent="0.2">
      <c r="A947" s="225" t="s">
        <v>588</v>
      </c>
      <c r="B947" s="219">
        <v>130392.95</v>
      </c>
      <c r="C947" s="226" t="s">
        <v>121</v>
      </c>
      <c r="D947" s="219">
        <v>40719.08</v>
      </c>
      <c r="E947" s="226">
        <v>0</v>
      </c>
      <c r="F947" s="219">
        <v>171112.03</v>
      </c>
      <c r="G947" s="220" t="s">
        <v>121</v>
      </c>
      <c r="H947" s="213">
        <v>939</v>
      </c>
    </row>
    <row r="948" spans="1:9" ht="13.5" thickBot="1" x14ac:dyDescent="0.25">
      <c r="A948" s="227" t="s">
        <v>589</v>
      </c>
      <c r="B948" s="221">
        <v>19123.61</v>
      </c>
      <c r="C948" s="228" t="s">
        <v>121</v>
      </c>
      <c r="D948" s="221">
        <v>394</v>
      </c>
      <c r="E948" s="228">
        <v>0</v>
      </c>
      <c r="F948" s="221">
        <v>19517.61</v>
      </c>
      <c r="G948" s="222" t="s">
        <v>121</v>
      </c>
      <c r="H948" s="213">
        <v>940</v>
      </c>
      <c r="I948" s="213">
        <f>+H948+94</f>
        <v>1034</v>
      </c>
    </row>
    <row r="949" spans="1:9" x14ac:dyDescent="0.2">
      <c r="A949" s="223" t="s">
        <v>589</v>
      </c>
      <c r="B949" s="217">
        <v>111269.34</v>
      </c>
      <c r="C949" s="224" t="s">
        <v>121</v>
      </c>
      <c r="D949" s="217">
        <v>40325.08</v>
      </c>
      <c r="E949" s="224">
        <v>0</v>
      </c>
      <c r="F949" s="217">
        <v>151594.42000000001</v>
      </c>
      <c r="G949" s="218" t="s">
        <v>121</v>
      </c>
      <c r="H949" s="213">
        <v>941</v>
      </c>
    </row>
    <row r="950" spans="1:9" x14ac:dyDescent="0.2">
      <c r="A950" s="409" t="s">
        <v>590</v>
      </c>
      <c r="B950" s="411">
        <v>875469.16</v>
      </c>
      <c r="C950" s="408" t="s">
        <v>121</v>
      </c>
      <c r="D950" s="411">
        <v>32538</v>
      </c>
      <c r="E950" s="408">
        <v>0</v>
      </c>
      <c r="F950" s="411">
        <v>908007.16</v>
      </c>
      <c r="G950" s="410" t="s">
        <v>121</v>
      </c>
      <c r="H950" s="213">
        <v>942</v>
      </c>
    </row>
    <row r="951" spans="1:9" x14ac:dyDescent="0.2">
      <c r="A951" s="225" t="s">
        <v>591</v>
      </c>
      <c r="B951" s="219">
        <v>101252</v>
      </c>
      <c r="C951" s="226" t="s">
        <v>121</v>
      </c>
      <c r="D951" s="219">
        <v>870</v>
      </c>
      <c r="E951" s="226">
        <v>0</v>
      </c>
      <c r="F951" s="219">
        <v>102122</v>
      </c>
      <c r="G951" s="220" t="s">
        <v>121</v>
      </c>
      <c r="H951" s="213">
        <v>943</v>
      </c>
    </row>
    <row r="952" spans="1:9" x14ac:dyDescent="0.2">
      <c r="A952" s="225" t="s">
        <v>591</v>
      </c>
      <c r="B952" s="219">
        <v>774217.16</v>
      </c>
      <c r="C952" s="226" t="s">
        <v>121</v>
      </c>
      <c r="D952" s="219">
        <v>31668</v>
      </c>
      <c r="E952" s="226">
        <v>0</v>
      </c>
      <c r="F952" s="219">
        <v>805885.16</v>
      </c>
      <c r="G952" s="220" t="s">
        <v>121</v>
      </c>
      <c r="H952" s="213">
        <v>944</v>
      </c>
    </row>
    <row r="953" spans="1:9" x14ac:dyDescent="0.2">
      <c r="A953" s="225" t="s">
        <v>592</v>
      </c>
      <c r="B953" s="219">
        <v>1493406.2</v>
      </c>
      <c r="C953" s="226" t="s">
        <v>121</v>
      </c>
      <c r="D953" s="219">
        <v>96956.59</v>
      </c>
      <c r="E953" s="226">
        <v>0</v>
      </c>
      <c r="F953" s="219">
        <v>1590362.79</v>
      </c>
      <c r="G953" s="220" t="s">
        <v>121</v>
      </c>
      <c r="H953" s="213">
        <v>945</v>
      </c>
    </row>
    <row r="954" spans="1:9" x14ac:dyDescent="0.2">
      <c r="A954" s="225" t="s">
        <v>593</v>
      </c>
      <c r="B954" s="219">
        <v>4185</v>
      </c>
      <c r="C954" s="226" t="s">
        <v>121</v>
      </c>
      <c r="D954" s="219">
        <v>209.99</v>
      </c>
      <c r="E954" s="226">
        <v>0</v>
      </c>
      <c r="F954" s="219">
        <v>4394.99</v>
      </c>
      <c r="G954" s="220" t="s">
        <v>121</v>
      </c>
      <c r="H954" s="213">
        <v>946</v>
      </c>
    </row>
    <row r="955" spans="1:9" x14ac:dyDescent="0.2">
      <c r="A955" s="225" t="s">
        <v>593</v>
      </c>
      <c r="B955" s="219">
        <v>1489221.2</v>
      </c>
      <c r="C955" s="226" t="s">
        <v>121</v>
      </c>
      <c r="D955" s="219">
        <v>96746.6</v>
      </c>
      <c r="E955" s="226">
        <v>0</v>
      </c>
      <c r="F955" s="219">
        <v>1585967.8</v>
      </c>
      <c r="G955" s="220" t="s">
        <v>121</v>
      </c>
      <c r="H955" s="213">
        <v>947</v>
      </c>
    </row>
    <row r="956" spans="1:9" x14ac:dyDescent="0.2">
      <c r="A956" s="225" t="s">
        <v>19642</v>
      </c>
      <c r="B956" s="219">
        <v>0</v>
      </c>
      <c r="C956" s="226" t="s">
        <v>121</v>
      </c>
      <c r="D956" s="219">
        <v>1200</v>
      </c>
      <c r="E956" s="226">
        <v>0</v>
      </c>
      <c r="F956" s="219">
        <v>1200</v>
      </c>
      <c r="G956" s="220" t="s">
        <v>121</v>
      </c>
      <c r="H956" s="213">
        <v>948</v>
      </c>
    </row>
    <row r="957" spans="1:9" x14ac:dyDescent="0.2">
      <c r="A957" s="225" t="s">
        <v>19643</v>
      </c>
      <c r="B957" s="219">
        <v>0</v>
      </c>
      <c r="C957" s="226" t="s">
        <v>121</v>
      </c>
      <c r="D957" s="219">
        <v>1200</v>
      </c>
      <c r="E957" s="226">
        <v>0</v>
      </c>
      <c r="F957" s="219">
        <v>1200</v>
      </c>
      <c r="G957" s="220" t="s">
        <v>121</v>
      </c>
      <c r="H957" s="213">
        <v>949</v>
      </c>
    </row>
    <row r="958" spans="1:9" x14ac:dyDescent="0.2">
      <c r="A958" s="225" t="s">
        <v>19063</v>
      </c>
      <c r="B958" s="219">
        <v>163344.84</v>
      </c>
      <c r="C958" s="226" t="s">
        <v>121</v>
      </c>
      <c r="D958" s="219">
        <v>213904.78</v>
      </c>
      <c r="E958" s="226">
        <v>0</v>
      </c>
      <c r="F958" s="219">
        <v>377249.62</v>
      </c>
      <c r="G958" s="220" t="s">
        <v>121</v>
      </c>
      <c r="H958" s="213">
        <v>950</v>
      </c>
    </row>
    <row r="959" spans="1:9" x14ac:dyDescent="0.2">
      <c r="A959" s="225" t="s">
        <v>19064</v>
      </c>
      <c r="B959" s="219">
        <v>163344.84</v>
      </c>
      <c r="C959" s="226" t="s">
        <v>121</v>
      </c>
      <c r="D959" s="219">
        <v>213904.78</v>
      </c>
      <c r="E959" s="226">
        <v>0</v>
      </c>
      <c r="F959" s="219">
        <v>377249.62</v>
      </c>
      <c r="G959" s="220" t="s">
        <v>121</v>
      </c>
      <c r="H959" s="213">
        <v>951</v>
      </c>
    </row>
    <row r="960" spans="1:9" x14ac:dyDescent="0.2">
      <c r="A960" s="225" t="s">
        <v>19065</v>
      </c>
      <c r="B960" s="219">
        <v>79236.58</v>
      </c>
      <c r="C960" s="226" t="s">
        <v>121</v>
      </c>
      <c r="D960" s="219">
        <v>107300.78</v>
      </c>
      <c r="E960" s="226">
        <v>0</v>
      </c>
      <c r="F960" s="219">
        <v>186537.36</v>
      </c>
      <c r="G960" s="220" t="s">
        <v>121</v>
      </c>
      <c r="H960" s="213">
        <v>952</v>
      </c>
    </row>
    <row r="961" spans="1:8" x14ac:dyDescent="0.2">
      <c r="A961" s="225" t="s">
        <v>19065</v>
      </c>
      <c r="B961" s="219">
        <v>84108.26</v>
      </c>
      <c r="C961" s="226" t="s">
        <v>121</v>
      </c>
      <c r="D961" s="219">
        <v>106604</v>
      </c>
      <c r="E961" s="226">
        <v>0</v>
      </c>
      <c r="F961" s="219">
        <v>190712.26</v>
      </c>
      <c r="G961" s="220" t="s">
        <v>121</v>
      </c>
      <c r="H961" s="213">
        <v>953</v>
      </c>
    </row>
    <row r="962" spans="1:8" x14ac:dyDescent="0.2">
      <c r="A962" s="225" t="s">
        <v>594</v>
      </c>
      <c r="B962" s="219">
        <v>945798.87</v>
      </c>
      <c r="C962" s="226" t="s">
        <v>121</v>
      </c>
      <c r="D962" s="219">
        <v>81988.89</v>
      </c>
      <c r="E962" s="226">
        <v>0</v>
      </c>
      <c r="F962" s="219">
        <v>1027787.76</v>
      </c>
      <c r="G962" s="220" t="s">
        <v>121</v>
      </c>
      <c r="H962" s="213">
        <v>954</v>
      </c>
    </row>
    <row r="963" spans="1:8" x14ac:dyDescent="0.2">
      <c r="A963" s="225" t="s">
        <v>19214</v>
      </c>
      <c r="B963" s="219">
        <v>34328.910000000003</v>
      </c>
      <c r="C963" s="226" t="s">
        <v>121</v>
      </c>
      <c r="D963" s="219">
        <v>0</v>
      </c>
      <c r="E963" s="226">
        <v>0</v>
      </c>
      <c r="F963" s="219">
        <v>34328.910000000003</v>
      </c>
      <c r="G963" s="220" t="s">
        <v>121</v>
      </c>
      <c r="H963" s="213">
        <v>955</v>
      </c>
    </row>
    <row r="964" spans="1:8" x14ac:dyDescent="0.2">
      <c r="A964" s="225" t="s">
        <v>19215</v>
      </c>
      <c r="B964" s="219">
        <v>30848</v>
      </c>
      <c r="C964" s="226" t="s">
        <v>121</v>
      </c>
      <c r="D964" s="219">
        <v>0</v>
      </c>
      <c r="E964" s="226">
        <v>0</v>
      </c>
      <c r="F964" s="219">
        <v>30848</v>
      </c>
      <c r="G964" s="220" t="s">
        <v>121</v>
      </c>
      <c r="H964" s="213">
        <v>956</v>
      </c>
    </row>
    <row r="965" spans="1:8" x14ac:dyDescent="0.2">
      <c r="A965" s="225" t="s">
        <v>19215</v>
      </c>
      <c r="B965" s="219">
        <v>3480.91</v>
      </c>
      <c r="C965" s="226" t="s">
        <v>121</v>
      </c>
      <c r="D965" s="219">
        <v>0</v>
      </c>
      <c r="E965" s="226">
        <v>0</v>
      </c>
      <c r="F965" s="219">
        <v>3480.91</v>
      </c>
      <c r="G965" s="220" t="s">
        <v>121</v>
      </c>
      <c r="H965" s="213">
        <v>957</v>
      </c>
    </row>
    <row r="966" spans="1:8" x14ac:dyDescent="0.2">
      <c r="A966" s="225" t="s">
        <v>19216</v>
      </c>
      <c r="B966" s="219">
        <v>48004</v>
      </c>
      <c r="C966" s="226" t="s">
        <v>121</v>
      </c>
      <c r="D966" s="219">
        <v>0</v>
      </c>
      <c r="E966" s="226">
        <v>0</v>
      </c>
      <c r="F966" s="219">
        <v>48004</v>
      </c>
      <c r="G966" s="220" t="s">
        <v>121</v>
      </c>
      <c r="H966" s="213">
        <v>958</v>
      </c>
    </row>
    <row r="967" spans="1:8" x14ac:dyDescent="0.2">
      <c r="A967" s="225" t="s">
        <v>19217</v>
      </c>
      <c r="B967" s="219">
        <v>48004</v>
      </c>
      <c r="C967" s="226" t="s">
        <v>121</v>
      </c>
      <c r="D967" s="219">
        <v>0</v>
      </c>
      <c r="E967" s="226">
        <v>0</v>
      </c>
      <c r="F967" s="219">
        <v>48004</v>
      </c>
      <c r="G967" s="220" t="s">
        <v>121</v>
      </c>
      <c r="H967" s="213">
        <v>959</v>
      </c>
    </row>
    <row r="968" spans="1:8" x14ac:dyDescent="0.2">
      <c r="A968" s="225" t="s">
        <v>595</v>
      </c>
      <c r="B968" s="219">
        <v>88957.93</v>
      </c>
      <c r="C968" s="226" t="s">
        <v>121</v>
      </c>
      <c r="D968" s="219">
        <v>12656.42</v>
      </c>
      <c r="E968" s="226">
        <v>0</v>
      </c>
      <c r="F968" s="219">
        <v>101614.35</v>
      </c>
      <c r="G968" s="220" t="s">
        <v>121</v>
      </c>
      <c r="H968" s="213">
        <v>960</v>
      </c>
    </row>
    <row r="969" spans="1:8" x14ac:dyDescent="0.2">
      <c r="A969" s="225" t="s">
        <v>596</v>
      </c>
      <c r="B969" s="219">
        <v>65751.05</v>
      </c>
      <c r="C969" s="226" t="s">
        <v>121</v>
      </c>
      <c r="D969" s="219">
        <v>12656.42</v>
      </c>
      <c r="E969" s="226">
        <v>0</v>
      </c>
      <c r="F969" s="219">
        <v>78407.47</v>
      </c>
      <c r="G969" s="220" t="s">
        <v>121</v>
      </c>
      <c r="H969" s="213">
        <v>961</v>
      </c>
    </row>
    <row r="970" spans="1:8" x14ac:dyDescent="0.2">
      <c r="A970" s="225" t="s">
        <v>596</v>
      </c>
      <c r="B970" s="219">
        <v>23206.880000000001</v>
      </c>
      <c r="C970" s="226" t="s">
        <v>121</v>
      </c>
      <c r="D970" s="219">
        <v>0</v>
      </c>
      <c r="E970" s="226">
        <v>0</v>
      </c>
      <c r="F970" s="219">
        <v>23206.880000000001</v>
      </c>
      <c r="G970" s="220" t="s">
        <v>121</v>
      </c>
      <c r="H970" s="213">
        <v>962</v>
      </c>
    </row>
    <row r="971" spans="1:8" x14ac:dyDescent="0.2">
      <c r="A971" s="225" t="s">
        <v>19218</v>
      </c>
      <c r="B971" s="219">
        <v>1051.33</v>
      </c>
      <c r="C971" s="226" t="s">
        <v>121</v>
      </c>
      <c r="D971" s="219">
        <v>0</v>
      </c>
      <c r="E971" s="226">
        <v>0</v>
      </c>
      <c r="F971" s="219">
        <v>1051.33</v>
      </c>
      <c r="G971" s="220" t="s">
        <v>121</v>
      </c>
      <c r="H971" s="213">
        <v>963</v>
      </c>
    </row>
    <row r="972" spans="1:8" x14ac:dyDescent="0.2">
      <c r="A972" s="225" t="s">
        <v>19219</v>
      </c>
      <c r="B972" s="219">
        <v>1051.33</v>
      </c>
      <c r="C972" s="226" t="s">
        <v>121</v>
      </c>
      <c r="D972" s="219">
        <v>0</v>
      </c>
      <c r="E972" s="226">
        <v>0</v>
      </c>
      <c r="F972" s="219">
        <v>1051.33</v>
      </c>
      <c r="G972" s="220" t="s">
        <v>121</v>
      </c>
      <c r="H972" s="213">
        <v>964</v>
      </c>
    </row>
    <row r="973" spans="1:8" x14ac:dyDescent="0.2">
      <c r="A973" s="225" t="s">
        <v>597</v>
      </c>
      <c r="B973" s="219">
        <v>720808.15</v>
      </c>
      <c r="C973" s="226" t="s">
        <v>121</v>
      </c>
      <c r="D973" s="219">
        <v>69332.47</v>
      </c>
      <c r="E973" s="226">
        <v>0</v>
      </c>
      <c r="F973" s="219">
        <v>790140.62</v>
      </c>
      <c r="G973" s="220" t="s">
        <v>121</v>
      </c>
      <c r="H973" s="213">
        <v>965</v>
      </c>
    </row>
    <row r="974" spans="1:8" x14ac:dyDescent="0.2">
      <c r="A974" s="225" t="s">
        <v>598</v>
      </c>
      <c r="B974" s="219">
        <v>571224.64</v>
      </c>
      <c r="C974" s="226" t="s">
        <v>121</v>
      </c>
      <c r="D974" s="219">
        <v>69332.47</v>
      </c>
      <c r="E974" s="226">
        <v>0</v>
      </c>
      <c r="F974" s="219">
        <v>640557.11</v>
      </c>
      <c r="G974" s="220" t="s">
        <v>121</v>
      </c>
      <c r="H974" s="213">
        <v>966</v>
      </c>
    </row>
    <row r="975" spans="1:8" x14ac:dyDescent="0.2">
      <c r="A975" s="225" t="s">
        <v>598</v>
      </c>
      <c r="B975" s="219">
        <v>139628.34</v>
      </c>
      <c r="C975" s="226" t="s">
        <v>121</v>
      </c>
      <c r="D975" s="219">
        <v>0</v>
      </c>
      <c r="E975" s="226">
        <v>0</v>
      </c>
      <c r="F975" s="219">
        <v>139628.34</v>
      </c>
      <c r="G975" s="220" t="s">
        <v>121</v>
      </c>
      <c r="H975" s="213">
        <v>967</v>
      </c>
    </row>
    <row r="976" spans="1:8" x14ac:dyDescent="0.2">
      <c r="A976" s="225" t="s">
        <v>598</v>
      </c>
      <c r="B976" s="219">
        <v>9955.17</v>
      </c>
      <c r="C976" s="226" t="s">
        <v>121</v>
      </c>
      <c r="D976" s="219">
        <v>0</v>
      </c>
      <c r="E976" s="226">
        <v>0</v>
      </c>
      <c r="F976" s="219">
        <v>9955.17</v>
      </c>
      <c r="G976" s="220" t="s">
        <v>121</v>
      </c>
      <c r="H976" s="213">
        <v>968</v>
      </c>
    </row>
    <row r="977" spans="1:8" x14ac:dyDescent="0.2">
      <c r="A977" s="225" t="s">
        <v>19220</v>
      </c>
      <c r="B977" s="219">
        <v>52648.55</v>
      </c>
      <c r="C977" s="226" t="s">
        <v>121</v>
      </c>
      <c r="D977" s="219">
        <v>0</v>
      </c>
      <c r="E977" s="226">
        <v>0</v>
      </c>
      <c r="F977" s="219">
        <v>52648.55</v>
      </c>
      <c r="G977" s="220" t="s">
        <v>121</v>
      </c>
      <c r="H977" s="213">
        <v>969</v>
      </c>
    </row>
    <row r="978" spans="1:8" x14ac:dyDescent="0.2">
      <c r="A978" s="225" t="s">
        <v>19221</v>
      </c>
      <c r="B978" s="219">
        <v>52648.55</v>
      </c>
      <c r="C978" s="226" t="s">
        <v>121</v>
      </c>
      <c r="D978" s="219">
        <v>0</v>
      </c>
      <c r="E978" s="226">
        <v>0</v>
      </c>
      <c r="F978" s="219">
        <v>52648.55</v>
      </c>
      <c r="G978" s="220" t="s">
        <v>121</v>
      </c>
      <c r="H978" s="213">
        <v>970</v>
      </c>
    </row>
    <row r="979" spans="1:8" x14ac:dyDescent="0.2">
      <c r="A979" s="225" t="s">
        <v>599</v>
      </c>
      <c r="B979" s="219">
        <v>1340108.6399999999</v>
      </c>
      <c r="C979" s="226" t="s">
        <v>121</v>
      </c>
      <c r="D979" s="219">
        <v>422610.88</v>
      </c>
      <c r="E979" s="226">
        <v>0</v>
      </c>
      <c r="F979" s="219">
        <v>1762719.52</v>
      </c>
      <c r="G979" s="220" t="s">
        <v>121</v>
      </c>
      <c r="H979" s="213">
        <v>971</v>
      </c>
    </row>
    <row r="980" spans="1:8" x14ac:dyDescent="0.2">
      <c r="A980" s="225" t="s">
        <v>600</v>
      </c>
      <c r="B980" s="219">
        <v>1126042.44</v>
      </c>
      <c r="C980" s="226" t="s">
        <v>121</v>
      </c>
      <c r="D980" s="219">
        <v>388082.32</v>
      </c>
      <c r="E980" s="226">
        <v>0</v>
      </c>
      <c r="F980" s="219">
        <v>1514124.76</v>
      </c>
      <c r="G980" s="220" t="s">
        <v>121</v>
      </c>
      <c r="H980" s="213">
        <v>972</v>
      </c>
    </row>
    <row r="981" spans="1:8" x14ac:dyDescent="0.2">
      <c r="A981" s="225" t="s">
        <v>601</v>
      </c>
      <c r="B981" s="219">
        <v>706914.14</v>
      </c>
      <c r="C981" s="226" t="s">
        <v>121</v>
      </c>
      <c r="D981" s="219">
        <v>191968</v>
      </c>
      <c r="E981" s="226">
        <v>0</v>
      </c>
      <c r="F981" s="219">
        <v>898882.14</v>
      </c>
      <c r="G981" s="220" t="s">
        <v>121</v>
      </c>
      <c r="H981" s="213">
        <v>973</v>
      </c>
    </row>
    <row r="982" spans="1:8" x14ac:dyDescent="0.2">
      <c r="A982" s="225" t="s">
        <v>601</v>
      </c>
      <c r="B982" s="219">
        <v>385552.3</v>
      </c>
      <c r="C982" s="226" t="s">
        <v>121</v>
      </c>
      <c r="D982" s="219">
        <v>196114.32</v>
      </c>
      <c r="E982" s="226">
        <v>0</v>
      </c>
      <c r="F982" s="219">
        <v>581666.62</v>
      </c>
      <c r="G982" s="220" t="s">
        <v>121</v>
      </c>
      <c r="H982" s="213">
        <v>974</v>
      </c>
    </row>
    <row r="983" spans="1:8" x14ac:dyDescent="0.2">
      <c r="A983" s="225" t="s">
        <v>601</v>
      </c>
      <c r="B983" s="219">
        <v>33576</v>
      </c>
      <c r="C983" s="226" t="s">
        <v>121</v>
      </c>
      <c r="D983" s="219">
        <v>0</v>
      </c>
      <c r="E983" s="226">
        <v>0</v>
      </c>
      <c r="F983" s="219">
        <v>33576</v>
      </c>
      <c r="G983" s="220" t="s">
        <v>121</v>
      </c>
      <c r="H983" s="213">
        <v>975</v>
      </c>
    </row>
    <row r="984" spans="1:8" x14ac:dyDescent="0.2">
      <c r="A984" s="225" t="s">
        <v>602</v>
      </c>
      <c r="B984" s="219">
        <v>168020</v>
      </c>
      <c r="C984" s="226" t="s">
        <v>121</v>
      </c>
      <c r="D984" s="219">
        <v>17950</v>
      </c>
      <c r="E984" s="226">
        <v>0</v>
      </c>
      <c r="F984" s="219">
        <v>185970</v>
      </c>
      <c r="G984" s="220" t="s">
        <v>121</v>
      </c>
      <c r="H984" s="213">
        <v>976</v>
      </c>
    </row>
    <row r="985" spans="1:8" x14ac:dyDescent="0.2">
      <c r="A985" s="225" t="s">
        <v>603</v>
      </c>
      <c r="B985" s="219">
        <v>78000</v>
      </c>
      <c r="C985" s="226" t="s">
        <v>121</v>
      </c>
      <c r="D985" s="219">
        <v>17950</v>
      </c>
      <c r="E985" s="226">
        <v>0</v>
      </c>
      <c r="F985" s="219">
        <v>95950</v>
      </c>
      <c r="G985" s="220" t="s">
        <v>121</v>
      </c>
      <c r="H985" s="213">
        <v>977</v>
      </c>
    </row>
    <row r="986" spans="1:8" x14ac:dyDescent="0.2">
      <c r="A986" s="225" t="s">
        <v>603</v>
      </c>
      <c r="B986" s="219">
        <v>90020</v>
      </c>
      <c r="C986" s="226" t="s">
        <v>121</v>
      </c>
      <c r="D986" s="219">
        <v>0</v>
      </c>
      <c r="E986" s="226">
        <v>0</v>
      </c>
      <c r="F986" s="219">
        <v>90020</v>
      </c>
      <c r="G986" s="220" t="s">
        <v>121</v>
      </c>
      <c r="H986" s="213">
        <v>978</v>
      </c>
    </row>
    <row r="987" spans="1:8" x14ac:dyDescent="0.2">
      <c r="A987" s="225" t="s">
        <v>19066</v>
      </c>
      <c r="B987" s="219">
        <v>8700</v>
      </c>
      <c r="C987" s="226" t="s">
        <v>121</v>
      </c>
      <c r="D987" s="219">
        <v>7501.72</v>
      </c>
      <c r="E987" s="226">
        <v>0</v>
      </c>
      <c r="F987" s="219">
        <v>16201.72</v>
      </c>
      <c r="G987" s="220" t="s">
        <v>121</v>
      </c>
      <c r="H987" s="213">
        <v>979</v>
      </c>
    </row>
    <row r="988" spans="1:8" x14ac:dyDescent="0.2">
      <c r="A988" s="225" t="s">
        <v>19067</v>
      </c>
      <c r="B988" s="219">
        <v>8700</v>
      </c>
      <c r="C988" s="226" t="s">
        <v>121</v>
      </c>
      <c r="D988" s="219">
        <v>7501.72</v>
      </c>
      <c r="E988" s="226">
        <v>0</v>
      </c>
      <c r="F988" s="219">
        <v>16201.72</v>
      </c>
      <c r="G988" s="220" t="s">
        <v>121</v>
      </c>
      <c r="H988" s="213">
        <v>980</v>
      </c>
    </row>
    <row r="989" spans="1:8" x14ac:dyDescent="0.2">
      <c r="A989" s="225" t="s">
        <v>604</v>
      </c>
      <c r="B989" s="219">
        <v>37346.199999999997</v>
      </c>
      <c r="C989" s="226" t="s">
        <v>121</v>
      </c>
      <c r="D989" s="219">
        <v>9076.84</v>
      </c>
      <c r="E989" s="226">
        <v>0</v>
      </c>
      <c r="F989" s="219">
        <v>46423.040000000001</v>
      </c>
      <c r="G989" s="220" t="s">
        <v>121</v>
      </c>
      <c r="H989" s="213">
        <v>981</v>
      </c>
    </row>
    <row r="990" spans="1:8" x14ac:dyDescent="0.2">
      <c r="A990" s="225" t="s">
        <v>605</v>
      </c>
      <c r="B990" s="219">
        <v>6498</v>
      </c>
      <c r="C990" s="226" t="s">
        <v>121</v>
      </c>
      <c r="D990" s="219">
        <v>9076.84</v>
      </c>
      <c r="E990" s="226">
        <v>0</v>
      </c>
      <c r="F990" s="219">
        <v>15574.84</v>
      </c>
      <c r="G990" s="220" t="s">
        <v>121</v>
      </c>
      <c r="H990" s="213">
        <v>982</v>
      </c>
    </row>
    <row r="991" spans="1:8" x14ac:dyDescent="0.2">
      <c r="A991" s="225" t="s">
        <v>605</v>
      </c>
      <c r="B991" s="219">
        <v>30848.2</v>
      </c>
      <c r="C991" s="226" t="s">
        <v>121</v>
      </c>
      <c r="D991" s="219">
        <v>0</v>
      </c>
      <c r="E991" s="226">
        <v>0</v>
      </c>
      <c r="F991" s="219">
        <v>30848.2</v>
      </c>
      <c r="G991" s="220" t="s">
        <v>121</v>
      </c>
      <c r="H991" s="213">
        <v>983</v>
      </c>
    </row>
    <row r="992" spans="1:8" x14ac:dyDescent="0.2">
      <c r="A992" s="225" t="s">
        <v>606</v>
      </c>
      <c r="B992" s="219">
        <v>1637080.35</v>
      </c>
      <c r="C992" s="226" t="s">
        <v>121</v>
      </c>
      <c r="D992" s="219">
        <v>121563.58</v>
      </c>
      <c r="E992" s="226">
        <v>0</v>
      </c>
      <c r="F992" s="219">
        <v>1758643.93</v>
      </c>
      <c r="G992" s="220" t="s">
        <v>121</v>
      </c>
      <c r="H992" s="213">
        <v>984</v>
      </c>
    </row>
    <row r="993" spans="1:8" x14ac:dyDescent="0.2">
      <c r="A993" s="225" t="s">
        <v>19068</v>
      </c>
      <c r="B993" s="219">
        <v>56119.68</v>
      </c>
      <c r="C993" s="226" t="s">
        <v>121</v>
      </c>
      <c r="D993" s="219">
        <v>0</v>
      </c>
      <c r="E993" s="226">
        <v>0</v>
      </c>
      <c r="F993" s="219">
        <v>56119.68</v>
      </c>
      <c r="G993" s="220" t="s">
        <v>121</v>
      </c>
      <c r="H993" s="213">
        <v>985</v>
      </c>
    </row>
    <row r="994" spans="1:8" x14ac:dyDescent="0.2">
      <c r="A994" s="225" t="s">
        <v>19069</v>
      </c>
      <c r="B994" s="219">
        <v>56119.68</v>
      </c>
      <c r="C994" s="226" t="s">
        <v>121</v>
      </c>
      <c r="D994" s="219">
        <v>0</v>
      </c>
      <c r="E994" s="226">
        <v>0</v>
      </c>
      <c r="F994" s="219">
        <v>56119.68</v>
      </c>
      <c r="G994" s="220" t="s">
        <v>121</v>
      </c>
      <c r="H994" s="213">
        <v>986</v>
      </c>
    </row>
    <row r="995" spans="1:8" x14ac:dyDescent="0.2">
      <c r="A995" s="225" t="s">
        <v>607</v>
      </c>
      <c r="B995" s="219">
        <v>689960.91</v>
      </c>
      <c r="C995" s="226" t="s">
        <v>121</v>
      </c>
      <c r="D995" s="219">
        <v>0</v>
      </c>
      <c r="E995" s="226">
        <v>0</v>
      </c>
      <c r="F995" s="219">
        <v>689960.91</v>
      </c>
      <c r="G995" s="220" t="s">
        <v>121</v>
      </c>
      <c r="H995" s="213">
        <v>987</v>
      </c>
    </row>
    <row r="996" spans="1:8" x14ac:dyDescent="0.2">
      <c r="A996" s="225" t="s">
        <v>608</v>
      </c>
      <c r="B996" s="219">
        <v>40206.93</v>
      </c>
      <c r="C996" s="226" t="s">
        <v>121</v>
      </c>
      <c r="D996" s="219">
        <v>0</v>
      </c>
      <c r="E996" s="226">
        <v>0</v>
      </c>
      <c r="F996" s="219">
        <v>40206.93</v>
      </c>
      <c r="G996" s="220" t="s">
        <v>121</v>
      </c>
      <c r="H996" s="213">
        <v>988</v>
      </c>
    </row>
    <row r="997" spans="1:8" x14ac:dyDescent="0.2">
      <c r="A997" s="225" t="s">
        <v>608</v>
      </c>
      <c r="B997" s="219">
        <v>649753.98</v>
      </c>
      <c r="C997" s="226" t="s">
        <v>121</v>
      </c>
      <c r="D997" s="219">
        <v>0</v>
      </c>
      <c r="E997" s="226">
        <v>0</v>
      </c>
      <c r="F997" s="219">
        <v>649753.98</v>
      </c>
      <c r="G997" s="220" t="s">
        <v>121</v>
      </c>
      <c r="H997" s="213">
        <v>989</v>
      </c>
    </row>
    <row r="998" spans="1:8" x14ac:dyDescent="0.2">
      <c r="A998" s="225" t="s">
        <v>609</v>
      </c>
      <c r="B998" s="219">
        <v>890999.76</v>
      </c>
      <c r="C998" s="226" t="s">
        <v>121</v>
      </c>
      <c r="D998" s="219">
        <v>121563.58</v>
      </c>
      <c r="E998" s="226">
        <v>0</v>
      </c>
      <c r="F998" s="219">
        <v>1012563.34</v>
      </c>
      <c r="G998" s="220" t="s">
        <v>121</v>
      </c>
      <c r="H998" s="213">
        <v>990</v>
      </c>
    </row>
    <row r="999" spans="1:8" x14ac:dyDescent="0.2">
      <c r="A999" s="225" t="s">
        <v>18985</v>
      </c>
      <c r="B999" s="219">
        <v>313223.89</v>
      </c>
      <c r="C999" s="226" t="s">
        <v>121</v>
      </c>
      <c r="D999" s="219">
        <v>0</v>
      </c>
      <c r="E999" s="226">
        <v>0</v>
      </c>
      <c r="F999" s="219">
        <v>313223.89</v>
      </c>
      <c r="G999" s="220" t="s">
        <v>121</v>
      </c>
      <c r="H999" s="213">
        <v>991</v>
      </c>
    </row>
    <row r="1000" spans="1:8" x14ac:dyDescent="0.2">
      <c r="A1000" s="409" t="s">
        <v>19070</v>
      </c>
      <c r="B1000" s="411">
        <v>483379.55</v>
      </c>
      <c r="C1000" s="408" t="s">
        <v>121</v>
      </c>
      <c r="D1000" s="411">
        <v>121563.58</v>
      </c>
      <c r="E1000" s="408">
        <v>0</v>
      </c>
      <c r="F1000" s="411">
        <v>604943.13</v>
      </c>
      <c r="G1000" s="410" t="s">
        <v>121</v>
      </c>
      <c r="H1000" s="213">
        <v>992</v>
      </c>
    </row>
    <row r="1001" spans="1:8" x14ac:dyDescent="0.2">
      <c r="A1001" s="225" t="s">
        <v>18985</v>
      </c>
      <c r="B1001" s="219">
        <v>94396.32</v>
      </c>
      <c r="C1001" s="226" t="s">
        <v>121</v>
      </c>
      <c r="D1001" s="219">
        <v>0</v>
      </c>
      <c r="E1001" s="226">
        <v>0</v>
      </c>
      <c r="F1001" s="219">
        <v>94396.32</v>
      </c>
      <c r="G1001" s="220" t="s">
        <v>121</v>
      </c>
      <c r="H1001" s="213">
        <v>993</v>
      </c>
    </row>
    <row r="1002" spans="1:8" x14ac:dyDescent="0.2">
      <c r="A1002" s="225" t="s">
        <v>492</v>
      </c>
      <c r="B1002" s="219">
        <v>3105648.75</v>
      </c>
      <c r="C1002" s="226" t="s">
        <v>121</v>
      </c>
      <c r="D1002" s="219">
        <v>448058</v>
      </c>
      <c r="E1002" s="226">
        <v>0</v>
      </c>
      <c r="F1002" s="219">
        <v>3553706.75</v>
      </c>
      <c r="G1002" s="220" t="s">
        <v>121</v>
      </c>
      <c r="H1002" s="213">
        <v>994</v>
      </c>
    </row>
    <row r="1003" spans="1:8" x14ac:dyDescent="0.2">
      <c r="A1003" s="225" t="s">
        <v>496</v>
      </c>
      <c r="B1003" s="219">
        <v>2732544.75</v>
      </c>
      <c r="C1003" s="226" t="s">
        <v>121</v>
      </c>
      <c r="D1003" s="219">
        <v>401420</v>
      </c>
      <c r="E1003" s="226">
        <v>0</v>
      </c>
      <c r="F1003" s="219">
        <v>3133964.75</v>
      </c>
      <c r="G1003" s="220" t="s">
        <v>121</v>
      </c>
      <c r="H1003" s="213">
        <v>995</v>
      </c>
    </row>
    <row r="1004" spans="1:8" x14ac:dyDescent="0.2">
      <c r="A1004" s="225" t="s">
        <v>19251</v>
      </c>
      <c r="B1004" s="219">
        <v>2128</v>
      </c>
      <c r="C1004" s="226" t="s">
        <v>121</v>
      </c>
      <c r="D1004" s="219">
        <v>0</v>
      </c>
      <c r="E1004" s="226">
        <v>0</v>
      </c>
      <c r="F1004" s="219">
        <v>2128</v>
      </c>
      <c r="G1004" s="220" t="s">
        <v>121</v>
      </c>
      <c r="H1004" s="213">
        <v>996</v>
      </c>
    </row>
    <row r="1005" spans="1:8" x14ac:dyDescent="0.2">
      <c r="A1005" s="225" t="s">
        <v>19252</v>
      </c>
      <c r="B1005" s="219">
        <v>2128</v>
      </c>
      <c r="C1005" s="226" t="s">
        <v>121</v>
      </c>
      <c r="D1005" s="219">
        <v>0</v>
      </c>
      <c r="E1005" s="226">
        <v>0</v>
      </c>
      <c r="F1005" s="219">
        <v>2128</v>
      </c>
      <c r="G1005" s="220" t="s">
        <v>121</v>
      </c>
      <c r="H1005" s="213">
        <v>997</v>
      </c>
    </row>
    <row r="1006" spans="1:8" x14ac:dyDescent="0.2">
      <c r="A1006" s="225" t="s">
        <v>610</v>
      </c>
      <c r="B1006" s="219">
        <v>2730416.75</v>
      </c>
      <c r="C1006" s="226" t="s">
        <v>121</v>
      </c>
      <c r="D1006" s="219">
        <v>401420</v>
      </c>
      <c r="E1006" s="226">
        <v>0</v>
      </c>
      <c r="F1006" s="219">
        <v>3131836.75</v>
      </c>
      <c r="G1006" s="220" t="s">
        <v>121</v>
      </c>
      <c r="H1006" s="213">
        <v>998</v>
      </c>
    </row>
    <row r="1007" spans="1:8" x14ac:dyDescent="0.2">
      <c r="A1007" s="225" t="s">
        <v>611</v>
      </c>
      <c r="B1007" s="219">
        <v>947467</v>
      </c>
      <c r="C1007" s="226" t="s">
        <v>121</v>
      </c>
      <c r="D1007" s="219">
        <v>48272</v>
      </c>
      <c r="E1007" s="226">
        <v>0</v>
      </c>
      <c r="F1007" s="219">
        <v>995739</v>
      </c>
      <c r="G1007" s="220" t="s">
        <v>121</v>
      </c>
      <c r="H1007" s="213">
        <v>999</v>
      </c>
    </row>
    <row r="1008" spans="1:8" x14ac:dyDescent="0.2">
      <c r="A1008" s="225" t="s">
        <v>612</v>
      </c>
      <c r="B1008" s="219">
        <v>947467</v>
      </c>
      <c r="C1008" s="226" t="s">
        <v>121</v>
      </c>
      <c r="D1008" s="219">
        <v>48272</v>
      </c>
      <c r="E1008" s="226">
        <v>0</v>
      </c>
      <c r="F1008" s="219">
        <v>995739</v>
      </c>
      <c r="G1008" s="220" t="s">
        <v>121</v>
      </c>
      <c r="H1008" s="213">
        <v>1000</v>
      </c>
    </row>
    <row r="1009" spans="1:8" x14ac:dyDescent="0.2">
      <c r="A1009" s="225" t="s">
        <v>19071</v>
      </c>
      <c r="B1009" s="219">
        <v>218550</v>
      </c>
      <c r="C1009" s="226" t="s">
        <v>121</v>
      </c>
      <c r="D1009" s="219">
        <v>0</v>
      </c>
      <c r="E1009" s="226">
        <v>0</v>
      </c>
      <c r="F1009" s="219">
        <v>218550</v>
      </c>
      <c r="G1009" s="220" t="s">
        <v>121</v>
      </c>
      <c r="H1009" s="213">
        <v>1001</v>
      </c>
    </row>
    <row r="1010" spans="1:8" x14ac:dyDescent="0.2">
      <c r="A1010" s="225" t="s">
        <v>19253</v>
      </c>
      <c r="B1010" s="219">
        <v>154750</v>
      </c>
      <c r="C1010" s="226" t="s">
        <v>121</v>
      </c>
      <c r="D1010" s="219">
        <v>0</v>
      </c>
      <c r="E1010" s="226">
        <v>0</v>
      </c>
      <c r="F1010" s="219">
        <v>154750</v>
      </c>
      <c r="G1010" s="220" t="s">
        <v>121</v>
      </c>
      <c r="H1010" s="213">
        <v>1002</v>
      </c>
    </row>
    <row r="1011" spans="1:8" x14ac:dyDescent="0.2">
      <c r="A1011" s="225" t="s">
        <v>19072</v>
      </c>
      <c r="B1011" s="219">
        <v>63800</v>
      </c>
      <c r="C1011" s="226" t="s">
        <v>121</v>
      </c>
      <c r="D1011" s="219">
        <v>0</v>
      </c>
      <c r="E1011" s="226">
        <v>0</v>
      </c>
      <c r="F1011" s="219">
        <v>63800</v>
      </c>
      <c r="G1011" s="220" t="s">
        <v>121</v>
      </c>
      <c r="H1011" s="213">
        <v>1003</v>
      </c>
    </row>
    <row r="1012" spans="1:8" x14ac:dyDescent="0.2">
      <c r="A1012" s="225" t="s">
        <v>613</v>
      </c>
      <c r="B1012" s="219">
        <v>99555.76</v>
      </c>
      <c r="C1012" s="226" t="s">
        <v>121</v>
      </c>
      <c r="D1012" s="219">
        <v>48700</v>
      </c>
      <c r="E1012" s="226">
        <v>0</v>
      </c>
      <c r="F1012" s="219">
        <v>148255.76</v>
      </c>
      <c r="G1012" s="220" t="s">
        <v>121</v>
      </c>
      <c r="H1012" s="213">
        <v>1004</v>
      </c>
    </row>
    <row r="1013" spans="1:8" x14ac:dyDescent="0.2">
      <c r="A1013" s="225" t="s">
        <v>614</v>
      </c>
      <c r="B1013" s="219">
        <v>60000</v>
      </c>
      <c r="C1013" s="226" t="s">
        <v>121</v>
      </c>
      <c r="D1013" s="219">
        <v>0</v>
      </c>
      <c r="E1013" s="226">
        <v>0</v>
      </c>
      <c r="F1013" s="219">
        <v>60000</v>
      </c>
      <c r="G1013" s="220" t="s">
        <v>121</v>
      </c>
      <c r="H1013" s="213">
        <v>1005</v>
      </c>
    </row>
    <row r="1014" spans="1:8" x14ac:dyDescent="0.2">
      <c r="A1014" s="225" t="s">
        <v>614</v>
      </c>
      <c r="B1014" s="219">
        <v>29555.759999999998</v>
      </c>
      <c r="C1014" s="226" t="s">
        <v>121</v>
      </c>
      <c r="D1014" s="219">
        <v>43700</v>
      </c>
      <c r="E1014" s="226">
        <v>0</v>
      </c>
      <c r="F1014" s="219">
        <v>73255.759999999995</v>
      </c>
      <c r="G1014" s="220" t="s">
        <v>121</v>
      </c>
      <c r="H1014" s="213">
        <v>1006</v>
      </c>
    </row>
    <row r="1015" spans="1:8" x14ac:dyDescent="0.2">
      <c r="A1015" s="225" t="s">
        <v>614</v>
      </c>
      <c r="B1015" s="219">
        <v>10000</v>
      </c>
      <c r="C1015" s="226" t="s">
        <v>121</v>
      </c>
      <c r="D1015" s="219">
        <v>5000</v>
      </c>
      <c r="E1015" s="226">
        <v>0</v>
      </c>
      <c r="F1015" s="219">
        <v>15000</v>
      </c>
      <c r="G1015" s="220" t="s">
        <v>121</v>
      </c>
      <c r="H1015" s="213">
        <v>1007</v>
      </c>
    </row>
    <row r="1016" spans="1:8" x14ac:dyDescent="0.2">
      <c r="A1016" s="225" t="s">
        <v>615</v>
      </c>
      <c r="B1016" s="219">
        <v>1209843.99</v>
      </c>
      <c r="C1016" s="226" t="s">
        <v>121</v>
      </c>
      <c r="D1016" s="219">
        <v>304448</v>
      </c>
      <c r="E1016" s="226">
        <v>0</v>
      </c>
      <c r="F1016" s="219">
        <v>1514291.99</v>
      </c>
      <c r="G1016" s="220" t="s">
        <v>121</v>
      </c>
      <c r="H1016" s="213">
        <v>1008</v>
      </c>
    </row>
    <row r="1017" spans="1:8" x14ac:dyDescent="0.2">
      <c r="A1017" s="225" t="s">
        <v>616</v>
      </c>
      <c r="B1017" s="219">
        <v>10830</v>
      </c>
      <c r="C1017" s="226" t="s">
        <v>121</v>
      </c>
      <c r="D1017" s="219">
        <v>0</v>
      </c>
      <c r="E1017" s="226">
        <v>0</v>
      </c>
      <c r="F1017" s="219">
        <v>10830</v>
      </c>
      <c r="G1017" s="220" t="s">
        <v>121</v>
      </c>
      <c r="H1017" s="213">
        <v>1009</v>
      </c>
    </row>
    <row r="1018" spans="1:8" x14ac:dyDescent="0.2">
      <c r="A1018" s="225" t="s">
        <v>616</v>
      </c>
      <c r="B1018" s="219">
        <v>1199013.99</v>
      </c>
      <c r="C1018" s="226" t="s">
        <v>121</v>
      </c>
      <c r="D1018" s="219">
        <v>293748</v>
      </c>
      <c r="E1018" s="226">
        <v>0</v>
      </c>
      <c r="F1018" s="219">
        <v>1492761.99</v>
      </c>
      <c r="G1018" s="220" t="s">
        <v>121</v>
      </c>
      <c r="H1018" s="213">
        <v>1010</v>
      </c>
    </row>
    <row r="1019" spans="1:8" x14ac:dyDescent="0.2">
      <c r="A1019" s="225" t="s">
        <v>616</v>
      </c>
      <c r="B1019" s="219">
        <v>0</v>
      </c>
      <c r="C1019" s="226" t="s">
        <v>121</v>
      </c>
      <c r="D1019" s="219">
        <v>10700</v>
      </c>
      <c r="E1019" s="226">
        <v>0</v>
      </c>
      <c r="F1019" s="219">
        <v>10700</v>
      </c>
      <c r="G1019" s="220" t="s">
        <v>121</v>
      </c>
      <c r="H1019" s="213">
        <v>1011</v>
      </c>
    </row>
    <row r="1020" spans="1:8" x14ac:dyDescent="0.2">
      <c r="A1020" s="225" t="s">
        <v>617</v>
      </c>
      <c r="B1020" s="219">
        <v>255000</v>
      </c>
      <c r="C1020" s="226" t="s">
        <v>121</v>
      </c>
      <c r="D1020" s="219">
        <v>0</v>
      </c>
      <c r="E1020" s="226">
        <v>0</v>
      </c>
      <c r="F1020" s="219">
        <v>255000</v>
      </c>
      <c r="G1020" s="220" t="s">
        <v>121</v>
      </c>
      <c r="H1020" s="213">
        <v>1012</v>
      </c>
    </row>
    <row r="1021" spans="1:8" x14ac:dyDescent="0.2">
      <c r="A1021" s="225" t="s">
        <v>618</v>
      </c>
      <c r="B1021" s="219">
        <v>36000</v>
      </c>
      <c r="C1021" s="226" t="s">
        <v>121</v>
      </c>
      <c r="D1021" s="219">
        <v>0</v>
      </c>
      <c r="E1021" s="226">
        <v>0</v>
      </c>
      <c r="F1021" s="219">
        <v>36000</v>
      </c>
      <c r="G1021" s="220" t="s">
        <v>121</v>
      </c>
      <c r="H1021" s="213">
        <v>1013</v>
      </c>
    </row>
    <row r="1022" spans="1:8" x14ac:dyDescent="0.2">
      <c r="A1022" s="225" t="s">
        <v>618</v>
      </c>
      <c r="B1022" s="219">
        <v>152000</v>
      </c>
      <c r="C1022" s="226" t="s">
        <v>121</v>
      </c>
      <c r="D1022" s="219">
        <v>0</v>
      </c>
      <c r="E1022" s="226">
        <v>0</v>
      </c>
      <c r="F1022" s="219">
        <v>152000</v>
      </c>
      <c r="G1022" s="220" t="s">
        <v>121</v>
      </c>
      <c r="H1022" s="213">
        <v>1014</v>
      </c>
    </row>
    <row r="1023" spans="1:8" x14ac:dyDescent="0.2">
      <c r="A1023" s="225" t="s">
        <v>618</v>
      </c>
      <c r="B1023" s="219">
        <v>67000</v>
      </c>
      <c r="C1023" s="226" t="s">
        <v>121</v>
      </c>
      <c r="D1023" s="219">
        <v>0</v>
      </c>
      <c r="E1023" s="226">
        <v>0</v>
      </c>
      <c r="F1023" s="219">
        <v>67000</v>
      </c>
      <c r="G1023" s="220" t="s">
        <v>121</v>
      </c>
      <c r="H1023" s="213">
        <v>1015</v>
      </c>
    </row>
    <row r="1024" spans="1:8" x14ac:dyDescent="0.2">
      <c r="A1024" s="225" t="s">
        <v>619</v>
      </c>
      <c r="B1024" s="219">
        <v>373104</v>
      </c>
      <c r="C1024" s="226" t="s">
        <v>121</v>
      </c>
      <c r="D1024" s="219">
        <v>46638</v>
      </c>
      <c r="E1024" s="226">
        <v>0</v>
      </c>
      <c r="F1024" s="219">
        <v>419742</v>
      </c>
      <c r="G1024" s="220" t="s">
        <v>121</v>
      </c>
      <c r="H1024" s="213">
        <v>1016</v>
      </c>
    </row>
    <row r="1025" spans="1:8" x14ac:dyDescent="0.2">
      <c r="A1025" s="225" t="s">
        <v>620</v>
      </c>
      <c r="B1025" s="219">
        <v>373104</v>
      </c>
      <c r="C1025" s="226" t="s">
        <v>121</v>
      </c>
      <c r="D1025" s="219">
        <v>46638</v>
      </c>
      <c r="E1025" s="226">
        <v>0</v>
      </c>
      <c r="F1025" s="219">
        <v>419742</v>
      </c>
      <c r="G1025" s="220" t="s">
        <v>121</v>
      </c>
      <c r="H1025" s="213">
        <v>1017</v>
      </c>
    </row>
    <row r="1026" spans="1:8" x14ac:dyDescent="0.2">
      <c r="A1026" s="225" t="s">
        <v>621</v>
      </c>
      <c r="B1026" s="219">
        <v>373104</v>
      </c>
      <c r="C1026" s="226" t="s">
        <v>121</v>
      </c>
      <c r="D1026" s="219">
        <v>46638</v>
      </c>
      <c r="E1026" s="226">
        <v>0</v>
      </c>
      <c r="F1026" s="219">
        <v>419742</v>
      </c>
      <c r="G1026" s="220" t="s">
        <v>121</v>
      </c>
      <c r="H1026" s="213">
        <v>1018</v>
      </c>
    </row>
    <row r="1027" spans="1:8" x14ac:dyDescent="0.2">
      <c r="A1027" s="225" t="s">
        <v>622</v>
      </c>
      <c r="B1027" s="219">
        <v>4230123.17</v>
      </c>
      <c r="C1027" s="226" t="s">
        <v>121</v>
      </c>
      <c r="D1027" s="219">
        <v>513690.44</v>
      </c>
      <c r="E1027" s="226">
        <v>0</v>
      </c>
      <c r="F1027" s="219">
        <v>4743813.6100000003</v>
      </c>
      <c r="G1027" s="220" t="s">
        <v>121</v>
      </c>
      <c r="H1027" s="213">
        <v>1019</v>
      </c>
    </row>
    <row r="1028" spans="1:8" x14ac:dyDescent="0.2">
      <c r="A1028" s="225" t="s">
        <v>623</v>
      </c>
      <c r="B1028" s="219">
        <v>4230123.17</v>
      </c>
      <c r="C1028" s="226" t="s">
        <v>121</v>
      </c>
      <c r="D1028" s="219">
        <v>513690.44</v>
      </c>
      <c r="E1028" s="226">
        <v>0</v>
      </c>
      <c r="F1028" s="219">
        <v>4743813.6100000003</v>
      </c>
      <c r="G1028" s="220" t="s">
        <v>121</v>
      </c>
      <c r="H1028" s="213">
        <v>1020</v>
      </c>
    </row>
    <row r="1029" spans="1:8" x14ac:dyDescent="0.2">
      <c r="A1029" s="225" t="s">
        <v>624</v>
      </c>
      <c r="B1029" s="219">
        <v>4054443.37</v>
      </c>
      <c r="C1029" s="226" t="s">
        <v>121</v>
      </c>
      <c r="D1029" s="219">
        <v>497693.43</v>
      </c>
      <c r="E1029" s="226">
        <v>0</v>
      </c>
      <c r="F1029" s="219">
        <v>4552136.8</v>
      </c>
      <c r="G1029" s="220" t="s">
        <v>121</v>
      </c>
      <c r="H1029" s="213">
        <v>1021</v>
      </c>
    </row>
    <row r="1030" spans="1:8" x14ac:dyDescent="0.2">
      <c r="A1030" s="225" t="s">
        <v>625</v>
      </c>
      <c r="B1030" s="219">
        <v>2388040.5299999998</v>
      </c>
      <c r="C1030" s="226" t="s">
        <v>121</v>
      </c>
      <c r="D1030" s="219">
        <v>274413.64</v>
      </c>
      <c r="E1030" s="226">
        <v>0</v>
      </c>
      <c r="F1030" s="219">
        <v>2662454.17</v>
      </c>
      <c r="G1030" s="220" t="s">
        <v>121</v>
      </c>
      <c r="H1030" s="213">
        <v>1022</v>
      </c>
    </row>
    <row r="1031" spans="1:8" x14ac:dyDescent="0.2">
      <c r="A1031" s="225" t="s">
        <v>626</v>
      </c>
      <c r="B1031" s="219">
        <v>316553.92</v>
      </c>
      <c r="C1031" s="226" t="s">
        <v>121</v>
      </c>
      <c r="D1031" s="219">
        <v>36950.35</v>
      </c>
      <c r="E1031" s="226">
        <v>0</v>
      </c>
      <c r="F1031" s="219">
        <v>353504.27</v>
      </c>
      <c r="G1031" s="220" t="s">
        <v>121</v>
      </c>
      <c r="H1031" s="213">
        <v>1023</v>
      </c>
    </row>
    <row r="1032" spans="1:8" x14ac:dyDescent="0.2">
      <c r="A1032" s="225" t="s">
        <v>627</v>
      </c>
      <c r="B1032" s="219">
        <v>2205.04</v>
      </c>
      <c r="C1032" s="226" t="s">
        <v>121</v>
      </c>
      <c r="D1032" s="219">
        <v>0</v>
      </c>
      <c r="E1032" s="226">
        <v>0</v>
      </c>
      <c r="F1032" s="219">
        <v>2205.04</v>
      </c>
      <c r="G1032" s="220" t="s">
        <v>121</v>
      </c>
      <c r="H1032" s="213">
        <v>1024</v>
      </c>
    </row>
    <row r="1033" spans="1:8" x14ac:dyDescent="0.2">
      <c r="A1033" s="409" t="s">
        <v>628</v>
      </c>
      <c r="B1033" s="411">
        <v>64846.64</v>
      </c>
      <c r="C1033" s="408" t="s">
        <v>121</v>
      </c>
      <c r="D1033" s="411">
        <v>5248.33</v>
      </c>
      <c r="E1033" s="408">
        <v>0</v>
      </c>
      <c r="F1033" s="411">
        <v>70094.97</v>
      </c>
      <c r="G1033" s="410" t="s">
        <v>121</v>
      </c>
      <c r="H1033" s="213">
        <v>1025</v>
      </c>
    </row>
    <row r="1034" spans="1:8" x14ac:dyDescent="0.2">
      <c r="A1034" s="225" t="s">
        <v>629</v>
      </c>
      <c r="B1034" s="219">
        <v>1282797.24</v>
      </c>
      <c r="C1034" s="226" t="s">
        <v>121</v>
      </c>
      <c r="D1034" s="219">
        <v>181081.11</v>
      </c>
      <c r="E1034" s="226">
        <v>0</v>
      </c>
      <c r="F1034" s="219">
        <v>1463878.35</v>
      </c>
      <c r="G1034" s="220" t="s">
        <v>121</v>
      </c>
      <c r="H1034" s="213">
        <v>1026</v>
      </c>
    </row>
    <row r="1035" spans="1:8" x14ac:dyDescent="0.2">
      <c r="A1035" s="225" t="s">
        <v>630</v>
      </c>
      <c r="B1035" s="219">
        <v>733.36</v>
      </c>
      <c r="C1035" s="226" t="s">
        <v>121</v>
      </c>
      <c r="D1035" s="219">
        <v>91.67</v>
      </c>
      <c r="E1035" s="226">
        <v>0</v>
      </c>
      <c r="F1035" s="219">
        <v>825.03</v>
      </c>
      <c r="G1035" s="220" t="s">
        <v>121</v>
      </c>
      <c r="H1035" s="213">
        <v>1027</v>
      </c>
    </row>
    <row r="1036" spans="1:8" x14ac:dyDescent="0.2">
      <c r="A1036" s="225" t="s">
        <v>631</v>
      </c>
      <c r="B1036" s="219">
        <v>733.36</v>
      </c>
      <c r="C1036" s="226" t="s">
        <v>121</v>
      </c>
      <c r="D1036" s="219">
        <v>91.67</v>
      </c>
      <c r="E1036" s="226">
        <v>0</v>
      </c>
      <c r="F1036" s="219">
        <v>825.03</v>
      </c>
      <c r="G1036" s="220" t="s">
        <v>121</v>
      </c>
      <c r="H1036" s="213">
        <v>1028</v>
      </c>
    </row>
    <row r="1037" spans="1:8" x14ac:dyDescent="0.2">
      <c r="A1037" s="225" t="s">
        <v>632</v>
      </c>
      <c r="B1037" s="219">
        <v>174946.44</v>
      </c>
      <c r="C1037" s="226" t="s">
        <v>121</v>
      </c>
      <c r="D1037" s="219">
        <v>15905.34</v>
      </c>
      <c r="E1037" s="226">
        <v>0</v>
      </c>
      <c r="F1037" s="219">
        <v>190851.78</v>
      </c>
      <c r="G1037" s="220" t="s">
        <v>121</v>
      </c>
      <c r="H1037" s="213">
        <v>1029</v>
      </c>
    </row>
    <row r="1038" spans="1:8" ht="13.5" thickBot="1" x14ac:dyDescent="0.25">
      <c r="A1038" s="225" t="s">
        <v>633</v>
      </c>
      <c r="B1038" s="219">
        <v>174946.44</v>
      </c>
      <c r="C1038" s="226" t="s">
        <v>121</v>
      </c>
      <c r="D1038" s="219">
        <v>15905.34</v>
      </c>
      <c r="E1038" s="226">
        <v>0</v>
      </c>
      <c r="F1038" s="219">
        <v>190851.78</v>
      </c>
      <c r="G1038" s="220" t="s">
        <v>121</v>
      </c>
      <c r="H1038" s="213">
        <v>1030</v>
      </c>
    </row>
    <row r="1039" spans="1:8" ht="13.5" thickBot="1" x14ac:dyDescent="0.25">
      <c r="A1039" s="432" t="s">
        <v>634</v>
      </c>
      <c r="B1039" s="433">
        <v>447161617.25999999</v>
      </c>
      <c r="C1039" s="434">
        <v>447161617.25999999</v>
      </c>
      <c r="D1039" s="433">
        <v>58316222.579999998</v>
      </c>
      <c r="E1039" s="434">
        <v>58316222.579999998</v>
      </c>
      <c r="F1039" s="433">
        <v>457874332.38</v>
      </c>
      <c r="G1039" s="435">
        <v>457874332.38</v>
      </c>
      <c r="H1039" s="213">
        <v>1031</v>
      </c>
    </row>
    <row r="1040" spans="1:8" x14ac:dyDescent="0.2">
      <c r="H1040" s="213">
        <f>+H1039/11</f>
        <v>93.727272727272734</v>
      </c>
    </row>
  </sheetData>
  <mergeCells count="4">
    <mergeCell ref="A7:A8"/>
    <mergeCell ref="B7:C7"/>
    <mergeCell ref="D7:E7"/>
    <mergeCell ref="F7:G7"/>
  </mergeCells>
  <printOptions horizontalCentered="1"/>
  <pageMargins left="0.31496062992125984" right="0.31496062992125984" top="0.74803149606299213" bottom="0.94488188976377963" header="0.31496062992125984" footer="0.31496062992125984"/>
  <pageSetup scale="52" orientation="portrait" r:id="rId1"/>
  <headerFooter>
    <oddFooter>&amp;C&amp;"-,Negrita"&amp;14M. EN A. GONZALO FERREIRA MARTÍNEZ
DIRECTOR DE ADMINISTRACIÓN Y FINANZAS &amp;R&amp;"-,Negrita"&amp;16 60</oddFooter>
  </headerFooter>
  <rowBreaks count="11" manualBreakCount="11">
    <brk id="102" max="6" man="1"/>
    <brk id="196" max="6" man="1"/>
    <brk id="290" max="6" man="1"/>
    <brk id="384" max="6" man="1"/>
    <brk id="478" max="6" man="1"/>
    <brk id="572" max="6" man="1"/>
    <brk id="666" max="6" man="1"/>
    <brk id="760" max="6" man="1"/>
    <brk id="854" max="6" man="1"/>
    <brk id="948" max="6" man="1"/>
    <brk id="10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63</vt:i4>
      </vt:variant>
    </vt:vector>
  </HeadingPairs>
  <TitlesOfParts>
    <vt:vector size="119" baseType="lpstr">
      <vt:lpstr>EA-A</vt:lpstr>
      <vt:lpstr>ESF-B</vt:lpstr>
      <vt:lpstr>EVHP-C</vt:lpstr>
      <vt:lpstr>ECSF-D</vt:lpstr>
      <vt:lpstr>EFE-E</vt:lpstr>
      <vt:lpstr>EAA-H</vt:lpstr>
      <vt:lpstr>EADP-I</vt:lpstr>
      <vt:lpstr>IPC-F</vt:lpstr>
      <vt:lpstr>BALANZA</vt:lpstr>
      <vt:lpstr>RELACION DE CUENTAS BANCARIAS</vt:lpstr>
      <vt:lpstr>REPORTE DE ESQUEMAS BURSATILES</vt:lpstr>
      <vt:lpstr>REPORTE DE COBERTURAS FINANCIER</vt:lpstr>
      <vt:lpstr>bienes inmuebles 7</vt:lpstr>
      <vt:lpstr>RELACION DE BIENES MUEBLES 6</vt:lpstr>
      <vt:lpstr>ESFD</vt:lpstr>
      <vt:lpstr>IADOP</vt:lpstr>
      <vt:lpstr>IAODF</vt:lpstr>
      <vt:lpstr>INGRESOS </vt:lpstr>
      <vt:lpstr>FTE.FIN</vt:lpstr>
      <vt:lpstr>OBJ.TO (2)</vt:lpstr>
      <vt:lpstr>TIPO.GTO</vt:lpstr>
      <vt:lpstr>FTE. FIN.</vt:lpstr>
      <vt:lpstr>ADMVA.DET</vt:lpstr>
      <vt:lpstr>FUNCIONAL</vt:lpstr>
      <vt:lpstr>DEUDA</vt:lpstr>
      <vt:lpstr>INTERESES</vt:lpstr>
      <vt:lpstr>CATEGORIA</vt:lpstr>
      <vt:lpstr>INVERSION</vt:lpstr>
      <vt:lpstr>INDICAD</vt:lpstr>
      <vt:lpstr>FISCAL</vt:lpstr>
      <vt:lpstr> FED2</vt:lpstr>
      <vt:lpstr>EST</vt:lpstr>
      <vt:lpstr>PRO(2)</vt:lpstr>
      <vt:lpstr>CONT</vt:lpstr>
      <vt:lpstr>FISCA</vt:lpstr>
      <vt:lpstr>O.LAB</vt:lpstr>
      <vt:lpstr>PROM</vt:lpstr>
      <vt:lpstr>CONA15</vt:lpstr>
      <vt:lpstr>CONA16</vt:lpstr>
      <vt:lpstr>CONA17</vt:lpstr>
      <vt:lpstr>PFCE16</vt:lpstr>
      <vt:lpstr>pfce17</vt:lpstr>
      <vt:lpstr>NT16</vt:lpstr>
      <vt:lpstr>NT17</vt:lpstr>
      <vt:lpstr>FM</vt:lpstr>
      <vt:lpstr>CTEC17</vt:lpstr>
      <vt:lpstr>JALP</vt:lpstr>
      <vt:lpstr>NT18</vt:lpstr>
      <vt:lpstr>BIC</vt:lpstr>
      <vt:lpstr>BAL.PRES</vt:lpstr>
      <vt:lpstr>ANA.ING (2)</vt:lpstr>
      <vt:lpstr>ANA.EGRE (2)</vt:lpstr>
      <vt:lpstr>ANA.EGRE.CLA.ADMVA</vt:lpstr>
      <vt:lpstr>ANA.EGRE.CLAS.FUN</vt:lpstr>
      <vt:lpstr>ANA.EGRE.SERV.PERS</vt:lpstr>
      <vt:lpstr>GUIA.CUM(3)</vt:lpstr>
      <vt:lpstr>' FED2'!Área_de_impresión</vt:lpstr>
      <vt:lpstr>ADMVA.DET!Área_de_impresión</vt:lpstr>
      <vt:lpstr>'ANA.EGRE (2)'!Área_de_impresión</vt:lpstr>
      <vt:lpstr>ANA.EGRE.CLA.ADMVA!Área_de_impresión</vt:lpstr>
      <vt:lpstr>ANA.EGRE.CLAS.FUN!Área_de_impresión</vt:lpstr>
      <vt:lpstr>ANA.EGRE.SERV.PERS!Área_de_impresión</vt:lpstr>
      <vt:lpstr>'ANA.ING (2)'!Área_de_impresión</vt:lpstr>
      <vt:lpstr>BAL.PRES!Área_de_impresión</vt:lpstr>
      <vt:lpstr>BALANZA!Área_de_impresión</vt:lpstr>
      <vt:lpstr>BIC!Área_de_impresión</vt:lpstr>
      <vt:lpstr>'bienes inmuebles 7'!Área_de_impresión</vt:lpstr>
      <vt:lpstr>CATEGORIA!Área_de_impresión</vt:lpstr>
      <vt:lpstr>CONA15!Área_de_impresión</vt:lpstr>
      <vt:lpstr>CONA16!Área_de_impresión</vt:lpstr>
      <vt:lpstr>CONA17!Área_de_impresión</vt:lpstr>
      <vt:lpstr>CONT!Área_de_impresión</vt:lpstr>
      <vt:lpstr>CTEC17!Área_de_impresión</vt:lpstr>
      <vt:lpstr>DEUDA!Área_de_impresión</vt:lpstr>
      <vt:lpstr>'EA-A'!Área_de_impresión</vt:lpstr>
      <vt:lpstr>'EAA-H'!Área_de_impresión</vt:lpstr>
      <vt:lpstr>'EADP-I'!Área_de_impresión</vt:lpstr>
      <vt:lpstr>'ECSF-D'!Área_de_impresión</vt:lpstr>
      <vt:lpstr>'EFE-E'!Área_de_impresión</vt:lpstr>
      <vt:lpstr>'ESF-B'!Área_de_impresión</vt:lpstr>
      <vt:lpstr>ESFD!Área_de_impresión</vt:lpstr>
      <vt:lpstr>EST!Área_de_impresión</vt:lpstr>
      <vt:lpstr>'EVHP-C'!Área_de_impresión</vt:lpstr>
      <vt:lpstr>FISCA!Área_de_impresión</vt:lpstr>
      <vt:lpstr>FISCAL!Área_de_impresión</vt:lpstr>
      <vt:lpstr>FM!Área_de_impresión</vt:lpstr>
      <vt:lpstr>'FTE. FIN.'!Área_de_impresión</vt:lpstr>
      <vt:lpstr>FUNCIONAL!Área_de_impresión</vt:lpstr>
      <vt:lpstr>IADOP!Área_de_impresión</vt:lpstr>
      <vt:lpstr>IAODF!Área_de_impresión</vt:lpstr>
      <vt:lpstr>INDICAD!Área_de_impresión</vt:lpstr>
      <vt:lpstr>'INGRESOS '!Área_de_impresión</vt:lpstr>
      <vt:lpstr>INTERESES!Área_de_impresión</vt:lpstr>
      <vt:lpstr>INVERSION!Área_de_impresión</vt:lpstr>
      <vt:lpstr>'IPC-F'!Área_de_impresión</vt:lpstr>
      <vt:lpstr>JALP!Área_de_impresión</vt:lpstr>
      <vt:lpstr>'NT16'!Área_de_impresión</vt:lpstr>
      <vt:lpstr>'NT17'!Área_de_impresión</vt:lpstr>
      <vt:lpstr>'NT18'!Área_de_impresión</vt:lpstr>
      <vt:lpstr>O.LAB!Área_de_impresión</vt:lpstr>
      <vt:lpstr>'OBJ.TO (2)'!Área_de_impresión</vt:lpstr>
      <vt:lpstr>PFCE16!Área_de_impresión</vt:lpstr>
      <vt:lpstr>pfce17!Área_de_impresión</vt:lpstr>
      <vt:lpstr>'PRO(2)'!Área_de_impresión</vt:lpstr>
      <vt:lpstr>PROM!Área_de_impresión</vt:lpstr>
      <vt:lpstr>'RELACION DE BIENES MUEBLES 6'!Área_de_impresión</vt:lpstr>
      <vt:lpstr>'RELACION DE CUENTAS BANCARIAS'!Área_de_impresión</vt:lpstr>
      <vt:lpstr>'REPORTE DE COBERTURAS FINANCIER'!Área_de_impresión</vt:lpstr>
      <vt:lpstr>'REPORTE DE ESQUEMAS BURSATILES'!Área_de_impresión</vt:lpstr>
      <vt:lpstr>TIPO.GTO!Área_de_impresión</vt:lpstr>
      <vt:lpstr>' FED2'!Títulos_a_imprimir</vt:lpstr>
      <vt:lpstr>'ANA.ING (2)'!Títulos_a_imprimir</vt:lpstr>
      <vt:lpstr>BALANZA!Títulos_a_imprimir</vt:lpstr>
      <vt:lpstr>'bienes inmuebles 7'!Títulos_a_imprimir</vt:lpstr>
      <vt:lpstr>'GUIA.CUM(3)'!Títulos_a_imprimir</vt:lpstr>
      <vt:lpstr>INVERSION!Títulos_a_imprimir</vt:lpstr>
      <vt:lpstr>'OBJ.TO (2)'!Títulos_a_imprimir</vt:lpstr>
      <vt:lpstr>'PRO(2)'!Títulos_a_imprimir</vt:lpstr>
      <vt:lpstr>'RELACION DE BIENES MUEBLES 6'!Títulos_a_imprimir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2018-10-03T15:28:32Z</cp:lastPrinted>
  <dcterms:created xsi:type="dcterms:W3CDTF">2018-01-03T22:24:04Z</dcterms:created>
  <dcterms:modified xsi:type="dcterms:W3CDTF">2018-10-11T21:07:17Z</dcterms:modified>
</cp:coreProperties>
</file>