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S A OLGUIN\2016\INFORMACION PARA PUBLICAR EN LA INTRANET\"/>
    </mc:Choice>
  </mc:AlternateContent>
  <bookViews>
    <workbookView xWindow="0" yWindow="0" windowWidth="20490" windowHeight="7755"/>
  </bookViews>
  <sheets>
    <sheet name="Edo. Sit. Financiera" sheetId="1" r:id="rId1"/>
    <sheet name="Edo. de Actividades" sheetId="2" r:id="rId2"/>
    <sheet name="Edo. Vari. Haci. Pub." sheetId="3" r:id="rId3"/>
    <sheet name="Edo. de Cambios Sit. Financ." sheetId="4" r:id="rId4"/>
    <sheet name="Edo. de Flujo Efec." sheetId="5" r:id="rId5"/>
    <sheet name="Edo. Ana. Activo" sheetId="6" r:id="rId6"/>
    <sheet name="Edo. Ana. Deu. y Pas.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DHR06">#REF!</definedName>
    <definedName name="________DRH01">#REF!</definedName>
    <definedName name="________DRH02">#REF!</definedName>
    <definedName name="________DRH03">#REF!</definedName>
    <definedName name="________DRH04">#REF!</definedName>
    <definedName name="________DRH05">#REF!</definedName>
    <definedName name="________DRH06">#REF!</definedName>
    <definedName name="_______DHR06">#REF!</definedName>
    <definedName name="_______DRH01">#REF!</definedName>
    <definedName name="_______DRH02">#REF!</definedName>
    <definedName name="_______DRH03">#REF!</definedName>
    <definedName name="_______DRH04">#REF!</definedName>
    <definedName name="_______DRH05">#REF!</definedName>
    <definedName name="_______DRH06">#REF!</definedName>
    <definedName name="______DHR06">#REF!</definedName>
    <definedName name="______DRH01">#REF!</definedName>
    <definedName name="______DRH02">#REF!</definedName>
    <definedName name="______DRH03">#REF!</definedName>
    <definedName name="______DRH04">#REF!</definedName>
    <definedName name="______DRH05">#REF!</definedName>
    <definedName name="______DRH06">#REF!</definedName>
    <definedName name="_____DHR06">#REF!</definedName>
    <definedName name="_____DRH01">#REF!</definedName>
    <definedName name="_____DRH02">#REF!</definedName>
    <definedName name="_____DRH03">#REF!</definedName>
    <definedName name="_____DRH04">#REF!</definedName>
    <definedName name="_____DRH05">#REF!</definedName>
    <definedName name="_____DRH06">#REF!</definedName>
    <definedName name="____DHR06">#REF!</definedName>
    <definedName name="____DRH01">#REF!</definedName>
    <definedName name="____DRH02">#REF!</definedName>
    <definedName name="____DRH03">#REF!</definedName>
    <definedName name="____DRH04">#REF!</definedName>
    <definedName name="____DRH05">#REF!</definedName>
    <definedName name="____DRH06">#REF!</definedName>
    <definedName name="___DHR06">#REF!</definedName>
    <definedName name="___DRH01">#REF!</definedName>
    <definedName name="___DRH02">#REF!</definedName>
    <definedName name="___DRH03">#REF!</definedName>
    <definedName name="___DRH04">#REF!</definedName>
    <definedName name="___DRH05">#REF!</definedName>
    <definedName name="___DRH06">#REF!</definedName>
    <definedName name="__DHR06">#REF!</definedName>
    <definedName name="__DRH01">#REF!</definedName>
    <definedName name="__DRH02">#REF!</definedName>
    <definedName name="__DRH03">#REF!</definedName>
    <definedName name="__DRH04">#REF!</definedName>
    <definedName name="__DRH05">#REF!</definedName>
    <definedName name="__DRH06">#REF!</definedName>
    <definedName name="_DHR06">#REF!</definedName>
    <definedName name="_DRH01">#REF!</definedName>
    <definedName name="_DRH02">#REF!</definedName>
    <definedName name="_DRH03">#REF!</definedName>
    <definedName name="_DRH04">#REF!</definedName>
    <definedName name="_DRH05">#REF!</definedName>
    <definedName name="_DRH06">#REF!</definedName>
    <definedName name="ADMON">#REF!</definedName>
    <definedName name="AÑO">#REF!</definedName>
    <definedName name="APLICACION">'[2]FLUJO E'!$C$34:$C$36,'[2]FLUJO E'!$C$38,'[2]FLUJO E'!$C$42</definedName>
    <definedName name="_xlnm.Print_Area" localSheetId="5">'Edo. Ana. Activo'!$A$4:$F$40</definedName>
    <definedName name="_xlnm.Print_Area" localSheetId="6">'Edo. Ana. Deu. y Pas.'!$A$4:$E$51</definedName>
    <definedName name="_xlnm.Print_Area" localSheetId="1">'Edo. de Actividades'!$A$4:$E$66</definedName>
    <definedName name="_xlnm.Print_Area" localSheetId="3">'Edo. de Cambios Sit. Financ.'!$A$4:$C$70</definedName>
    <definedName name="_xlnm.Print_Area" localSheetId="4">'Edo. de Flujo Efec.'!$A$4:$C$76</definedName>
    <definedName name="_xlnm.Print_Area" localSheetId="0">'Edo. Sit. Financiera'!$A$3:$G$37</definedName>
    <definedName name="_xlnm.Print_Area" localSheetId="2">'Edo. Vari. Haci. Pub.'!$A$4:$F$32</definedName>
    <definedName name="_xlnm.Database">#REF!</definedName>
    <definedName name="Centenas">{"";"c";"dosc";"tresc";"cuatroc";"quin";"seisc";"setec";"ochoc";"novec"}&amp;"ient"</definedName>
    <definedName name="CN">#REF!</definedName>
    <definedName name="comboGasto">[3]PlantillaGastos!$A$2:$A$3</definedName>
    <definedName name="comboPartida">[3]PlantillaPartidas!$A$2:$A$354</definedName>
    <definedName name="Decenas">{"";"";"";"trei";"cuare";"cincue";"sese";"sete";"oche";"nove"}&amp;"nta "</definedName>
    <definedName name="DESCRIPCION_PARTIDA">#REF!</definedName>
    <definedName name="DIARIO">#REF!</definedName>
    <definedName name="ENTIDAD_H">[4]LISTA!$A$1:$A$96</definedName>
    <definedName name="FEDE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>#REF!</definedName>
    <definedName name="INGRESOS">'[2]FLUJO E'!$C$14,'[2]FLUJO E'!$C$19,'[2]FLUJO E'!$C$24</definedName>
    <definedName name="Ir_Inicio">#N/A</definedName>
    <definedName name="J">#REF!</definedName>
    <definedName name="K">#REF!</definedName>
    <definedName name="L">#REF!</definedName>
    <definedName name="LL">#REF!</definedName>
    <definedName name="ME">#REF!</definedName>
    <definedName name="nombre">#REF!</definedName>
    <definedName name="NOMBRES">#REF!</definedName>
    <definedName name="O">'[5]REPORTE DETALLADO 2014'!Tema_6</definedName>
    <definedName name="PARTIDA">[6]Global!#REF!</definedName>
    <definedName name="PARTIDAS">#REF!</definedName>
    <definedName name="PE">#REF!</definedName>
    <definedName name="PERIODO">#REF!</definedName>
    <definedName name="PR">#REF!</definedName>
    <definedName name="PROVEEDORES">#REF!</definedName>
    <definedName name="PROYECTOS">#REF!</definedName>
    <definedName name="Quincenas">{"";"diez";"once";"doce";"trece";"catorce";"quince"}&amp;" "</definedName>
    <definedName name="RF">#REF!</definedName>
    <definedName name="RM">#REF!</definedName>
    <definedName name="SUB">#REF!</definedName>
    <definedName name="SUBSIDIOS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Proveedores">[7]SPEI!$A$6:$A$928</definedName>
    <definedName name="Unidades">{"";"un";"dos";"tres";"cuatro";"cinco";"seis";"siete";"ocho";"nueve"}</definedName>
    <definedName name="Y">'[5]REPORTE DETALLADO 2014'!Funciones_Activos_Fijos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6" l="1"/>
  <c r="D32" i="6" s="1"/>
  <c r="C30" i="6"/>
  <c r="C32" i="6" s="1"/>
  <c r="E29" i="6"/>
  <c r="F29" i="6" s="1"/>
  <c r="F30" i="6" s="1"/>
  <c r="D26" i="6"/>
  <c r="C26" i="6"/>
  <c r="E25" i="6"/>
  <c r="F25" i="6" s="1"/>
  <c r="E24" i="6"/>
  <c r="F24" i="6" s="1"/>
  <c r="E23" i="6"/>
  <c r="F23" i="6" s="1"/>
  <c r="E22" i="6"/>
  <c r="F22" i="6" s="1"/>
  <c r="E21" i="6"/>
  <c r="F21" i="6" s="1"/>
  <c r="D18" i="6"/>
  <c r="C18" i="6"/>
  <c r="E17" i="6"/>
  <c r="F17" i="6" s="1"/>
  <c r="E16" i="6"/>
  <c r="F16" i="6" s="1"/>
  <c r="E15" i="6"/>
  <c r="F15" i="6" s="1"/>
  <c r="E14" i="6"/>
  <c r="F14" i="6" s="1"/>
  <c r="E13" i="6"/>
  <c r="F13" i="6" s="1"/>
  <c r="F18" i="6" s="1"/>
  <c r="B23" i="5"/>
  <c r="B10" i="5"/>
  <c r="B40" i="5" s="1"/>
  <c r="B66" i="5" s="1"/>
  <c r="B68" i="5" s="1"/>
  <c r="C67" i="5" s="1"/>
  <c r="C53" i="4"/>
  <c r="B53" i="4"/>
  <c r="E64" i="4" s="1"/>
  <c r="C48" i="4"/>
  <c r="B48" i="4"/>
  <c r="C39" i="4"/>
  <c r="B39" i="4"/>
  <c r="C29" i="4"/>
  <c r="E65" i="4" s="1"/>
  <c r="B29" i="4"/>
  <c r="C17" i="4"/>
  <c r="B17" i="4"/>
  <c r="C8" i="4"/>
  <c r="B8" i="4"/>
  <c r="F22" i="3"/>
  <c r="F21" i="3"/>
  <c r="F20" i="3"/>
  <c r="E16" i="3"/>
  <c r="E24" i="3" s="1"/>
  <c r="C16" i="3"/>
  <c r="C24" i="3" s="1"/>
  <c r="B16" i="3"/>
  <c r="B24" i="3" s="1"/>
  <c r="F15" i="3"/>
  <c r="F14" i="3"/>
  <c r="F13" i="3"/>
  <c r="F12" i="3"/>
  <c r="D11" i="3"/>
  <c r="D16" i="3" s="1"/>
  <c r="F10" i="3"/>
  <c r="E56" i="2"/>
  <c r="J47" i="2"/>
  <c r="G47" i="2"/>
  <c r="J30" i="2"/>
  <c r="C30" i="5" s="1"/>
  <c r="G30" i="2"/>
  <c r="J25" i="2"/>
  <c r="C26" i="5" s="1"/>
  <c r="G25" i="2"/>
  <c r="J24" i="2"/>
  <c r="C25" i="5" s="1"/>
  <c r="G24" i="2"/>
  <c r="J23" i="2"/>
  <c r="C24" i="5" s="1"/>
  <c r="C23" i="5" s="1"/>
  <c r="G23" i="2"/>
  <c r="E19" i="2"/>
  <c r="E58" i="2" s="1"/>
  <c r="G58" i="2" s="1"/>
  <c r="G17" i="2"/>
  <c r="E17" i="2"/>
  <c r="J17" i="2" s="1"/>
  <c r="C15" i="5" s="1"/>
  <c r="C10" i="5" s="1"/>
  <c r="C40" i="5" s="1"/>
  <c r="J14" i="2"/>
  <c r="C19" i="5" s="1"/>
  <c r="G14" i="2"/>
  <c r="J10" i="2"/>
  <c r="C17" i="5" s="1"/>
  <c r="G10" i="2"/>
  <c r="F32" i="1"/>
  <c r="G30" i="1"/>
  <c r="H27" i="1"/>
  <c r="J26" i="1"/>
  <c r="H26" i="1"/>
  <c r="J25" i="1"/>
  <c r="D19" i="3" s="1"/>
  <c r="F19" i="3" s="1"/>
  <c r="H25" i="1"/>
  <c r="D25" i="1"/>
  <c r="C25" i="1"/>
  <c r="C27" i="1" s="1"/>
  <c r="D27" i="1" s="1"/>
  <c r="H22" i="1"/>
  <c r="D22" i="1"/>
  <c r="D21" i="1"/>
  <c r="D20" i="1"/>
  <c r="D19" i="1"/>
  <c r="D18" i="1"/>
  <c r="D17" i="1"/>
  <c r="C49" i="5" s="1"/>
  <c r="G15" i="1"/>
  <c r="H15" i="1" s="1"/>
  <c r="C14" i="1"/>
  <c r="D14" i="1" s="1"/>
  <c r="H13" i="1"/>
  <c r="D12" i="1"/>
  <c r="D11" i="1"/>
  <c r="H10" i="1"/>
  <c r="G10" i="1"/>
  <c r="D10" i="1"/>
  <c r="D9" i="1"/>
  <c r="H8" i="1"/>
  <c r="D8" i="1"/>
  <c r="C66" i="5" l="1"/>
  <c r="D24" i="3"/>
  <c r="E66" i="4"/>
  <c r="F26" i="6"/>
  <c r="C68" i="5"/>
  <c r="F32" i="6"/>
  <c r="G16" i="1"/>
  <c r="H16" i="1" s="1"/>
  <c r="H30" i="1"/>
  <c r="J19" i="2"/>
  <c r="F11" i="3"/>
  <c r="F16" i="3" s="1"/>
  <c r="F24" i="3" s="1"/>
  <c r="E18" i="6"/>
  <c r="E26" i="6"/>
  <c r="E30" i="6"/>
  <c r="E32" i="6" s="1"/>
  <c r="G32" i="1" l="1"/>
  <c r="L32" i="1" l="1"/>
  <c r="H32" i="1"/>
  <c r="J32" i="1"/>
</calcChain>
</file>

<file path=xl/sharedStrings.xml><?xml version="1.0" encoding="utf-8"?>
<sst xmlns="http://schemas.openxmlformats.org/spreadsheetml/2006/main" count="286" uniqueCount="213">
  <si>
    <t>Universidad Tecnológica de San Juan del Río</t>
  </si>
  <si>
    <t>Estado de Situación Financiera</t>
  </si>
  <si>
    <t>Al 30 de Junio 2016</t>
  </si>
  <si>
    <t>ACTIVO</t>
  </si>
  <si>
    <t>Variacion</t>
  </si>
  <si>
    <t>PASIVO</t>
  </si>
  <si>
    <t>Activo Circulante</t>
  </si>
  <si>
    <t>Pasivo Circulante</t>
  </si>
  <si>
    <t>Efectivo y Equivalentes (Nota I.1.1)</t>
  </si>
  <si>
    <t>Cuentas por Pagar a Corto Plazo (Nota I.1.11)</t>
  </si>
  <si>
    <t>Derechos a Recibir Efectivo o Equivalentes (Nota I.1.2)</t>
  </si>
  <si>
    <t>Derechos a Recibir Bienes o Servicios (Nota I.1.3)</t>
  </si>
  <si>
    <t>Total de Pasivos Circulantes</t>
  </si>
  <si>
    <t>Almacenes (Nota I.1.4)</t>
  </si>
  <si>
    <t>Estimación por perdida de cuentas incobrables</t>
  </si>
  <si>
    <t>Pasivo No Circulante</t>
  </si>
  <si>
    <t>Fondos y Bienes de Terceros en Garantía y/o en Administración a Largo Plazo  (Nota I.1.12)</t>
  </si>
  <si>
    <t>Total de Activos Circulantes</t>
  </si>
  <si>
    <t>Total de Pasivos No Circulantes</t>
  </si>
  <si>
    <t>Activo No Circulante</t>
  </si>
  <si>
    <t>Total  del Pasivo</t>
  </si>
  <si>
    <t>Inversiones financieras a largo plazo (Nota I.1.5)</t>
  </si>
  <si>
    <t>Bienes Inmuebles, Infraestructura y Construcciones en Proceso (Nota I.1.6)</t>
  </si>
  <si>
    <t>Bienes Muebles (Nota I.1.7)</t>
  </si>
  <si>
    <t>HACIENDA PÚBLICA/PATRIMONIO</t>
  </si>
  <si>
    <t>Activos Intangibles (Nota I.1.8)</t>
  </si>
  <si>
    <t>Depreciación, Deterioro  y Amortización  Acumulada de Bienes (Nota I.1.9)</t>
  </si>
  <si>
    <t>Hacienda Pública/Patrimonio Contribuido</t>
  </si>
  <si>
    <t>Activos Diferidos (Nota I.1.10)</t>
  </si>
  <si>
    <t>Aportaciones (Nota I.1.13)</t>
  </si>
  <si>
    <t>Hacienda Pública/Patrimonio Generado</t>
  </si>
  <si>
    <t>Total de Activos No Circulantes</t>
  </si>
  <si>
    <t>Resultados del Ejercicio (Ahorro/ Desahorro) (Nota I.1.14)</t>
  </si>
  <si>
    <t>Resultados de Ejercicios Anteriores (Nota I.1.15)</t>
  </si>
  <si>
    <t>Total  del  Activo</t>
  </si>
  <si>
    <t>Revalúos (Nota I.1.16)</t>
  </si>
  <si>
    <t>Exceso o Insuficiencia en  la Actualización de  la Hacienda Pública/Patrimonio</t>
  </si>
  <si>
    <t>Total Hacienda Pública/Patrimonio (Nota I.1.17)</t>
  </si>
  <si>
    <t>Total  del Pasivo y Hacienda Pública/Patrimonio</t>
  </si>
  <si>
    <t>Estado de Actividades</t>
  </si>
  <si>
    <t>Del 1 al 30 de Junio 2016</t>
  </si>
  <si>
    <t>INGRESOS Y OTROS  BENEFICIOS</t>
  </si>
  <si>
    <t>Ingresos de la Gestión:</t>
  </si>
  <si>
    <t>Ingresos por Venta  de Bienes y Servicios   (Nota I.2.1)</t>
  </si>
  <si>
    <t>Participaciones, Aportaciones, Transferencias, Asignaciones, Subsidios y Otras Ayudas</t>
  </si>
  <si>
    <t>Participaciones y Aportaciones</t>
  </si>
  <si>
    <t>Transferencia, Asignaciones, Subsidios y Otras  Ayudas  (Nota I.2.2)</t>
  </si>
  <si>
    <t>Otros Ingresos y Beneficios</t>
  </si>
  <si>
    <t>Ingresos Financieros (Nota I.2.3)</t>
  </si>
  <si>
    <t>Total  de Ingresos y Otros Beneficios</t>
  </si>
  <si>
    <t xml:space="preserve">GASTOS Y OTRAS PÉRDIDAS </t>
  </si>
  <si>
    <t>Gastos de Funcionamiento</t>
  </si>
  <si>
    <t>Servicios Personales (Nota I.2.4)</t>
  </si>
  <si>
    <t>Materiales y Suministros  (Nota I.2.5)</t>
  </si>
  <si>
    <t>Servicios Generales  (Nota I.2.6)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</si>
  <si>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</si>
  <si>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</si>
  <si>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</si>
  <si>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</si>
  <si>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  (Nota I.2.7)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</si>
  <si>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</si>
  <si>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</si>
  <si>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</si>
  <si>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</si>
  <si>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</si>
  <si>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</si>
  <si>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</si>
  <si>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</si>
  <si>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</si>
  <si>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</si>
  <si>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</si>
  <si>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</si>
  <si>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</si>
  <si>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 Financieros</t>
  </si>
  <si>
    <t>Otros Gastos y Pérdidas Extraordinarias</t>
  </si>
  <si>
    <t>Estimaciones, Depreciaciones, Deterioros, Obsolescencia y Amortizaciones  (Nota I.2.8)</t>
  </si>
  <si>
    <t>Provisiones</t>
  </si>
  <si>
    <t>Disminución  de Inventarios</t>
  </si>
  <si>
    <t>Aumento  por Insuficiencia de Estimaciones por Pérdida o Deterioro  y Obsolescencia</t>
  </si>
  <si>
    <t>Aumento  por Insuficiencia de Provisiones</t>
  </si>
  <si>
    <t>Otros  Gastos</t>
  </si>
  <si>
    <t>Inversión Pública</t>
  </si>
  <si>
    <t>Inversión Pública  no Capitalizable</t>
  </si>
  <si>
    <t>Total  de Gastos y Otras Pérdidas</t>
  </si>
  <si>
    <t>Resultados del Ejercicio (Ahorro/Desahorro)</t>
  </si>
  <si>
    <t>Estado de Variaciones en la Hacienda Pública</t>
  </si>
  <si>
    <t>Concepto</t>
  </si>
  <si>
    <t>Hacienda Pública/Patrimonio Contibuido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</si>
  <si>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</si>
  <si>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</si>
  <si>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</si>
  <si>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</si>
  <si>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 a Ejercicios Anteriores</t>
  </si>
  <si>
    <t>Patrimonio Neto inicial Ajustado del Periodo anterior</t>
  </si>
  <si>
    <t>Resultados de Ejercicios Anteriores</t>
  </si>
  <si>
    <t>Revalúos</t>
  </si>
  <si>
    <t>Bajas de activo fijo</t>
  </si>
  <si>
    <t>Donaciones de Capital</t>
  </si>
  <si>
    <t>Actualización de la Hacienda Pública Patrimonio</t>
  </si>
  <si>
    <t>Variaciones de la Hacienda Pública/Patrimonio Neto del Ejercicio</t>
  </si>
  <si>
    <t>Bajas de activo fijo  (Nota I.3.1)</t>
  </si>
  <si>
    <t>Hacienda Pública/Patrimonio Neto Final del Periodo Actual</t>
  </si>
  <si>
    <t>Estado de Cambios en la Situación Financiera</t>
  </si>
  <si>
    <t>Origen</t>
  </si>
  <si>
    <t>Aplicación</t>
  </si>
  <si>
    <t>Efectivo y Equivalentes</t>
  </si>
  <si>
    <t>Derechos a Recibir Efectivo o Equivalente</t>
  </si>
  <si>
    <t>Derechos a recibir Bienes o Servicios</t>
  </si>
  <si>
    <t>Inversiones financieras a largo plazo</t>
  </si>
  <si>
    <t>Almacenes</t>
  </si>
  <si>
    <t>Estimación por Pérdida o Deterioro  de Activos Circulantes</t>
  </si>
  <si>
    <t>Otros  Activos Circulantes</t>
  </si>
  <si>
    <t>Inversiones Financieras a Largo Plazo</t>
  </si>
  <si>
    <t>Derechos a Recibir Efectivo o Equivalentes a Largo Plazo</t>
  </si>
  <si>
    <t>Bienes Inmuebles, Insfraestructura y Construcciones en Proceso</t>
  </si>
  <si>
    <t>Bienes Muebles</t>
  </si>
  <si>
    <t>Activos Intangibles</t>
  </si>
  <si>
    <t>Depreciación, Deterioro  y Amortización  Acumulada de Bienes</t>
  </si>
  <si>
    <t>Activos Diferidos</t>
  </si>
  <si>
    <t>Estimación por Pérdida o Deterioro  de Activos no Circulantes</t>
  </si>
  <si>
    <t>Otros  Activos no Circulantes</t>
  </si>
  <si>
    <t>Cuentas por Pagar a Corto Plazo</t>
  </si>
  <si>
    <t>Documentos por Pagar a Corto Plazo</t>
  </si>
  <si>
    <t>Porción  a Corto Plazo  de la Deuda Pública  a Largo Plazo</t>
  </si>
  <si>
    <t>Títulos y Valores  a Corto Plazo</t>
  </si>
  <si>
    <t>Pasivos Diferidos a Corto Plazo</t>
  </si>
  <si>
    <t>Fondos y Bienes de Terceros en Garantía y/o Administración a Corto Plazo</t>
  </si>
  <si>
    <t>Provisiones a Corto Plazo</t>
  </si>
  <si>
    <t>Otros 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</si>
  <si>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</si>
  <si>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</si>
  <si>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</si>
  <si>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</si>
  <si>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</si>
  <si>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</si>
  <si>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</si>
  <si>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Actualización de la Hacienda Pública/Patrimonio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</si>
  <si>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</si>
  <si>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</si>
  <si>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</si>
  <si>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</si>
  <si>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Flujos de Efectivo</t>
  </si>
  <si>
    <t>Del 1 al 30 de Junio del 2016</t>
  </si>
  <si>
    <t>Flujos de Efectivo de las  Actividades de Operación</t>
  </si>
  <si>
    <t xml:space="preserve">   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</si>
  <si>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</si>
  <si>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</si>
  <si>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</si>
  <si>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</si>
  <si>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</si>
  <si>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</si>
  <si>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</si>
  <si>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 Fiscales Anteriores Pendientes de Liquidación  o Pago</t>
  </si>
  <si>
    <t>Transferencias, Asignaciones y Subsidios y Otras Ayudas</t>
  </si>
  <si>
    <t>Otros  Orígenes de Operación</t>
  </si>
  <si>
    <t xml:space="preserve">   Aplicación</t>
  </si>
  <si>
    <t>Servicios Personales</t>
  </si>
  <si>
    <t>Materiales y Suministros</t>
  </si>
  <si>
    <t>Servicios Generales</t>
  </si>
  <si>
    <t>Transferencias al resto  del Sector Público</t>
  </si>
  <si>
    <t>Ayudas Sociales</t>
  </si>
  <si>
    <t>Otras Aplicaciones de Operación</t>
  </si>
  <si>
    <t>Flujos Netos de Efectivo por  Actividades de Operación</t>
  </si>
  <si>
    <t>Flujos de Efectivo de las  Actividades de Inversión</t>
  </si>
  <si>
    <t>Bienes Inmuebles, Infraestructura y Construcciones en Proceso</t>
  </si>
  <si>
    <t>Otros  Orígenes de Inversión</t>
  </si>
  <si>
    <t>Otras Aplicaciones de Inversión</t>
  </si>
  <si>
    <t>Flujos Netos de Efectivo por  Actividades de Inversión</t>
  </si>
  <si>
    <t>Flujo de Efectivo de las 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</si>
  <si>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</si>
  <si>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</si>
  <si>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</si>
  <si>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</si>
  <si>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</si>
  <si>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</si>
  <si>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</si>
  <si>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</si>
  <si>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</si>
  <si>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</si>
  <si>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>Estado Analítico del Activo</t>
  </si>
  <si>
    <t>Saldo Inicial</t>
  </si>
  <si>
    <t>Cargos del</t>
  </si>
  <si>
    <t>Abonos del</t>
  </si>
  <si>
    <t>Saldo Final</t>
  </si>
  <si>
    <t>Variación del Periodo</t>
  </si>
  <si>
    <t>Periodo 2</t>
  </si>
  <si>
    <t>Periodo 3</t>
  </si>
  <si>
    <t>4 (1+2-3)</t>
  </si>
  <si>
    <t>(4-1)</t>
  </si>
  <si>
    <t>Derechos a Recibir Efectivo o Equivalentes</t>
  </si>
  <si>
    <t>Derechos a Recibir Bienes o Servicios</t>
  </si>
  <si>
    <t>Depreciación, Deterioro y Amortización Acumulada de Bienes</t>
  </si>
  <si>
    <t>Estado Analítico de la Deuda y Otros Pasivos</t>
  </si>
  <si>
    <t>Denominación de las  Deudas</t>
  </si>
  <si>
    <t>Moneda de Contratación</t>
  </si>
  <si>
    <t>Institución o País Acreedor</t>
  </si>
  <si>
    <t>Saldo Inicial  del Periodo</t>
  </si>
  <si>
    <t>Saldo Final 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</si>
  <si>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</si>
  <si>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</si>
  <si>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</si>
  <si>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</si>
  <si>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</si>
  <si>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</si>
  <si>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</si>
  <si>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</si>
  <si>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</si>
  <si>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</si>
  <si>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</si>
  <si>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Organismos Financieros Internaciones</t>
  </si>
  <si>
    <t>Subtotal Largo Plazo</t>
  </si>
  <si>
    <t>Otros Pasivos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</si>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</sst>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color theme="1"/>
      <name val="Arial Narrow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Arial Narrow"/>
      <family val="2"/>
    </font>
    <font>
      <b/>
      <sz val="9"/>
      <color rgb="FF00000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1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17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0" xfId="0" applyFont="1" applyFill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4" fontId="5" fillId="3" borderId="5" xfId="0" applyNumberFormat="1" applyFont="1" applyFill="1" applyBorder="1"/>
    <xf numFmtId="0" fontId="5" fillId="3" borderId="4" xfId="0" applyFont="1" applyFill="1" applyBorder="1" applyAlignment="1">
      <alignment wrapText="1"/>
    </xf>
    <xf numFmtId="44" fontId="5" fillId="3" borderId="0" xfId="0" applyNumberFormat="1" applyFont="1" applyFill="1" applyBorder="1"/>
    <xf numFmtId="44" fontId="5" fillId="4" borderId="0" xfId="0" applyNumberFormat="1" applyFont="1" applyFill="1" applyBorder="1"/>
    <xf numFmtId="44" fontId="5" fillId="3" borderId="0" xfId="0" applyNumberFormat="1" applyFont="1" applyFill="1" applyBorder="1" applyAlignment="1">
      <alignment wrapText="1"/>
    </xf>
    <xf numFmtId="44" fontId="5" fillId="3" borderId="5" xfId="0" applyNumberFormat="1" applyFont="1" applyFill="1" applyBorder="1"/>
    <xf numFmtId="4" fontId="2" fillId="0" borderId="0" xfId="0" applyNumberFormat="1" applyFont="1"/>
    <xf numFmtId="44" fontId="6" fillId="3" borderId="0" xfId="0" applyNumberFormat="1" applyFont="1" applyFill="1" applyBorder="1" applyAlignment="1">
      <alignment wrapText="1"/>
    </xf>
    <xf numFmtId="44" fontId="5" fillId="3" borderId="5" xfId="0" applyNumberFormat="1" applyFont="1" applyFill="1" applyBorder="1" applyAlignment="1">
      <alignment wrapText="1"/>
    </xf>
    <xf numFmtId="44" fontId="4" fillId="3" borderId="0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4" fontId="4" fillId="3" borderId="5" xfId="0" applyNumberFormat="1" applyFont="1" applyFill="1" applyBorder="1" applyAlignment="1">
      <alignment wrapText="1"/>
    </xf>
    <xf numFmtId="4" fontId="2" fillId="4" borderId="0" xfId="0" applyNumberFormat="1" applyFont="1" applyFill="1"/>
    <xf numFmtId="44" fontId="2" fillId="0" borderId="0" xfId="0" applyNumberFormat="1" applyFont="1"/>
    <xf numFmtId="44" fontId="4" fillId="3" borderId="0" xfId="0" applyNumberFormat="1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44" fontId="5" fillId="3" borderId="7" xfId="0" applyNumberFormat="1" applyFont="1" applyFill="1" applyBorder="1"/>
    <xf numFmtId="44" fontId="4" fillId="3" borderId="7" xfId="0" applyNumberFormat="1" applyFont="1" applyFill="1" applyBorder="1" applyAlignment="1">
      <alignment wrapText="1"/>
    </xf>
    <xf numFmtId="44" fontId="4" fillId="3" borderId="8" xfId="0" applyNumberFormat="1" applyFont="1" applyFill="1" applyBorder="1" applyAlignment="1">
      <alignment wrapText="1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44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4" fontId="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/>
    <xf numFmtId="0" fontId="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17" fontId="11" fillId="3" borderId="0" xfId="0" applyNumberFormat="1" applyFont="1" applyFill="1" applyBorder="1" applyAlignment="1">
      <alignment horizontal="left"/>
    </xf>
    <xf numFmtId="17" fontId="4" fillId="3" borderId="5" xfId="0" applyNumberFormat="1" applyFont="1" applyFill="1" applyBorder="1"/>
    <xf numFmtId="0" fontId="11" fillId="3" borderId="4" xfId="0" applyFont="1" applyFill="1" applyBorder="1" applyAlignment="1"/>
    <xf numFmtId="4" fontId="5" fillId="3" borderId="0" xfId="0" applyNumberFormat="1" applyFont="1" applyFill="1" applyBorder="1"/>
    <xf numFmtId="0" fontId="5" fillId="3" borderId="4" xfId="0" applyFont="1" applyFill="1" applyBorder="1" applyAlignment="1">
      <alignment horizontal="left" vertical="top" wrapText="1" indent="3"/>
    </xf>
    <xf numFmtId="44" fontId="5" fillId="3" borderId="0" xfId="1" applyFont="1" applyFill="1" applyBorder="1"/>
    <xf numFmtId="44" fontId="5" fillId="3" borderId="5" xfId="1" applyFont="1" applyFill="1" applyBorder="1"/>
    <xf numFmtId="0" fontId="11" fillId="3" borderId="4" xfId="0" applyFont="1" applyFill="1" applyBorder="1" applyAlignment="1">
      <alignment horizontal="left" wrapText="1" shrinkToFit="1"/>
    </xf>
    <xf numFmtId="0" fontId="12" fillId="3" borderId="4" xfId="0" applyFont="1" applyFill="1" applyBorder="1" applyAlignment="1">
      <alignment horizontal="left" wrapText="1" shrinkToFit="1"/>
    </xf>
    <xf numFmtId="0" fontId="5" fillId="3" borderId="7" xfId="0" applyFont="1" applyFill="1" applyBorder="1"/>
    <xf numFmtId="4" fontId="5" fillId="3" borderId="7" xfId="0" applyNumberFormat="1" applyFont="1" applyFill="1" applyBorder="1"/>
    <xf numFmtId="4" fontId="5" fillId="3" borderId="8" xfId="0" applyNumberFormat="1" applyFont="1" applyFill="1" applyBorder="1"/>
    <xf numFmtId="0" fontId="13" fillId="0" borderId="0" xfId="0" applyFont="1" applyAlignment="1">
      <alignment horizontal="left" wrapText="1" shrinkToFit="1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/>
    <xf numFmtId="0" fontId="3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" fontId="5" fillId="3" borderId="12" xfId="0" applyNumberFormat="1" applyFont="1" applyFill="1" applyBorder="1" applyAlignment="1">
      <alignment vertical="top" wrapText="1"/>
    </xf>
    <xf numFmtId="4" fontId="5" fillId="3" borderId="13" xfId="0" applyNumberFormat="1" applyFont="1" applyFill="1" applyBorder="1" applyAlignment="1">
      <alignment vertical="top" wrapText="1"/>
    </xf>
    <xf numFmtId="44" fontId="5" fillId="3" borderId="13" xfId="1" applyFont="1" applyFill="1" applyBorder="1" applyAlignment="1">
      <alignment vertical="center" wrapText="1"/>
    </xf>
    <xf numFmtId="44" fontId="5" fillId="3" borderId="5" xfId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44" fontId="5" fillId="3" borderId="0" xfId="1" applyFont="1" applyFill="1" applyBorder="1" applyAlignment="1">
      <alignment vertical="center" wrapText="1"/>
    </xf>
    <xf numFmtId="44" fontId="0" fillId="0" borderId="0" xfId="0" applyNumberFormat="1"/>
    <xf numFmtId="164" fontId="0" fillId="0" borderId="0" xfId="0" applyNumberFormat="1"/>
    <xf numFmtId="44" fontId="4" fillId="3" borderId="13" xfId="1" applyFont="1" applyFill="1" applyBorder="1" applyAlignment="1">
      <alignment vertical="center" wrapText="1"/>
    </xf>
    <xf numFmtId="44" fontId="4" fillId="3" borderId="14" xfId="1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64" fontId="5" fillId="3" borderId="15" xfId="0" applyNumberFormat="1" applyFont="1" applyFill="1" applyBorder="1" applyAlignment="1">
      <alignment vertical="top" wrapText="1"/>
    </xf>
    <xf numFmtId="164" fontId="5" fillId="3" borderId="8" xfId="0" applyNumberFormat="1" applyFont="1" applyFill="1" applyBorder="1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44" fontId="0" fillId="0" borderId="0" xfId="1" applyFont="1"/>
    <xf numFmtId="44" fontId="3" fillId="0" borderId="0" xfId="1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wrapText="1"/>
    </xf>
    <xf numFmtId="44" fontId="5" fillId="3" borderId="2" xfId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44" fontId="4" fillId="3" borderId="0" xfId="1" applyFont="1" applyFill="1" applyBorder="1"/>
    <xf numFmtId="44" fontId="4" fillId="3" borderId="5" xfId="1" applyFont="1" applyFill="1" applyBorder="1"/>
    <xf numFmtId="0" fontId="12" fillId="3" borderId="4" xfId="0" applyFont="1" applyFill="1" applyBorder="1" applyAlignment="1">
      <alignment horizontal="left" wrapText="1"/>
    </xf>
    <xf numFmtId="0" fontId="16" fillId="0" borderId="0" xfId="0" applyFont="1"/>
    <xf numFmtId="0" fontId="16" fillId="0" borderId="0" xfId="0" applyFont="1"/>
    <xf numFmtId="0" fontId="14" fillId="0" borderId="7" xfId="0" applyFont="1" applyBorder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/>
    </xf>
    <xf numFmtId="3" fontId="16" fillId="4" borderId="0" xfId="0" applyNumberFormat="1" applyFont="1" applyFill="1"/>
    <xf numFmtId="0" fontId="18" fillId="0" borderId="0" xfId="0" applyFont="1" applyAlignment="1">
      <alignment horizontal="right" vertical="center" wrapText="1"/>
    </xf>
    <xf numFmtId="3" fontId="16" fillId="0" borderId="0" xfId="0" applyNumberFormat="1" applyFont="1"/>
    <xf numFmtId="0" fontId="12" fillId="3" borderId="4" xfId="0" applyFont="1" applyFill="1" applyBorder="1" applyAlignment="1">
      <alignment wrapText="1"/>
    </xf>
    <xf numFmtId="0" fontId="18" fillId="0" borderId="7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8" fillId="0" borderId="7" xfId="0" applyNumberFormat="1" applyFont="1" applyBorder="1" applyAlignment="1">
      <alignment horizontal="right" vertical="center"/>
    </xf>
    <xf numFmtId="0" fontId="16" fillId="0" borderId="7" xfId="0" applyFont="1" applyBorder="1"/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3" fontId="18" fillId="0" borderId="16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>
      <alignment horizontal="right" vertical="center"/>
    </xf>
    <xf numFmtId="44" fontId="5" fillId="3" borderId="7" xfId="1" applyFont="1" applyFill="1" applyBorder="1"/>
    <xf numFmtId="44" fontId="5" fillId="3" borderId="8" xfId="1" applyFont="1" applyFill="1" applyBorder="1"/>
    <xf numFmtId="44" fontId="5" fillId="0" borderId="0" xfId="1" applyFont="1"/>
    <xf numFmtId="0" fontId="9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7" fontId="4" fillId="2" borderId="2" xfId="0" applyNumberFormat="1" applyFont="1" applyFill="1" applyBorder="1"/>
    <xf numFmtId="17" fontId="4" fillId="2" borderId="3" xfId="0" applyNumberFormat="1" applyFont="1" applyFill="1" applyBorder="1"/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/>
    <xf numFmtId="0" fontId="4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4" fontId="4" fillId="3" borderId="5" xfId="0" applyNumberFormat="1" applyFont="1" applyFill="1" applyBorder="1"/>
    <xf numFmtId="0" fontId="4" fillId="3" borderId="6" xfId="0" applyFont="1" applyFill="1" applyBorder="1" applyAlignment="1">
      <alignment vertical="top" wrapText="1"/>
    </xf>
    <xf numFmtId="43" fontId="2" fillId="0" borderId="0" xfId="0" applyNumberFormat="1" applyFont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left" vertical="top" wrapText="1" indent="1"/>
    </xf>
    <xf numFmtId="0" fontId="4" fillId="2" borderId="21" xfId="0" applyFont="1" applyFill="1" applyBorder="1" applyAlignment="1">
      <alignment horizontal="left" vertical="top" wrapText="1" indent="2"/>
    </xf>
    <xf numFmtId="0" fontId="4" fillId="2" borderId="8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 indent="3"/>
    </xf>
    <xf numFmtId="4" fontId="5" fillId="3" borderId="23" xfId="0" applyNumberFormat="1" applyFont="1" applyFill="1" applyBorder="1" applyAlignment="1">
      <alignment vertical="top" wrapText="1"/>
    </xf>
    <xf numFmtId="4" fontId="5" fillId="3" borderId="0" xfId="0" applyNumberFormat="1" applyFont="1" applyFill="1" applyBorder="1" applyAlignment="1">
      <alignment vertical="top" wrapText="1"/>
    </xf>
    <xf numFmtId="4" fontId="5" fillId="3" borderId="24" xfId="0" applyNumberFormat="1" applyFont="1" applyFill="1" applyBorder="1" applyAlignment="1">
      <alignment vertical="top" wrapText="1"/>
    </xf>
    <xf numFmtId="4" fontId="5" fillId="3" borderId="25" xfId="0" applyNumberFormat="1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4" fontId="4" fillId="3" borderId="26" xfId="0" applyNumberFormat="1" applyFont="1" applyFill="1" applyBorder="1" applyAlignment="1">
      <alignment vertical="top" wrapText="1"/>
    </xf>
    <xf numFmtId="4" fontId="4" fillId="3" borderId="27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" fontId="5" fillId="3" borderId="28" xfId="0" applyNumberFormat="1" applyFont="1" applyFill="1" applyBorder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Alignment="1"/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165" fontId="5" fillId="3" borderId="13" xfId="0" applyNumberFormat="1" applyFont="1" applyFill="1" applyBorder="1" applyAlignment="1">
      <alignment vertical="top" wrapText="1"/>
    </xf>
    <xf numFmtId="165" fontId="5" fillId="3" borderId="14" xfId="0" applyNumberFormat="1" applyFont="1" applyFill="1" applyBorder="1" applyAlignment="1">
      <alignment vertical="top" wrapText="1"/>
    </xf>
    <xf numFmtId="0" fontId="5" fillId="3" borderId="4" xfId="0" applyFont="1" applyFill="1" applyBorder="1" applyAlignment="1"/>
    <xf numFmtId="0" fontId="4" fillId="3" borderId="4" xfId="0" applyFont="1" applyFill="1" applyBorder="1" applyAlignment="1"/>
    <xf numFmtId="0" fontId="5" fillId="3" borderId="6" xfId="0" applyFont="1" applyFill="1" applyBorder="1" applyAlignment="1"/>
    <xf numFmtId="0" fontId="5" fillId="3" borderId="15" xfId="0" applyFont="1" applyFill="1" applyBorder="1" applyAlignment="1">
      <alignment vertical="top" wrapText="1"/>
    </xf>
    <xf numFmtId="0" fontId="5" fillId="3" borderId="32" xfId="0" applyFont="1" applyFill="1" applyBorder="1" applyAlignment="1">
      <alignment vertical="top" wrapText="1"/>
    </xf>
    <xf numFmtId="0" fontId="5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104775</xdr:rowOff>
    </xdr:from>
    <xdr:to>
      <xdr:col>0</xdr:col>
      <xdr:colOff>1971675</xdr:colOff>
      <xdr:row>4</xdr:row>
      <xdr:rowOff>76200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19125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1724025</xdr:colOff>
      <xdr:row>33</xdr:row>
      <xdr:rowOff>247650</xdr:rowOff>
    </xdr:from>
    <xdr:to>
      <xdr:col>6</xdr:col>
      <xdr:colOff>781050</xdr:colOff>
      <xdr:row>36</xdr:row>
      <xdr:rowOff>123825</xdr:rowOff>
    </xdr:to>
    <xdr:sp macro="" textlink="">
      <xdr:nvSpPr>
        <xdr:cNvPr id="3" name="3 CuadroTexto"/>
        <xdr:cNvSpPr txBox="1"/>
      </xdr:nvSpPr>
      <xdr:spPr>
        <a:xfrm>
          <a:off x="7200900" y="10668000"/>
          <a:ext cx="287655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1076325</xdr:colOff>
      <xdr:row>34</xdr:row>
      <xdr:rowOff>0</xdr:rowOff>
    </xdr:from>
    <xdr:to>
      <xdr:col>1</xdr:col>
      <xdr:colOff>1323975</xdr:colOff>
      <xdr:row>36</xdr:row>
      <xdr:rowOff>133350</xdr:rowOff>
    </xdr:to>
    <xdr:sp macro="" textlink="">
      <xdr:nvSpPr>
        <xdr:cNvPr id="4" name="3 CuadroTexto"/>
        <xdr:cNvSpPr txBox="1"/>
      </xdr:nvSpPr>
      <xdr:spPr>
        <a:xfrm>
          <a:off x="1076325" y="1067752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57150</xdr:rowOff>
    </xdr:from>
    <xdr:to>
      <xdr:col>0</xdr:col>
      <xdr:colOff>1933575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714375</xdr:colOff>
      <xdr:row>61</xdr:row>
      <xdr:rowOff>161925</xdr:rowOff>
    </xdr:from>
    <xdr:to>
      <xdr:col>1</xdr:col>
      <xdr:colOff>247650</xdr:colOff>
      <xdr:row>65</xdr:row>
      <xdr:rowOff>9525</xdr:rowOff>
    </xdr:to>
    <xdr:sp macro="" textlink="">
      <xdr:nvSpPr>
        <xdr:cNvPr id="3" name="3 CuadroTexto"/>
        <xdr:cNvSpPr txBox="1"/>
      </xdr:nvSpPr>
      <xdr:spPr>
        <a:xfrm>
          <a:off x="714375" y="80295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3</xdr:col>
      <xdr:colOff>1362075</xdr:colOff>
      <xdr:row>61</xdr:row>
      <xdr:rowOff>180975</xdr:rowOff>
    </xdr:from>
    <xdr:to>
      <xdr:col>4</xdr:col>
      <xdr:colOff>2085975</xdr:colOff>
      <xdr:row>65</xdr:row>
      <xdr:rowOff>28575</xdr:rowOff>
    </xdr:to>
    <xdr:sp macro="" textlink="">
      <xdr:nvSpPr>
        <xdr:cNvPr id="4" name="3 CuadroTexto"/>
        <xdr:cNvSpPr txBox="1"/>
      </xdr:nvSpPr>
      <xdr:spPr>
        <a:xfrm>
          <a:off x="6115050" y="804862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47625</xdr:rowOff>
    </xdr:from>
    <xdr:to>
      <xdr:col>0</xdr:col>
      <xdr:colOff>2028825</xdr:colOff>
      <xdr:row>5</xdr:row>
      <xdr:rowOff>152400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38175"/>
          <a:ext cx="17430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28</xdr:row>
      <xdr:rowOff>19050</xdr:rowOff>
    </xdr:from>
    <xdr:to>
      <xdr:col>1</xdr:col>
      <xdr:colOff>1238250</xdr:colOff>
      <xdr:row>31</xdr:row>
      <xdr:rowOff>95250</xdr:rowOff>
    </xdr:to>
    <xdr:sp macro="" textlink="">
      <xdr:nvSpPr>
        <xdr:cNvPr id="3" name="3 CuadroTexto"/>
        <xdr:cNvSpPr txBox="1"/>
      </xdr:nvSpPr>
      <xdr:spPr>
        <a:xfrm>
          <a:off x="781050" y="7486650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3</xdr:col>
      <xdr:colOff>428625</xdr:colOff>
      <xdr:row>28</xdr:row>
      <xdr:rowOff>76200</xdr:rowOff>
    </xdr:from>
    <xdr:to>
      <xdr:col>5</xdr:col>
      <xdr:colOff>781050</xdr:colOff>
      <xdr:row>31</xdr:row>
      <xdr:rowOff>152400</xdr:rowOff>
    </xdr:to>
    <xdr:sp macro="" textlink="">
      <xdr:nvSpPr>
        <xdr:cNvPr id="4" name="3 CuadroTexto"/>
        <xdr:cNvSpPr txBox="1"/>
      </xdr:nvSpPr>
      <xdr:spPr>
        <a:xfrm>
          <a:off x="5819775" y="7543800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3</xdr:row>
      <xdr:rowOff>38100</xdr:rowOff>
    </xdr:from>
    <xdr:to>
      <xdr:col>0</xdr:col>
      <xdr:colOff>1657350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28650"/>
          <a:ext cx="146684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542925</xdr:colOff>
      <xdr:row>67</xdr:row>
      <xdr:rowOff>57150</xdr:rowOff>
    </xdr:from>
    <xdr:to>
      <xdr:col>0</xdr:col>
      <xdr:colOff>3438525</xdr:colOff>
      <xdr:row>70</xdr:row>
      <xdr:rowOff>133350</xdr:rowOff>
    </xdr:to>
    <xdr:sp macro="" textlink="">
      <xdr:nvSpPr>
        <xdr:cNvPr id="3" name="3 CuadroTexto"/>
        <xdr:cNvSpPr txBox="1"/>
      </xdr:nvSpPr>
      <xdr:spPr>
        <a:xfrm>
          <a:off x="542925" y="79533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1952625</xdr:colOff>
      <xdr:row>67</xdr:row>
      <xdr:rowOff>19050</xdr:rowOff>
    </xdr:from>
    <xdr:to>
      <xdr:col>2</xdr:col>
      <xdr:colOff>1952625</xdr:colOff>
      <xdr:row>70</xdr:row>
      <xdr:rowOff>95250</xdr:rowOff>
    </xdr:to>
    <xdr:sp macro="" textlink="">
      <xdr:nvSpPr>
        <xdr:cNvPr id="4" name="3 CuadroTexto"/>
        <xdr:cNvSpPr txBox="1"/>
      </xdr:nvSpPr>
      <xdr:spPr>
        <a:xfrm>
          <a:off x="6105525" y="79152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57150</xdr:rowOff>
    </xdr:from>
    <xdr:to>
      <xdr:col>0</xdr:col>
      <xdr:colOff>1438275</xdr:colOff>
      <xdr:row>5</xdr:row>
      <xdr:rowOff>142875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"/>
          <a:ext cx="13811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72</xdr:row>
      <xdr:rowOff>9525</xdr:rowOff>
    </xdr:from>
    <xdr:to>
      <xdr:col>0</xdr:col>
      <xdr:colOff>3352800</xdr:colOff>
      <xdr:row>75</xdr:row>
      <xdr:rowOff>57150</xdr:rowOff>
    </xdr:to>
    <xdr:sp macro="" textlink="">
      <xdr:nvSpPr>
        <xdr:cNvPr id="3" name="3 CuadroTexto"/>
        <xdr:cNvSpPr txBox="1"/>
      </xdr:nvSpPr>
      <xdr:spPr>
        <a:xfrm>
          <a:off x="457200" y="7143750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1</xdr:col>
      <xdr:colOff>1638300</xdr:colOff>
      <xdr:row>72</xdr:row>
      <xdr:rowOff>19050</xdr:rowOff>
    </xdr:from>
    <xdr:to>
      <xdr:col>2</xdr:col>
      <xdr:colOff>1714500</xdr:colOff>
      <xdr:row>75</xdr:row>
      <xdr:rowOff>66675</xdr:rowOff>
    </xdr:to>
    <xdr:sp macro="" textlink="">
      <xdr:nvSpPr>
        <xdr:cNvPr id="4" name="3 CuadroTexto"/>
        <xdr:cNvSpPr txBox="1"/>
      </xdr:nvSpPr>
      <xdr:spPr>
        <a:xfrm>
          <a:off x="5905500" y="7153275"/>
          <a:ext cx="28956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38100</xdr:rowOff>
    </xdr:from>
    <xdr:to>
      <xdr:col>0</xdr:col>
      <xdr:colOff>1743075</xdr:colOff>
      <xdr:row>5</xdr:row>
      <xdr:rowOff>123825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7700"/>
          <a:ext cx="13811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762000</xdr:colOff>
      <xdr:row>36</xdr:row>
      <xdr:rowOff>28575</xdr:rowOff>
    </xdr:from>
    <xdr:to>
      <xdr:col>1</xdr:col>
      <xdr:colOff>819150</xdr:colOff>
      <xdr:row>39</xdr:row>
      <xdr:rowOff>76200</xdr:rowOff>
    </xdr:to>
    <xdr:sp macro="" textlink="">
      <xdr:nvSpPr>
        <xdr:cNvPr id="3" name="3 CuadroTexto"/>
        <xdr:cNvSpPr txBox="1"/>
      </xdr:nvSpPr>
      <xdr:spPr>
        <a:xfrm>
          <a:off x="762000" y="8153400"/>
          <a:ext cx="26289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3</xdr:col>
      <xdr:colOff>457200</xdr:colOff>
      <xdr:row>36</xdr:row>
      <xdr:rowOff>9525</xdr:rowOff>
    </xdr:from>
    <xdr:to>
      <xdr:col>5</xdr:col>
      <xdr:colOff>447675</xdr:colOff>
      <xdr:row>39</xdr:row>
      <xdr:rowOff>57150</xdr:rowOff>
    </xdr:to>
    <xdr:sp macro="" textlink="">
      <xdr:nvSpPr>
        <xdr:cNvPr id="4" name="3 CuadroTexto"/>
        <xdr:cNvSpPr txBox="1"/>
      </xdr:nvSpPr>
      <xdr:spPr>
        <a:xfrm>
          <a:off x="5600700" y="8134350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57151</xdr:rowOff>
    </xdr:from>
    <xdr:to>
      <xdr:col>0</xdr:col>
      <xdr:colOff>1590675</xdr:colOff>
      <xdr:row>5</xdr:row>
      <xdr:rowOff>57151</xdr:rowOff>
    </xdr:to>
    <xdr:pic>
      <xdr:nvPicPr>
        <xdr:cNvPr id="2" name="Imagen 1" descr="LOGO OFICIAL UT DE SAN JUAN green 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1"/>
          <a:ext cx="13811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800100</xdr:colOff>
      <xdr:row>18</xdr:row>
      <xdr:rowOff>76200</xdr:rowOff>
    </xdr:from>
    <xdr:to>
      <xdr:col>4</xdr:col>
      <xdr:colOff>1162050</xdr:colOff>
      <xdr:row>22</xdr:row>
      <xdr:rowOff>114300</xdr:rowOff>
    </xdr:to>
    <xdr:sp macro="" textlink="">
      <xdr:nvSpPr>
        <xdr:cNvPr id="3" name="2 CuadroTexto"/>
        <xdr:cNvSpPr txBox="1"/>
      </xdr:nvSpPr>
      <xdr:spPr>
        <a:xfrm>
          <a:off x="3629025" y="4219575"/>
          <a:ext cx="43529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NADA</a:t>
          </a:r>
          <a:r>
            <a:rPr lang="es-MX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MANIFESTAR</a:t>
          </a:r>
          <a:endParaRPr lang="es-MX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552450</xdr:colOff>
      <xdr:row>47</xdr:row>
      <xdr:rowOff>9525</xdr:rowOff>
    </xdr:from>
    <xdr:to>
      <xdr:col>1</xdr:col>
      <xdr:colOff>352425</xdr:colOff>
      <xdr:row>50</xdr:row>
      <xdr:rowOff>57150</xdr:rowOff>
    </xdr:to>
    <xdr:sp macro="" textlink="">
      <xdr:nvSpPr>
        <xdr:cNvPr id="4" name="3 CuadroTexto"/>
        <xdr:cNvSpPr txBox="1"/>
      </xdr:nvSpPr>
      <xdr:spPr>
        <a:xfrm>
          <a:off x="552450" y="9963150"/>
          <a:ext cx="26289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BIBIANA RODRÍGUEZ MONTES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ENCARGADA DEL DESPACHO DE RECTORÍA</a:t>
          </a:r>
        </a:p>
      </xdr:txBody>
    </xdr:sp>
    <xdr:clientData/>
  </xdr:twoCellAnchor>
  <xdr:twoCellAnchor>
    <xdr:from>
      <xdr:col>2</xdr:col>
      <xdr:colOff>561975</xdr:colOff>
      <xdr:row>47</xdr:row>
      <xdr:rowOff>19050</xdr:rowOff>
    </xdr:from>
    <xdr:to>
      <xdr:col>4</xdr:col>
      <xdr:colOff>552450</xdr:colOff>
      <xdr:row>50</xdr:row>
      <xdr:rowOff>66675</xdr:rowOff>
    </xdr:to>
    <xdr:sp macro="" textlink="">
      <xdr:nvSpPr>
        <xdr:cNvPr id="5" name="3 CuadroTexto"/>
        <xdr:cNvSpPr txBox="1"/>
      </xdr:nvSpPr>
      <xdr:spPr>
        <a:xfrm>
          <a:off x="4629150" y="9972675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6/Edos.%20Financieros/Edos%20Financierios%20de%20Juni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velozc/Configuraci&#243;n%20local/Archivos%20temporales%20de%20Internet/Content.Outlook/XDPY4G8B/EDOS%20FINANCIEROS%20JU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2014/REPORTES/REPORTE%20CIUT%20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Sit. Financiera"/>
      <sheetName val="Edo. de Actividades"/>
      <sheetName val="Edo. Vari. Haci. Pub."/>
      <sheetName val="Edo. de Cambios Sit. Financ."/>
      <sheetName val="Edo. de Flujo Efec."/>
      <sheetName val="Edo. Ana. Activo"/>
      <sheetName val="Edo. Ana. Deu. y Pas."/>
      <sheetName val="BALANZA DE COMPROBACION"/>
      <sheetName val="GOB. EDO"/>
      <sheetName val="R. SUB"/>
      <sheetName val="DET. SUB."/>
      <sheetName val="RESUMEN CONCILIACIONES"/>
      <sheetName val="CTAS. 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37"/>
  <sheetViews>
    <sheetView tabSelected="1" topLeftCell="A22" workbookViewId="0">
      <selection activeCell="E17" sqref="E17"/>
    </sheetView>
  </sheetViews>
  <sheetFormatPr baseColWidth="10" defaultRowHeight="20.25" customHeight="1" x14ac:dyDescent="0.25"/>
  <cols>
    <col min="1" max="1" width="39.7109375" style="1" customWidth="1"/>
    <col min="2" max="2" width="21.7109375" style="1" customWidth="1"/>
    <col min="3" max="3" width="20.7109375" style="1" customWidth="1"/>
    <col min="4" max="4" width="16.7109375" style="1" hidden="1" customWidth="1"/>
    <col min="5" max="5" width="37.140625" style="2" customWidth="1"/>
    <col min="6" max="6" width="20.140625" style="2" bestFit="1" customWidth="1"/>
    <col min="7" max="7" width="21.42578125" style="1" customWidth="1"/>
    <col min="8" max="8" width="12.85546875" style="1" customWidth="1"/>
    <col min="9" max="9" width="4.28515625" style="1" customWidth="1"/>
    <col min="10" max="10" width="13.85546875" style="1" bestFit="1" customWidth="1"/>
    <col min="11" max="16384" width="11.42578125" style="1"/>
  </cols>
  <sheetData>
    <row r="2" spans="1:9" ht="20.25" customHeight="1" thickBot="1" x14ac:dyDescent="0.3">
      <c r="G2" s="3"/>
    </row>
    <row r="3" spans="1:9" ht="20.25" customHeight="1" x14ac:dyDescent="0.25">
      <c r="A3" s="4" t="s">
        <v>0</v>
      </c>
      <c r="B3" s="5"/>
      <c r="C3" s="5"/>
      <c r="D3" s="5"/>
      <c r="E3" s="5"/>
      <c r="F3" s="5"/>
      <c r="G3" s="6"/>
    </row>
    <row r="4" spans="1:9" ht="20.25" customHeight="1" x14ac:dyDescent="0.25">
      <c r="A4" s="7" t="s">
        <v>1</v>
      </c>
      <c r="B4" s="8"/>
      <c r="C4" s="8"/>
      <c r="D4" s="8"/>
      <c r="E4" s="8"/>
      <c r="F4" s="8"/>
      <c r="G4" s="9"/>
    </row>
    <row r="5" spans="1:9" ht="20.25" customHeight="1" thickBot="1" x14ac:dyDescent="0.3">
      <c r="A5" s="7" t="s">
        <v>2</v>
      </c>
      <c r="B5" s="8"/>
      <c r="C5" s="8"/>
      <c r="D5" s="8"/>
      <c r="E5" s="8"/>
      <c r="F5" s="8"/>
      <c r="G5" s="9"/>
    </row>
    <row r="6" spans="1:9" ht="20.25" customHeight="1" x14ac:dyDescent="0.25">
      <c r="A6" s="10" t="s">
        <v>3</v>
      </c>
      <c r="B6" s="11">
        <v>42491</v>
      </c>
      <c r="C6" s="11">
        <v>42522</v>
      </c>
      <c r="D6" s="11" t="s">
        <v>4</v>
      </c>
      <c r="E6" s="12" t="s">
        <v>5</v>
      </c>
      <c r="F6" s="11">
        <v>42491</v>
      </c>
      <c r="G6" s="13">
        <v>42522</v>
      </c>
    </row>
    <row r="7" spans="1:9" ht="20.25" customHeight="1" x14ac:dyDescent="0.25">
      <c r="A7" s="14" t="s">
        <v>6</v>
      </c>
      <c r="B7" s="15"/>
      <c r="C7" s="16"/>
      <c r="D7" s="16"/>
      <c r="E7" s="17" t="s">
        <v>7</v>
      </c>
      <c r="F7" s="18"/>
      <c r="G7" s="19"/>
    </row>
    <row r="8" spans="1:9" ht="26.25" x14ac:dyDescent="0.25">
      <c r="A8" s="20" t="s">
        <v>8</v>
      </c>
      <c r="B8" s="21">
        <v>10098130.619999999</v>
      </c>
      <c r="C8" s="21">
        <v>15037440.039999999</v>
      </c>
      <c r="D8" s="22">
        <f>+C8-B8</f>
        <v>4939309.42</v>
      </c>
      <c r="E8" s="23" t="s">
        <v>9</v>
      </c>
      <c r="F8" s="21">
        <v>10457742.15</v>
      </c>
      <c r="G8" s="24">
        <v>4146298.11</v>
      </c>
      <c r="H8" s="25">
        <f>+G8-F8</f>
        <v>-6311444.040000001</v>
      </c>
      <c r="I8" s="25"/>
    </row>
    <row r="9" spans="1:9" ht="26.25" x14ac:dyDescent="0.25">
      <c r="A9" s="20" t="s">
        <v>10</v>
      </c>
      <c r="B9" s="21">
        <v>10917766.24</v>
      </c>
      <c r="C9" s="21">
        <v>2505245.48</v>
      </c>
      <c r="D9" s="22">
        <f t="shared" ref="D9:D12" si="0">+C9-B9</f>
        <v>-8412520.7599999998</v>
      </c>
      <c r="E9" s="23"/>
      <c r="F9" s="21"/>
      <c r="G9" s="24"/>
    </row>
    <row r="10" spans="1:9" ht="26.25" x14ac:dyDescent="0.25">
      <c r="A10" s="20" t="s">
        <v>11</v>
      </c>
      <c r="B10" s="21">
        <v>946298.37</v>
      </c>
      <c r="C10" s="21">
        <v>936513.75</v>
      </c>
      <c r="D10" s="22">
        <f t="shared" si="0"/>
        <v>-9784.6199999999953</v>
      </c>
      <c r="E10" s="26" t="s">
        <v>12</v>
      </c>
      <c r="F10" s="23">
        <v>10457742.15</v>
      </c>
      <c r="G10" s="27">
        <f>SUM(G8:G9)</f>
        <v>4146298.11</v>
      </c>
      <c r="H10" s="25">
        <f>+G10-F10</f>
        <v>-6311444.040000001</v>
      </c>
      <c r="I10" s="25"/>
    </row>
    <row r="11" spans="1:9" ht="20.25" customHeight="1" x14ac:dyDescent="0.25">
      <c r="A11" s="20" t="s">
        <v>13</v>
      </c>
      <c r="B11" s="21">
        <v>123578.97</v>
      </c>
      <c r="C11" s="21">
        <v>140257.60999999999</v>
      </c>
      <c r="D11" s="22">
        <f t="shared" si="0"/>
        <v>16678.639999999985</v>
      </c>
      <c r="E11" s="21"/>
      <c r="F11" s="21"/>
      <c r="G11" s="24"/>
    </row>
    <row r="12" spans="1:9" ht="28.5" customHeight="1" x14ac:dyDescent="0.25">
      <c r="A12" s="20" t="s">
        <v>14</v>
      </c>
      <c r="B12" s="21">
        <v>-314983</v>
      </c>
      <c r="C12" s="21">
        <v>-314983</v>
      </c>
      <c r="D12" s="21">
        <f t="shared" si="0"/>
        <v>0</v>
      </c>
      <c r="E12" s="28" t="s">
        <v>15</v>
      </c>
      <c r="F12" s="21"/>
      <c r="G12" s="24"/>
    </row>
    <row r="13" spans="1:9" ht="39" x14ac:dyDescent="0.25">
      <c r="A13" s="20"/>
      <c r="B13" s="21"/>
      <c r="C13" s="21"/>
      <c r="D13" s="21"/>
      <c r="E13" s="23" t="s">
        <v>16</v>
      </c>
      <c r="F13" s="21">
        <v>1425363.75</v>
      </c>
      <c r="G13" s="24">
        <v>1425363.75</v>
      </c>
      <c r="H13" s="25">
        <f>+G13-F13</f>
        <v>0</v>
      </c>
      <c r="I13" s="25"/>
    </row>
    <row r="14" spans="1:9" ht="30" customHeight="1" x14ac:dyDescent="0.25">
      <c r="A14" s="29" t="s">
        <v>17</v>
      </c>
      <c r="B14" s="21">
        <v>21770791.199999999</v>
      </c>
      <c r="C14" s="21">
        <f>SUM(C8:C13)</f>
        <v>18304473.879999999</v>
      </c>
      <c r="D14" s="21">
        <f t="shared" ref="D14" si="1">+C14-B14</f>
        <v>-3466317.3200000003</v>
      </c>
      <c r="E14" s="21"/>
      <c r="F14" s="21"/>
      <c r="G14" s="24"/>
    </row>
    <row r="15" spans="1:9" ht="20.25" customHeight="1" x14ac:dyDescent="0.25">
      <c r="A15" s="20"/>
      <c r="B15" s="21"/>
      <c r="C15" s="21"/>
      <c r="D15" s="21"/>
      <c r="E15" s="26" t="s">
        <v>18</v>
      </c>
      <c r="F15" s="23">
        <v>1425363.75</v>
      </c>
      <c r="G15" s="27">
        <f>SUM(G13:G14)</f>
        <v>1425363.75</v>
      </c>
      <c r="H15" s="25">
        <f>+G15-F15</f>
        <v>0</v>
      </c>
      <c r="I15" s="25"/>
    </row>
    <row r="16" spans="1:9" ht="15.75" x14ac:dyDescent="0.25">
      <c r="A16" s="14" t="s">
        <v>19</v>
      </c>
      <c r="B16" s="21"/>
      <c r="C16" s="21"/>
      <c r="D16" s="21"/>
      <c r="E16" s="28" t="s">
        <v>20</v>
      </c>
      <c r="F16" s="28">
        <v>11883105.9</v>
      </c>
      <c r="G16" s="30">
        <f>+G15+G10</f>
        <v>5571661.8599999994</v>
      </c>
      <c r="H16" s="25">
        <f>+G16-F16</f>
        <v>-6311444.040000001</v>
      </c>
      <c r="I16" s="25"/>
    </row>
    <row r="17" spans="1:12" ht="26.25" x14ac:dyDescent="0.25">
      <c r="A17" s="20" t="s">
        <v>21</v>
      </c>
      <c r="B17" s="21">
        <v>4308669.2699999996</v>
      </c>
      <c r="C17" s="21">
        <v>3886673</v>
      </c>
      <c r="D17" s="22">
        <f t="shared" ref="D17:D22" si="2">+C17-B17</f>
        <v>-421996.26999999955</v>
      </c>
      <c r="E17" s="28"/>
      <c r="F17" s="28"/>
      <c r="G17" s="30"/>
      <c r="H17" s="25"/>
      <c r="I17" s="25"/>
    </row>
    <row r="18" spans="1:12" ht="43.5" customHeight="1" x14ac:dyDescent="0.25">
      <c r="A18" s="20" t="s">
        <v>22</v>
      </c>
      <c r="B18" s="21">
        <v>222712740.84</v>
      </c>
      <c r="C18" s="21">
        <v>222712740.84</v>
      </c>
      <c r="D18" s="22">
        <f t="shared" si="2"/>
        <v>0</v>
      </c>
      <c r="E18" s="21"/>
      <c r="F18" s="21"/>
      <c r="G18" s="24"/>
    </row>
    <row r="19" spans="1:12" ht="29.25" customHeight="1" x14ac:dyDescent="0.25">
      <c r="A19" s="20" t="s">
        <v>23</v>
      </c>
      <c r="B19" s="21">
        <v>82894591.140000001</v>
      </c>
      <c r="C19" s="21">
        <v>83024327.5</v>
      </c>
      <c r="D19" s="22">
        <f t="shared" si="2"/>
        <v>129736.3599999994</v>
      </c>
      <c r="E19" s="28" t="s">
        <v>24</v>
      </c>
      <c r="F19" s="21"/>
      <c r="G19" s="24"/>
    </row>
    <row r="20" spans="1:12" ht="27.75" customHeight="1" x14ac:dyDescent="0.25">
      <c r="A20" s="20" t="s">
        <v>25</v>
      </c>
      <c r="B20" s="21">
        <v>1011088.48</v>
      </c>
      <c r="C20" s="21">
        <v>1011088.48</v>
      </c>
      <c r="D20" s="21">
        <f t="shared" si="2"/>
        <v>0</v>
      </c>
      <c r="E20" s="28"/>
      <c r="F20" s="21"/>
      <c r="G20" s="24"/>
    </row>
    <row r="21" spans="1:12" ht="26.25" x14ac:dyDescent="0.25">
      <c r="A21" s="20" t="s">
        <v>26</v>
      </c>
      <c r="B21" s="21">
        <v>-5977406.21</v>
      </c>
      <c r="C21" s="21">
        <v>-6349221.0499999998</v>
      </c>
      <c r="D21" s="22">
        <f t="shared" si="2"/>
        <v>-371814.83999999985</v>
      </c>
      <c r="E21" s="28" t="s">
        <v>27</v>
      </c>
      <c r="F21" s="21"/>
      <c r="G21" s="24"/>
    </row>
    <row r="22" spans="1:12" ht="15.75" x14ac:dyDescent="0.25">
      <c r="A22" s="20" t="s">
        <v>28</v>
      </c>
      <c r="B22" s="21">
        <v>54566.44</v>
      </c>
      <c r="C22" s="21">
        <v>51866.44</v>
      </c>
      <c r="D22" s="21">
        <f t="shared" si="2"/>
        <v>-2700</v>
      </c>
      <c r="E22" s="23" t="s">
        <v>29</v>
      </c>
      <c r="F22" s="21">
        <v>178010117.37</v>
      </c>
      <c r="G22" s="24">
        <v>178010117.37</v>
      </c>
      <c r="H22" s="31">
        <f>+G22-F22</f>
        <v>0</v>
      </c>
      <c r="I22" s="31"/>
    </row>
    <row r="23" spans="1:12" ht="15.75" x14ac:dyDescent="0.25">
      <c r="A23" s="20"/>
      <c r="B23" s="21"/>
      <c r="C23" s="21"/>
      <c r="D23" s="21"/>
      <c r="E23" s="23"/>
      <c r="F23" s="21"/>
      <c r="G23" s="24"/>
    </row>
    <row r="24" spans="1:12" ht="26.25" x14ac:dyDescent="0.25">
      <c r="A24" s="20"/>
      <c r="B24" s="21"/>
      <c r="C24" s="21"/>
      <c r="D24" s="21"/>
      <c r="E24" s="28" t="s">
        <v>30</v>
      </c>
      <c r="F24" s="21"/>
      <c r="G24" s="24"/>
    </row>
    <row r="25" spans="1:12" ht="34.5" customHeight="1" x14ac:dyDescent="0.25">
      <c r="A25" s="29" t="s">
        <v>31</v>
      </c>
      <c r="B25" s="21">
        <v>305004249.96000004</v>
      </c>
      <c r="C25" s="21">
        <f>SUM(C17:C24)</f>
        <v>304337475.21000004</v>
      </c>
      <c r="D25" s="21">
        <f t="shared" ref="D25" si="3">+C25-B25</f>
        <v>-666774.75</v>
      </c>
      <c r="E25" s="23" t="s">
        <v>32</v>
      </c>
      <c r="F25" s="21">
        <v>2879131.39</v>
      </c>
      <c r="G25" s="24">
        <v>5057483.3600000003</v>
      </c>
      <c r="H25" s="31">
        <f t="shared" ref="H25:H27" si="4">+G25-F25</f>
        <v>2178351.9700000002</v>
      </c>
      <c r="I25" s="31"/>
      <c r="J25" s="32">
        <f>+G25-F25</f>
        <v>2178351.9700000002</v>
      </c>
    </row>
    <row r="26" spans="1:12" ht="26.25" x14ac:dyDescent="0.25">
      <c r="A26" s="20"/>
      <c r="B26" s="21"/>
      <c r="C26" s="21"/>
      <c r="D26" s="21"/>
      <c r="E26" s="23" t="s">
        <v>33</v>
      </c>
      <c r="F26" s="21">
        <v>36136729.240000002</v>
      </c>
      <c r="G26" s="24">
        <v>36136729.240000002</v>
      </c>
      <c r="H26" s="25">
        <f t="shared" si="4"/>
        <v>0</v>
      </c>
      <c r="I26" s="25"/>
      <c r="J26" s="32">
        <f>+F26-G26</f>
        <v>0</v>
      </c>
    </row>
    <row r="27" spans="1:12" ht="15.75" x14ac:dyDescent="0.25">
      <c r="A27" s="14" t="s">
        <v>34</v>
      </c>
      <c r="B27" s="33">
        <v>326775041.16000003</v>
      </c>
      <c r="C27" s="33">
        <f>+C25+C14</f>
        <v>322641949.09000003</v>
      </c>
      <c r="D27" s="21">
        <f t="shared" ref="D27" si="5">+C27-B27</f>
        <v>-4133092.0699999928</v>
      </c>
      <c r="E27" s="23" t="s">
        <v>35</v>
      </c>
      <c r="F27" s="21">
        <v>97865957.260000005</v>
      </c>
      <c r="G27" s="24">
        <v>97865957.260000005</v>
      </c>
      <c r="H27" s="25">
        <f t="shared" si="4"/>
        <v>0</v>
      </c>
      <c r="I27" s="25"/>
    </row>
    <row r="28" spans="1:12" ht="15.75" x14ac:dyDescent="0.25">
      <c r="A28" s="20"/>
      <c r="B28" s="21"/>
      <c r="C28" s="21"/>
      <c r="D28" s="21"/>
      <c r="E28" s="23"/>
      <c r="F28" s="21"/>
      <c r="G28" s="24"/>
    </row>
    <row r="29" spans="1:12" ht="39" x14ac:dyDescent="0.25">
      <c r="A29" s="20"/>
      <c r="B29" s="21"/>
      <c r="C29" s="21"/>
      <c r="D29" s="21"/>
      <c r="E29" s="28" t="s">
        <v>36</v>
      </c>
      <c r="F29" s="21"/>
      <c r="G29" s="24"/>
    </row>
    <row r="30" spans="1:12" ht="26.25" x14ac:dyDescent="0.25">
      <c r="A30" s="20"/>
      <c r="B30" s="21"/>
      <c r="C30" s="21"/>
      <c r="D30" s="21"/>
      <c r="E30" s="26" t="s">
        <v>37</v>
      </c>
      <c r="F30" s="23">
        <v>314891935.25999999</v>
      </c>
      <c r="G30" s="27">
        <f>SUM(G21:G29)</f>
        <v>317070287.23000002</v>
      </c>
      <c r="H30" s="25">
        <f t="shared" ref="H30" si="6">+G30-F30</f>
        <v>2178351.9700000286</v>
      </c>
      <c r="I30" s="25"/>
    </row>
    <row r="31" spans="1:12" ht="15.75" x14ac:dyDescent="0.25">
      <c r="A31" s="34"/>
      <c r="B31" s="21"/>
      <c r="C31" s="21"/>
      <c r="D31" s="21"/>
      <c r="E31" s="23"/>
      <c r="F31" s="21"/>
      <c r="G31" s="24"/>
    </row>
    <row r="32" spans="1:12" ht="27" thickBot="1" x14ac:dyDescent="0.3">
      <c r="A32" s="35"/>
      <c r="B32" s="36"/>
      <c r="C32" s="36"/>
      <c r="D32" s="36"/>
      <c r="E32" s="37" t="s">
        <v>38</v>
      </c>
      <c r="F32" s="37">
        <f>+F30+F16</f>
        <v>326775041.15999997</v>
      </c>
      <c r="G32" s="38">
        <f>+G30+G16</f>
        <v>322641949.09000003</v>
      </c>
      <c r="H32" s="25">
        <f t="shared" ref="H32" si="7">+G32-F32</f>
        <v>-4133092.0699999332</v>
      </c>
      <c r="I32" s="25"/>
      <c r="J32" s="32">
        <f>+G32-C27</f>
        <v>0</v>
      </c>
      <c r="L32" s="32">
        <f>+G32-C27</f>
        <v>0</v>
      </c>
    </row>
    <row r="33" spans="1:7" ht="35.25" customHeight="1" x14ac:dyDescent="0.25">
      <c r="A33" s="39"/>
      <c r="B33" s="16"/>
      <c r="C33" s="16"/>
      <c r="D33" s="16"/>
      <c r="E33" s="39"/>
      <c r="F33" s="40"/>
      <c r="G33" s="41"/>
    </row>
    <row r="34" spans="1:7" ht="20.25" customHeight="1" x14ac:dyDescent="0.25">
      <c r="A34" s="39"/>
      <c r="B34" s="39"/>
      <c r="C34" s="39"/>
      <c r="D34" s="39"/>
      <c r="E34" s="42"/>
      <c r="F34" s="42"/>
      <c r="G34" s="43"/>
    </row>
    <row r="35" spans="1:7" ht="20.25" customHeight="1" x14ac:dyDescent="0.25">
      <c r="A35" s="44"/>
      <c r="B35" s="45"/>
      <c r="C35" s="44"/>
      <c r="D35" s="45"/>
      <c r="E35" s="46"/>
      <c r="F35" s="44"/>
      <c r="G35" s="45"/>
    </row>
    <row r="36" spans="1:7" ht="20.25" customHeight="1" x14ac:dyDescent="0.25">
      <c r="A36" s="47"/>
      <c r="B36" s="45"/>
      <c r="C36" s="48"/>
      <c r="D36" s="45"/>
      <c r="E36" s="46"/>
      <c r="F36" s="48"/>
      <c r="G36" s="45"/>
    </row>
    <row r="37" spans="1:7" ht="20.25" customHeight="1" x14ac:dyDescent="0.25">
      <c r="A37" s="47"/>
      <c r="B37" s="39"/>
      <c r="C37" s="39"/>
      <c r="D37" s="39"/>
      <c r="E37" s="42"/>
      <c r="F37" s="42"/>
      <c r="G37" s="39"/>
    </row>
  </sheetData>
  <mergeCells count="3">
    <mergeCell ref="A3:G3"/>
    <mergeCell ref="A4:G4"/>
    <mergeCell ref="A5:G5"/>
  </mergeCells>
  <printOptions horizontalCentered="1"/>
  <pageMargins left="0.11811023622047245" right="0.11811023622047245" top="0.35433070866141736" bottom="0.15748031496062992" header="0.31496062992125984" footer="0.31496062992125984"/>
  <pageSetup scale="68" orientation="landscape" horizontalDpi="300" verticalDpi="300" r:id="rId1"/>
  <headerFooter>
    <oddHeader xml:space="preserve">&amp;R
</oddHeader>
    <oddFooter>&amp;R&amp;14 &amp;"BenguiatGot Bk BT,Negrita"&amp;12 &amp;14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6"/>
  <sheetViews>
    <sheetView topLeftCell="A30" workbookViewId="0">
      <selection activeCell="E17" sqref="E17"/>
    </sheetView>
  </sheetViews>
  <sheetFormatPr baseColWidth="10" defaultRowHeight="15.75" x14ac:dyDescent="0.25"/>
  <cols>
    <col min="1" max="1" width="50.42578125" style="49" bestFit="1" customWidth="1"/>
    <col min="2" max="2" width="9.28515625" style="1" customWidth="1"/>
    <col min="3" max="3" width="11.5703125" style="1" customWidth="1"/>
    <col min="4" max="4" width="32.5703125" style="1" customWidth="1"/>
    <col min="5" max="5" width="39" style="1" customWidth="1"/>
    <col min="6" max="6" width="11.42578125" style="1"/>
    <col min="7" max="7" width="13.85546875" style="1" bestFit="1" customWidth="1"/>
    <col min="8" max="9" width="11.42578125" style="1"/>
    <col min="10" max="10" width="14.7109375" style="1" customWidth="1"/>
    <col min="11" max="16384" width="11.42578125" style="1"/>
  </cols>
  <sheetData>
    <row r="2" spans="1:10" x14ac:dyDescent="0.25">
      <c r="E2" s="3"/>
    </row>
    <row r="3" spans="1:10" ht="16.5" thickBot="1" x14ac:dyDescent="0.3"/>
    <row r="4" spans="1:10" x14ac:dyDescent="0.25">
      <c r="A4" s="50" t="s">
        <v>0</v>
      </c>
      <c r="B4" s="51"/>
      <c r="C4" s="51"/>
      <c r="D4" s="51"/>
      <c r="E4" s="52"/>
    </row>
    <row r="5" spans="1:10" x14ac:dyDescent="0.25">
      <c r="A5" s="53" t="s">
        <v>39</v>
      </c>
      <c r="B5" s="54"/>
      <c r="C5" s="54"/>
      <c r="D5" s="54"/>
      <c r="E5" s="55"/>
    </row>
    <row r="6" spans="1:10" ht="16.5" thickBot="1" x14ac:dyDescent="0.3">
      <c r="A6" s="56" t="s">
        <v>40</v>
      </c>
      <c r="B6" s="57"/>
      <c r="C6" s="57"/>
      <c r="D6" s="57"/>
      <c r="E6" s="58"/>
    </row>
    <row r="7" spans="1:10" x14ac:dyDescent="0.25">
      <c r="A7" s="59"/>
      <c r="B7" s="16"/>
      <c r="C7" s="16"/>
      <c r="D7" s="60">
        <v>42491</v>
      </c>
      <c r="E7" s="61">
        <v>42522</v>
      </c>
    </row>
    <row r="8" spans="1:10" x14ac:dyDescent="0.25">
      <c r="A8" s="62" t="s">
        <v>41</v>
      </c>
      <c r="B8" s="16"/>
      <c r="C8" s="16"/>
      <c r="D8" s="63"/>
      <c r="E8" s="19"/>
    </row>
    <row r="9" spans="1:10" x14ac:dyDescent="0.25">
      <c r="A9" s="62" t="s">
        <v>42</v>
      </c>
      <c r="B9" s="16"/>
      <c r="C9" s="16"/>
      <c r="D9" s="63"/>
      <c r="E9" s="19"/>
    </row>
    <row r="10" spans="1:10" ht="25.5" x14ac:dyDescent="0.25">
      <c r="A10" s="64" t="s">
        <v>43</v>
      </c>
      <c r="B10" s="16"/>
      <c r="C10" s="16"/>
      <c r="D10" s="65">
        <v>12169992</v>
      </c>
      <c r="E10" s="66">
        <v>13144603.74</v>
      </c>
      <c r="G10" s="32">
        <f>+E10-D10</f>
        <v>974611.74000000022</v>
      </c>
      <c r="J10" s="32">
        <f>+E10-D10</f>
        <v>974611.74000000022</v>
      </c>
    </row>
    <row r="11" spans="1:10" x14ac:dyDescent="0.25">
      <c r="A11" s="64"/>
      <c r="B11" s="16"/>
      <c r="C11" s="16"/>
      <c r="D11" s="65"/>
      <c r="E11" s="66"/>
    </row>
    <row r="12" spans="1:10" ht="26.25" x14ac:dyDescent="0.25">
      <c r="A12" s="67" t="s">
        <v>44</v>
      </c>
      <c r="B12" s="16"/>
      <c r="C12" s="16"/>
      <c r="D12" s="65"/>
      <c r="E12" s="66"/>
    </row>
    <row r="13" spans="1:10" x14ac:dyDescent="0.25">
      <c r="A13" s="64" t="s">
        <v>45</v>
      </c>
      <c r="B13" s="16"/>
      <c r="C13" s="16"/>
      <c r="D13" s="65"/>
      <c r="E13" s="66"/>
    </row>
    <row r="14" spans="1:10" ht="25.5" x14ac:dyDescent="0.25">
      <c r="A14" s="64" t="s">
        <v>46</v>
      </c>
      <c r="B14" s="16"/>
      <c r="C14" s="16"/>
      <c r="D14" s="65">
        <v>35873560.509999998</v>
      </c>
      <c r="E14" s="66">
        <v>46682774.509999998</v>
      </c>
      <c r="G14" s="32">
        <f>+E14-D14</f>
        <v>10809214</v>
      </c>
      <c r="J14" s="32">
        <f>+E14-D14</f>
        <v>10809214</v>
      </c>
    </row>
    <row r="15" spans="1:10" x14ac:dyDescent="0.25">
      <c r="A15" s="64"/>
      <c r="B15" s="16"/>
      <c r="C15" s="16"/>
      <c r="D15" s="65"/>
      <c r="E15" s="66"/>
    </row>
    <row r="16" spans="1:10" x14ac:dyDescent="0.25">
      <c r="A16" s="67" t="s">
        <v>47</v>
      </c>
      <c r="B16" s="16"/>
      <c r="C16" s="16"/>
      <c r="D16" s="65"/>
      <c r="E16" s="66"/>
    </row>
    <row r="17" spans="1:10" x14ac:dyDescent="0.25">
      <c r="A17" s="64" t="s">
        <v>48</v>
      </c>
      <c r="B17" s="16"/>
      <c r="C17" s="16"/>
      <c r="D17" s="65">
        <v>41242.869999999995</v>
      </c>
      <c r="E17" s="66">
        <f>65634.01-1.56</f>
        <v>65632.45</v>
      </c>
      <c r="G17" s="32">
        <f>+E17-D17</f>
        <v>24389.58</v>
      </c>
      <c r="J17" s="32">
        <f>+E17-D17</f>
        <v>24389.58</v>
      </c>
    </row>
    <row r="18" spans="1:10" x14ac:dyDescent="0.25">
      <c r="A18" s="64"/>
      <c r="B18" s="16"/>
      <c r="C18" s="16"/>
      <c r="D18" s="65"/>
      <c r="E18" s="66"/>
    </row>
    <row r="19" spans="1:10" x14ac:dyDescent="0.25">
      <c r="A19" s="67" t="s">
        <v>49</v>
      </c>
      <c r="B19" s="16"/>
      <c r="C19" s="16"/>
      <c r="D19" s="65">
        <v>48084795.379999995</v>
      </c>
      <c r="E19" s="66">
        <f>SUM(E10:E18)</f>
        <v>59893010.700000003</v>
      </c>
      <c r="J19" s="32">
        <f>SUM(J10:J17)</f>
        <v>11808215.32</v>
      </c>
    </row>
    <row r="20" spans="1:10" x14ac:dyDescent="0.25">
      <c r="A20" s="68"/>
      <c r="B20" s="16"/>
      <c r="C20" s="16"/>
      <c r="D20" s="65"/>
      <c r="E20" s="66"/>
    </row>
    <row r="21" spans="1:10" x14ac:dyDescent="0.25">
      <c r="A21" s="67" t="s">
        <v>50</v>
      </c>
      <c r="B21" s="16"/>
      <c r="C21" s="16"/>
      <c r="D21" s="65"/>
      <c r="E21" s="66"/>
    </row>
    <row r="22" spans="1:10" x14ac:dyDescent="0.25">
      <c r="A22" s="67" t="s">
        <v>51</v>
      </c>
      <c r="B22" s="16"/>
      <c r="C22" s="16"/>
      <c r="D22" s="65"/>
      <c r="E22" s="66"/>
    </row>
    <row r="23" spans="1:10" x14ac:dyDescent="0.25">
      <c r="A23" s="64" t="s">
        <v>52</v>
      </c>
      <c r="B23" s="16"/>
      <c r="C23" s="16"/>
      <c r="D23" s="65">
        <v>33082632.600000001</v>
      </c>
      <c r="E23" s="66">
        <v>39363436.219999999</v>
      </c>
      <c r="G23" s="32">
        <f>+E23-D23</f>
        <v>6280803.6199999973</v>
      </c>
      <c r="J23" s="32">
        <f t="shared" ref="J23:J25" si="0">+E23-D23</f>
        <v>6280803.6199999973</v>
      </c>
    </row>
    <row r="24" spans="1:10" x14ac:dyDescent="0.25">
      <c r="A24" s="64" t="s">
        <v>53</v>
      </c>
      <c r="B24" s="16"/>
      <c r="C24" s="16"/>
      <c r="D24" s="65">
        <v>1356417.4</v>
      </c>
      <c r="E24" s="66">
        <v>1926257.45</v>
      </c>
      <c r="G24" s="32">
        <f>+E24-D24</f>
        <v>569840.05000000005</v>
      </c>
      <c r="J24" s="32">
        <f t="shared" si="0"/>
        <v>569840.05000000005</v>
      </c>
    </row>
    <row r="25" spans="1:10" x14ac:dyDescent="0.25">
      <c r="A25" s="64" t="s">
        <v>54</v>
      </c>
      <c r="B25" s="16"/>
      <c r="C25" s="16"/>
      <c r="D25" s="65">
        <v>8252383.1200000001</v>
      </c>
      <c r="E25" s="66">
        <v>10489049.960000001</v>
      </c>
      <c r="G25" s="32">
        <f>+E25-D25</f>
        <v>2236666.8400000008</v>
      </c>
      <c r="J25" s="32">
        <f t="shared" si="0"/>
        <v>2236666.8400000008</v>
      </c>
    </row>
    <row r="26" spans="1:10" ht="26.25" x14ac:dyDescent="0.25">
      <c r="A26" s="67" t="s">
        <v>55</v>
      </c>
      <c r="B26" s="16"/>
      <c r="C26" s="16"/>
      <c r="D26" s="65"/>
      <c r="E26" s="66"/>
    </row>
    <row r="27" spans="1:10" ht="25.5" hidden="1" x14ac:dyDescent="0.25">
      <c r="A27" s="64" t="s">
        <v>56</v>
      </c>
      <c r="B27" s="16"/>
      <c r="C27" s="16"/>
      <c r="D27" s="65"/>
      <c r="E27" s="66"/>
    </row>
    <row r="28" spans="1:10" hidden="1" x14ac:dyDescent="0.25">
      <c r="A28" s="64" t="s">
        <v>57</v>
      </c>
      <c r="B28" s="16"/>
      <c r="C28" s="16"/>
      <c r="D28" s="65"/>
      <c r="E28" s="66"/>
    </row>
    <row r="29" spans="1:10" hidden="1" x14ac:dyDescent="0.25">
      <c r="A29" s="64" t="s">
        <v>58</v>
      </c>
      <c r="B29" s="16"/>
      <c r="C29" s="16"/>
      <c r="D29" s="65"/>
      <c r="E29" s="66"/>
    </row>
    <row r="30" spans="1:10" x14ac:dyDescent="0.25">
      <c r="A30" s="64" t="s">
        <v>59</v>
      </c>
      <c r="B30" s="16"/>
      <c r="C30" s="16"/>
      <c r="D30" s="65">
        <v>731982.36</v>
      </c>
      <c r="E30" s="66">
        <v>902720.36</v>
      </c>
      <c r="G30" s="32">
        <f>+E30-D30</f>
        <v>170738</v>
      </c>
      <c r="J30" s="32">
        <f>+E30-D30</f>
        <v>170738</v>
      </c>
    </row>
    <row r="31" spans="1:10" hidden="1" x14ac:dyDescent="0.25">
      <c r="A31" s="64" t="s">
        <v>60</v>
      </c>
      <c r="B31" s="16"/>
      <c r="C31" s="16"/>
      <c r="D31" s="65"/>
      <c r="E31" s="66"/>
    </row>
    <row r="32" spans="1:10" ht="25.5" hidden="1" x14ac:dyDescent="0.25">
      <c r="A32" s="64" t="s">
        <v>61</v>
      </c>
      <c r="B32" s="16"/>
      <c r="C32" s="16"/>
      <c r="D32" s="65"/>
      <c r="E32" s="66"/>
    </row>
    <row r="33" spans="1:10" hidden="1" x14ac:dyDescent="0.25">
      <c r="A33" s="64" t="s">
        <v>62</v>
      </c>
      <c r="B33" s="16"/>
      <c r="C33" s="16"/>
      <c r="D33" s="65"/>
      <c r="E33" s="66"/>
    </row>
    <row r="34" spans="1:10" hidden="1" x14ac:dyDescent="0.25">
      <c r="A34" s="64" t="s">
        <v>63</v>
      </c>
      <c r="B34" s="16"/>
      <c r="C34" s="16"/>
      <c r="D34" s="65"/>
      <c r="E34" s="66"/>
    </row>
    <row r="35" spans="1:10" hidden="1" x14ac:dyDescent="0.25">
      <c r="A35" s="64" t="s">
        <v>64</v>
      </c>
      <c r="B35" s="16"/>
      <c r="C35" s="16"/>
      <c r="D35" s="65"/>
      <c r="E35" s="66"/>
    </row>
    <row r="36" spans="1:10" hidden="1" x14ac:dyDescent="0.25">
      <c r="A36" s="67" t="s">
        <v>45</v>
      </c>
      <c r="B36" s="16"/>
      <c r="C36" s="16"/>
      <c r="D36" s="65"/>
      <c r="E36" s="66"/>
    </row>
    <row r="37" spans="1:10" hidden="1" x14ac:dyDescent="0.25">
      <c r="A37" s="64" t="s">
        <v>65</v>
      </c>
      <c r="B37" s="16"/>
      <c r="C37" s="16"/>
      <c r="D37" s="65"/>
      <c r="E37" s="66"/>
    </row>
    <row r="38" spans="1:10" hidden="1" x14ac:dyDescent="0.25">
      <c r="A38" s="64" t="s">
        <v>66</v>
      </c>
      <c r="B38" s="16"/>
      <c r="C38" s="16"/>
      <c r="D38" s="65"/>
      <c r="E38" s="66"/>
    </row>
    <row r="39" spans="1:10" hidden="1" x14ac:dyDescent="0.25">
      <c r="A39" s="64" t="s">
        <v>67</v>
      </c>
      <c r="B39" s="16"/>
      <c r="C39" s="16"/>
      <c r="D39" s="65"/>
      <c r="E39" s="66"/>
    </row>
    <row r="40" spans="1:10" ht="26.25" hidden="1" x14ac:dyDescent="0.25">
      <c r="A40" s="67" t="s">
        <v>68</v>
      </c>
      <c r="B40" s="16"/>
      <c r="C40" s="16"/>
      <c r="D40" s="65"/>
      <c r="E40" s="66"/>
    </row>
    <row r="41" spans="1:10" hidden="1" x14ac:dyDescent="0.25">
      <c r="A41" s="64" t="s">
        <v>69</v>
      </c>
      <c r="B41" s="16"/>
      <c r="C41" s="16"/>
      <c r="D41" s="65"/>
      <c r="E41" s="66"/>
    </row>
    <row r="42" spans="1:10" hidden="1" x14ac:dyDescent="0.25">
      <c r="A42" s="64" t="s">
        <v>70</v>
      </c>
      <c r="B42" s="16"/>
      <c r="C42" s="16"/>
      <c r="D42" s="65"/>
      <c r="E42" s="66"/>
    </row>
    <row r="43" spans="1:10" hidden="1" x14ac:dyDescent="0.25">
      <c r="A43" s="64" t="s">
        <v>71</v>
      </c>
      <c r="B43" s="16"/>
      <c r="C43" s="16"/>
      <c r="D43" s="65"/>
      <c r="E43" s="66"/>
    </row>
    <row r="44" spans="1:10" hidden="1" x14ac:dyDescent="0.25">
      <c r="A44" s="64" t="s">
        <v>72</v>
      </c>
      <c r="B44" s="16"/>
      <c r="C44" s="16"/>
      <c r="D44" s="65"/>
      <c r="E44" s="66"/>
    </row>
    <row r="45" spans="1:10" hidden="1" x14ac:dyDescent="0.25">
      <c r="A45" s="64" t="s">
        <v>73</v>
      </c>
      <c r="B45" s="16"/>
      <c r="C45" s="16"/>
      <c r="D45" s="65"/>
      <c r="E45" s="66"/>
    </row>
    <row r="46" spans="1:10" x14ac:dyDescent="0.25">
      <c r="A46" s="67" t="s">
        <v>74</v>
      </c>
      <c r="B46" s="16"/>
      <c r="C46" s="16"/>
      <c r="D46" s="65"/>
      <c r="E46" s="66"/>
    </row>
    <row r="47" spans="1:10" ht="25.5" x14ac:dyDescent="0.25">
      <c r="A47" s="64" t="s">
        <v>75</v>
      </c>
      <c r="B47" s="16"/>
      <c r="C47" s="16"/>
      <c r="D47" s="65">
        <v>1782248.51</v>
      </c>
      <c r="E47" s="66">
        <v>2154063.35</v>
      </c>
      <c r="G47" s="32">
        <f>+E47-D47</f>
        <v>371814.84000000008</v>
      </c>
      <c r="J47" s="32">
        <f>+E47-D47</f>
        <v>371814.84000000008</v>
      </c>
    </row>
    <row r="48" spans="1:10" hidden="1" x14ac:dyDescent="0.25">
      <c r="A48" s="64" t="s">
        <v>76</v>
      </c>
      <c r="B48" s="16"/>
      <c r="C48" s="16"/>
      <c r="D48" s="65"/>
      <c r="E48" s="66"/>
    </row>
    <row r="49" spans="1:7" hidden="1" x14ac:dyDescent="0.25">
      <c r="A49" s="64" t="s">
        <v>77</v>
      </c>
      <c r="B49" s="16"/>
      <c r="C49" s="16"/>
      <c r="D49" s="65"/>
      <c r="E49" s="66"/>
    </row>
    <row r="50" spans="1:7" ht="25.5" hidden="1" x14ac:dyDescent="0.25">
      <c r="A50" s="64" t="s">
        <v>78</v>
      </c>
      <c r="B50" s="16"/>
      <c r="C50" s="16"/>
      <c r="D50" s="65"/>
      <c r="E50" s="66"/>
    </row>
    <row r="51" spans="1:7" hidden="1" x14ac:dyDescent="0.25">
      <c r="A51" s="64" t="s">
        <v>79</v>
      </c>
      <c r="B51" s="16"/>
      <c r="C51" s="16"/>
      <c r="D51" s="65"/>
      <c r="E51" s="66"/>
    </row>
    <row r="52" spans="1:7" hidden="1" x14ac:dyDescent="0.25">
      <c r="A52" s="64" t="s">
        <v>80</v>
      </c>
      <c r="B52" s="16"/>
      <c r="C52" s="16"/>
      <c r="D52" s="65"/>
      <c r="E52" s="66"/>
    </row>
    <row r="53" spans="1:7" hidden="1" x14ac:dyDescent="0.25">
      <c r="A53" s="67" t="s">
        <v>81</v>
      </c>
      <c r="B53" s="16"/>
      <c r="C53" s="16"/>
      <c r="D53" s="65"/>
      <c r="E53" s="66"/>
    </row>
    <row r="54" spans="1:7" hidden="1" x14ac:dyDescent="0.25">
      <c r="A54" s="64" t="s">
        <v>82</v>
      </c>
      <c r="B54" s="16"/>
      <c r="C54" s="16"/>
      <c r="D54" s="65"/>
      <c r="E54" s="66"/>
    </row>
    <row r="55" spans="1:7" x14ac:dyDescent="0.25">
      <c r="A55" s="64"/>
      <c r="B55" s="16"/>
      <c r="C55" s="16"/>
      <c r="D55" s="65"/>
      <c r="E55" s="66"/>
    </row>
    <row r="56" spans="1:7" x14ac:dyDescent="0.25">
      <c r="A56" s="67" t="s">
        <v>83</v>
      </c>
      <c r="B56" s="16"/>
      <c r="C56" s="16"/>
      <c r="D56" s="65">
        <v>45205663.989999995</v>
      </c>
      <c r="E56" s="66">
        <f>SUM(E23:E47)</f>
        <v>54835527.340000004</v>
      </c>
    </row>
    <row r="57" spans="1:7" x14ac:dyDescent="0.25">
      <c r="A57" s="68"/>
      <c r="B57" s="16"/>
      <c r="C57" s="16"/>
      <c r="D57" s="65"/>
      <c r="E57" s="66"/>
    </row>
    <row r="58" spans="1:7" x14ac:dyDescent="0.25">
      <c r="A58" s="67" t="s">
        <v>84</v>
      </c>
      <c r="B58" s="16"/>
      <c r="C58" s="16"/>
      <c r="D58" s="65">
        <v>2879131.3900000006</v>
      </c>
      <c r="E58" s="66">
        <f>+E19-E56</f>
        <v>5057483.3599999994</v>
      </c>
      <c r="G58" s="32">
        <f>+E58-'Edo. Sit. Financiera'!G25</f>
        <v>0</v>
      </c>
    </row>
    <row r="59" spans="1:7" ht="16.5" thickBot="1" x14ac:dyDescent="0.3">
      <c r="A59" s="35"/>
      <c r="B59" s="69"/>
      <c r="C59" s="69"/>
      <c r="D59" s="70"/>
      <c r="E59" s="71"/>
    </row>
    <row r="60" spans="1:7" x14ac:dyDescent="0.25">
      <c r="A60" s="72"/>
    </row>
    <row r="61" spans="1:7" x14ac:dyDescent="0.25">
      <c r="A61" s="72"/>
    </row>
    <row r="62" spans="1:7" x14ac:dyDescent="0.25">
      <c r="A62" s="72"/>
    </row>
    <row r="63" spans="1:7" x14ac:dyDescent="0.25">
      <c r="A63" s="72"/>
    </row>
    <row r="64" spans="1:7" x14ac:dyDescent="0.25">
      <c r="A64" s="44"/>
      <c r="B64" s="73"/>
      <c r="C64" s="74"/>
      <c r="D64" s="74"/>
      <c r="E64" s="73"/>
    </row>
    <row r="65" spans="1:5" x14ac:dyDescent="0.25">
      <c r="A65" s="47"/>
      <c r="B65" s="75"/>
      <c r="C65" s="74"/>
      <c r="D65" s="74"/>
      <c r="E65" s="75"/>
    </row>
    <row r="66" spans="1:5" x14ac:dyDescent="0.25">
      <c r="A66" s="47"/>
    </row>
  </sheetData>
  <mergeCells count="3">
    <mergeCell ref="A4:E4"/>
    <mergeCell ref="A5:E5"/>
    <mergeCell ref="A6:E6"/>
  </mergeCells>
  <printOptions horizontalCentered="1"/>
  <pageMargins left="0.31496062992125984" right="0" top="0.55118110236220474" bottom="0.15748031496062992" header="0.31496062992125984" footer="0.31496062992125984"/>
  <pageSetup scale="88" orientation="landscape" r:id="rId1"/>
  <headerFooter>
    <oddFooter>&amp;R&amp;14 &amp;"BenguiatGot Bk BT,Negrita"2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34"/>
  <sheetViews>
    <sheetView topLeftCell="A7" workbookViewId="0">
      <selection activeCell="E17" sqref="E17"/>
    </sheetView>
  </sheetViews>
  <sheetFormatPr baseColWidth="10" defaultRowHeight="15" x14ac:dyDescent="0.25"/>
  <cols>
    <col min="1" max="1" width="36.5703125" customWidth="1"/>
    <col min="2" max="2" width="21.7109375" customWidth="1"/>
    <col min="3" max="3" width="22.5703125" customWidth="1"/>
    <col min="4" max="4" width="21.7109375" customWidth="1"/>
    <col min="5" max="5" width="16.42578125" customWidth="1"/>
    <col min="6" max="6" width="25.5703125" customWidth="1"/>
    <col min="8" max="8" width="17.28515625" bestFit="1" customWidth="1"/>
    <col min="9" max="9" width="14.140625" bestFit="1" customWidth="1"/>
  </cols>
  <sheetData>
    <row r="2" spans="1:9" ht="15.75" x14ac:dyDescent="0.25">
      <c r="E2" s="76"/>
      <c r="F2" s="76"/>
    </row>
    <row r="3" spans="1:9" ht="15.75" thickBot="1" x14ac:dyDescent="0.3"/>
    <row r="4" spans="1:9" x14ac:dyDescent="0.25">
      <c r="A4" s="50" t="s">
        <v>0</v>
      </c>
      <c r="B4" s="51"/>
      <c r="C4" s="51"/>
      <c r="D4" s="51"/>
      <c r="E4" s="51"/>
      <c r="F4" s="52"/>
    </row>
    <row r="5" spans="1:9" x14ac:dyDescent="0.25">
      <c r="A5" s="53" t="s">
        <v>85</v>
      </c>
      <c r="B5" s="54"/>
      <c r="C5" s="54"/>
      <c r="D5" s="54"/>
      <c r="E5" s="54"/>
      <c r="F5" s="55"/>
    </row>
    <row r="6" spans="1:9" ht="22.5" customHeight="1" thickBot="1" x14ac:dyDescent="0.3">
      <c r="A6" s="53" t="s">
        <v>40</v>
      </c>
      <c r="B6" s="54"/>
      <c r="C6" s="54"/>
      <c r="D6" s="54"/>
      <c r="E6" s="54"/>
      <c r="F6" s="55"/>
    </row>
    <row r="7" spans="1:9" ht="74.25" customHeight="1" thickBot="1" x14ac:dyDescent="0.3">
      <c r="A7" s="77" t="s">
        <v>86</v>
      </c>
      <c r="B7" s="78" t="s">
        <v>87</v>
      </c>
      <c r="C7" s="78" t="s">
        <v>88</v>
      </c>
      <c r="D7" s="78" t="s">
        <v>89</v>
      </c>
      <c r="E7" s="78" t="s">
        <v>90</v>
      </c>
      <c r="F7" s="79" t="s">
        <v>91</v>
      </c>
    </row>
    <row r="8" spans="1:9" ht="30" customHeight="1" x14ac:dyDescent="0.25">
      <c r="A8" s="14" t="s">
        <v>92</v>
      </c>
      <c r="B8" s="80"/>
      <c r="C8" s="80"/>
      <c r="D8" s="80"/>
      <c r="E8" s="80"/>
      <c r="F8" s="19"/>
    </row>
    <row r="9" spans="1:9" x14ac:dyDescent="0.25">
      <c r="A9" s="14"/>
      <c r="B9" s="81"/>
      <c r="C9" s="81"/>
      <c r="D9" s="81"/>
      <c r="E9" s="81"/>
      <c r="F9" s="19"/>
    </row>
    <row r="10" spans="1:9" ht="26.25" x14ac:dyDescent="0.25">
      <c r="A10" s="20" t="s">
        <v>93</v>
      </c>
      <c r="B10" s="82">
        <v>178402217.25</v>
      </c>
      <c r="C10" s="82">
        <v>0</v>
      </c>
      <c r="D10" s="82">
        <v>0</v>
      </c>
      <c r="E10" s="82">
        <v>0</v>
      </c>
      <c r="F10" s="83">
        <f>SUM(B10:E10)</f>
        <v>178402217.25</v>
      </c>
    </row>
    <row r="11" spans="1:9" ht="26.25" x14ac:dyDescent="0.25">
      <c r="A11" s="84" t="s">
        <v>84</v>
      </c>
      <c r="B11" s="82">
        <v>0</v>
      </c>
      <c r="C11" s="82">
        <v>0</v>
      </c>
      <c r="D11" s="82">
        <f>+'Edo. de Actividades'!D58</f>
        <v>2879131.3900000006</v>
      </c>
      <c r="E11" s="82">
        <v>0</v>
      </c>
      <c r="F11" s="83">
        <f t="shared" ref="F11:F15" si="0">SUM(B11:E11)</f>
        <v>2879131.3900000006</v>
      </c>
    </row>
    <row r="12" spans="1:9" x14ac:dyDescent="0.25">
      <c r="A12" s="20" t="s">
        <v>94</v>
      </c>
      <c r="B12" s="82">
        <v>0</v>
      </c>
      <c r="C12" s="82">
        <v>36136729.240000002</v>
      </c>
      <c r="D12" s="82">
        <v>0</v>
      </c>
      <c r="E12" s="82">
        <v>0</v>
      </c>
      <c r="F12" s="83">
        <f t="shared" si="0"/>
        <v>36136729.240000002</v>
      </c>
      <c r="H12" s="85"/>
    </row>
    <row r="13" spans="1:9" x14ac:dyDescent="0.25">
      <c r="A13" s="20" t="s">
        <v>95</v>
      </c>
      <c r="B13" s="82"/>
      <c r="C13" s="82">
        <v>97865957.260000005</v>
      </c>
      <c r="D13" s="82">
        <v>0</v>
      </c>
      <c r="E13" s="82">
        <v>0</v>
      </c>
      <c r="F13" s="83">
        <f t="shared" si="0"/>
        <v>97865957.260000005</v>
      </c>
      <c r="H13" s="85"/>
    </row>
    <row r="14" spans="1:9" x14ac:dyDescent="0.25">
      <c r="A14" s="20" t="s">
        <v>96</v>
      </c>
      <c r="B14" s="82">
        <v>-392099.88</v>
      </c>
      <c r="C14" s="82">
        <v>0</v>
      </c>
      <c r="D14" s="82">
        <v>0</v>
      </c>
      <c r="E14" s="82">
        <v>0</v>
      </c>
      <c r="F14" s="83">
        <f t="shared" si="0"/>
        <v>-392099.88</v>
      </c>
      <c r="H14" s="86"/>
    </row>
    <row r="15" spans="1:9" x14ac:dyDescent="0.25">
      <c r="A15" s="20" t="s">
        <v>97</v>
      </c>
      <c r="B15" s="82"/>
      <c r="C15" s="82"/>
      <c r="D15" s="82"/>
      <c r="E15" s="82"/>
      <c r="F15" s="83">
        <f t="shared" si="0"/>
        <v>0</v>
      </c>
    </row>
    <row r="16" spans="1:9" ht="26.25" x14ac:dyDescent="0.25">
      <c r="A16" s="20" t="s">
        <v>98</v>
      </c>
      <c r="B16" s="82">
        <f>SUM(B10:B14)</f>
        <v>178010117.37</v>
      </c>
      <c r="C16" s="82">
        <f t="shared" ref="C16:E16" si="1">SUM(C10:C14)</f>
        <v>134002686.5</v>
      </c>
      <c r="D16" s="82">
        <f t="shared" si="1"/>
        <v>2879131.3900000006</v>
      </c>
      <c r="E16" s="82">
        <f t="shared" si="1"/>
        <v>0</v>
      </c>
      <c r="F16" s="83">
        <f>SUM(F10:F15)</f>
        <v>314891935.25999999</v>
      </c>
      <c r="H16" s="86"/>
      <c r="I16" s="86"/>
    </row>
    <row r="17" spans="1:8" x14ac:dyDescent="0.25">
      <c r="A17" s="20"/>
      <c r="B17" s="82"/>
      <c r="C17" s="82"/>
      <c r="D17" s="82"/>
      <c r="E17" s="82"/>
      <c r="F17" s="83"/>
      <c r="H17" s="87"/>
    </row>
    <row r="18" spans="1:8" ht="39" x14ac:dyDescent="0.25">
      <c r="A18" s="14" t="s">
        <v>99</v>
      </c>
      <c r="B18" s="82"/>
      <c r="C18" s="82"/>
      <c r="D18" s="82"/>
      <c r="E18" s="82"/>
      <c r="F18" s="83"/>
      <c r="H18" s="86"/>
    </row>
    <row r="19" spans="1:8" ht="27.75" customHeight="1" x14ac:dyDescent="0.25">
      <c r="A19" s="84" t="s">
        <v>84</v>
      </c>
      <c r="B19" s="82">
        <v>0</v>
      </c>
      <c r="C19" s="82">
        <v>0</v>
      </c>
      <c r="D19" s="82">
        <f>+'Edo. Sit. Financiera'!J25</f>
        <v>2178351.9700000002</v>
      </c>
      <c r="E19" s="82">
        <v>0</v>
      </c>
      <c r="F19" s="83">
        <f t="shared" ref="F19:F22" si="2">SUM(B19:E19)</f>
        <v>2178351.9700000002</v>
      </c>
      <c r="H19" s="85"/>
    </row>
    <row r="20" spans="1:8" x14ac:dyDescent="0.25">
      <c r="A20" s="20" t="s">
        <v>94</v>
      </c>
      <c r="B20" s="82">
        <v>0</v>
      </c>
      <c r="C20" s="82">
        <v>0</v>
      </c>
      <c r="D20" s="82"/>
      <c r="E20" s="82">
        <v>0</v>
      </c>
      <c r="F20" s="83">
        <f t="shared" si="2"/>
        <v>0</v>
      </c>
      <c r="H20" s="86"/>
    </row>
    <row r="21" spans="1:8" ht="17.25" customHeight="1" x14ac:dyDescent="0.25">
      <c r="A21" s="20" t="s">
        <v>95</v>
      </c>
      <c r="B21" s="82">
        <v>0</v>
      </c>
      <c r="C21" s="82">
        <v>0</v>
      </c>
      <c r="D21" s="82">
        <v>0</v>
      </c>
      <c r="E21" s="82">
        <v>0</v>
      </c>
      <c r="F21" s="83">
        <f t="shared" si="2"/>
        <v>0</v>
      </c>
      <c r="H21" s="86"/>
    </row>
    <row r="22" spans="1:8" x14ac:dyDescent="0.25">
      <c r="A22" s="20" t="s">
        <v>100</v>
      </c>
      <c r="B22" s="82"/>
      <c r="C22" s="82">
        <v>0</v>
      </c>
      <c r="D22" s="82">
        <v>0</v>
      </c>
      <c r="E22" s="82">
        <v>0</v>
      </c>
      <c r="F22" s="83">
        <f t="shared" si="2"/>
        <v>0</v>
      </c>
      <c r="H22" s="86"/>
    </row>
    <row r="23" spans="1:8" x14ac:dyDescent="0.25">
      <c r="A23" s="20"/>
      <c r="B23" s="82"/>
      <c r="C23" s="82"/>
      <c r="D23" s="82"/>
      <c r="E23" s="82"/>
      <c r="F23" s="83"/>
    </row>
    <row r="24" spans="1:8" ht="26.25" x14ac:dyDescent="0.25">
      <c r="A24" s="14" t="s">
        <v>101</v>
      </c>
      <c r="B24" s="88">
        <f>SUM(B16:B23)</f>
        <v>178010117.37</v>
      </c>
      <c r="C24" s="88">
        <f t="shared" ref="C24:F24" si="3">SUM(C16:C23)</f>
        <v>134002686.5</v>
      </c>
      <c r="D24" s="88">
        <f t="shared" si="3"/>
        <v>5057483.3600000013</v>
      </c>
      <c r="E24" s="88">
        <f t="shared" si="3"/>
        <v>0</v>
      </c>
      <c r="F24" s="89">
        <f t="shared" si="3"/>
        <v>317070287.23000002</v>
      </c>
      <c r="H24" s="86"/>
    </row>
    <row r="25" spans="1:8" ht="15.75" thickBot="1" x14ac:dyDescent="0.3">
      <c r="A25" s="90"/>
      <c r="B25" s="91"/>
      <c r="C25" s="91"/>
      <c r="D25" s="91"/>
      <c r="E25" s="91"/>
      <c r="F25" s="92"/>
      <c r="H25" s="87"/>
    </row>
    <row r="26" spans="1:8" x14ac:dyDescent="0.25">
      <c r="A26" s="93"/>
      <c r="B26" s="94"/>
      <c r="C26" s="94"/>
      <c r="D26" s="94"/>
      <c r="E26" s="94"/>
      <c r="F26" s="94"/>
      <c r="H26" s="95"/>
    </row>
    <row r="27" spans="1:8" x14ac:dyDescent="0.25">
      <c r="A27" s="93"/>
      <c r="B27" s="94"/>
      <c r="C27" s="94"/>
      <c r="D27" s="94"/>
      <c r="E27" s="94"/>
      <c r="F27" s="94"/>
      <c r="H27" s="86"/>
    </row>
    <row r="28" spans="1:8" x14ac:dyDescent="0.25">
      <c r="B28" s="95"/>
      <c r="C28" s="95"/>
      <c r="D28" s="95"/>
      <c r="E28" s="95"/>
      <c r="F28" s="95"/>
    </row>
    <row r="29" spans="1:8" x14ac:dyDescent="0.25">
      <c r="B29" s="95"/>
      <c r="C29" s="95"/>
      <c r="D29" s="95"/>
      <c r="E29" s="95"/>
      <c r="F29" s="95"/>
    </row>
    <row r="30" spans="1:8" x14ac:dyDescent="0.25">
      <c r="A30" s="44"/>
      <c r="B30" s="73"/>
      <c r="E30" s="73"/>
      <c r="F30" s="95"/>
    </row>
    <row r="31" spans="1:8" x14ac:dyDescent="0.25">
      <c r="A31" s="47"/>
      <c r="B31" s="75"/>
      <c r="E31" s="75"/>
      <c r="F31" s="95"/>
    </row>
    <row r="32" spans="1:8" x14ac:dyDescent="0.25">
      <c r="A32" s="47"/>
      <c r="B32" s="95"/>
      <c r="C32" s="95"/>
      <c r="D32" s="95"/>
      <c r="E32" s="95"/>
      <c r="F32" s="95"/>
    </row>
    <row r="33" spans="2:6" x14ac:dyDescent="0.25">
      <c r="B33" s="95"/>
      <c r="C33" s="95"/>
      <c r="D33" s="95"/>
      <c r="E33" s="95"/>
      <c r="F33" s="95"/>
    </row>
    <row r="34" spans="2:6" x14ac:dyDescent="0.25">
      <c r="B34" s="95"/>
      <c r="C34" s="95"/>
      <c r="D34" s="95"/>
      <c r="E34" s="95"/>
      <c r="F34" s="95"/>
    </row>
  </sheetData>
  <mergeCells count="4">
    <mergeCell ref="E2:F2"/>
    <mergeCell ref="A4:F4"/>
    <mergeCell ref="A5:F5"/>
    <mergeCell ref="A6:F6"/>
  </mergeCells>
  <pageMargins left="0.31496062992125984" right="0.31496062992125984" top="0.74803149606299213" bottom="0.35433070866141736" header="0.31496062992125984" footer="0.31496062992125984"/>
  <pageSetup scale="90" orientation="landscape" r:id="rId1"/>
  <headerFooter>
    <oddHeader xml:space="preserve">&amp;R&amp;12 </oddHeader>
    <oddFooter>&amp;R&amp;14 &amp;"BenguiatGot Bk BT,Negrita"3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V70"/>
  <sheetViews>
    <sheetView topLeftCell="A20" workbookViewId="0">
      <selection activeCell="E17" sqref="E17"/>
    </sheetView>
  </sheetViews>
  <sheetFormatPr baseColWidth="10" defaultColWidth="28.7109375" defaultRowHeight="15" x14ac:dyDescent="0.25"/>
  <cols>
    <col min="1" max="1" width="62.28515625" customWidth="1"/>
    <col min="2" max="2" width="43.42578125" style="96" customWidth="1"/>
    <col min="3" max="3" width="42.85546875" style="96" customWidth="1"/>
    <col min="4" max="4" width="28.7109375" style="96"/>
    <col min="5" max="5" width="28.7109375" style="95"/>
  </cols>
  <sheetData>
    <row r="2" spans="1:22" ht="15.75" x14ac:dyDescent="0.25">
      <c r="C2" s="97"/>
    </row>
    <row r="3" spans="1:22" ht="15.75" thickBot="1" x14ac:dyDescent="0.3"/>
    <row r="4" spans="1:22" x14ac:dyDescent="0.25">
      <c r="A4" s="50" t="s">
        <v>0</v>
      </c>
      <c r="B4" s="51"/>
      <c r="C4" s="52"/>
    </row>
    <row r="5" spans="1:22" x14ac:dyDescent="0.25">
      <c r="A5" s="53" t="s">
        <v>102</v>
      </c>
      <c r="B5" s="54"/>
      <c r="C5" s="55"/>
      <c r="E5" s="98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</row>
    <row r="6" spans="1:22" ht="15.75" thickBot="1" x14ac:dyDescent="0.3">
      <c r="A6" s="56" t="s">
        <v>40</v>
      </c>
      <c r="B6" s="57"/>
      <c r="C6" s="5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00"/>
    </row>
    <row r="7" spans="1:22" x14ac:dyDescent="0.25">
      <c r="A7" s="101" t="s">
        <v>3</v>
      </c>
      <c r="B7" s="102" t="s">
        <v>103</v>
      </c>
      <c r="C7" s="103" t="s">
        <v>104</v>
      </c>
      <c r="E7" s="98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</row>
    <row r="8" spans="1:22" x14ac:dyDescent="0.25">
      <c r="A8" s="104" t="s">
        <v>6</v>
      </c>
      <c r="B8" s="105">
        <f>SUM(B9:B14)</f>
        <v>8422305.379999999</v>
      </c>
      <c r="C8" s="106">
        <f>SUM(C9:C16)</f>
        <v>4955988.0599999996</v>
      </c>
      <c r="E8" s="9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</row>
    <row r="9" spans="1:22" ht="15.75" thickBot="1" x14ac:dyDescent="0.3">
      <c r="A9" s="107" t="s">
        <v>105</v>
      </c>
      <c r="B9" s="65">
        <v>0</v>
      </c>
      <c r="C9" s="66">
        <v>4939309.42</v>
      </c>
      <c r="E9" s="108"/>
      <c r="F9" s="109"/>
      <c r="G9" s="109"/>
      <c r="H9" s="108"/>
      <c r="I9" s="110"/>
      <c r="J9" s="108"/>
      <c r="K9" s="110"/>
      <c r="L9" s="108"/>
      <c r="M9" s="108"/>
      <c r="N9" s="108"/>
      <c r="O9" s="109"/>
      <c r="P9" s="109"/>
      <c r="Q9" s="98"/>
      <c r="R9" s="110"/>
      <c r="S9" s="108"/>
      <c r="T9" s="110"/>
      <c r="U9" s="108"/>
      <c r="V9" s="100"/>
    </row>
    <row r="10" spans="1:22" ht="15.75" thickBot="1" x14ac:dyDescent="0.3">
      <c r="A10" s="107" t="s">
        <v>106</v>
      </c>
      <c r="B10" s="65">
        <v>8412520.7599999998</v>
      </c>
      <c r="C10" s="66">
        <v>0</v>
      </c>
      <c r="E10" s="111"/>
      <c r="F10" s="112"/>
      <c r="G10" s="112"/>
      <c r="H10" s="113"/>
      <c r="I10" s="110"/>
      <c r="J10" s="113"/>
      <c r="K10" s="110"/>
      <c r="L10" s="114"/>
      <c r="M10" s="115"/>
      <c r="N10" s="114"/>
      <c r="O10" s="116"/>
      <c r="P10" s="116"/>
      <c r="Q10" s="98"/>
      <c r="R10" s="110"/>
      <c r="S10" s="113"/>
      <c r="T10" s="110"/>
      <c r="U10" s="114"/>
      <c r="V10" s="100"/>
    </row>
    <row r="11" spans="1:22" x14ac:dyDescent="0.25">
      <c r="A11" s="107" t="s">
        <v>107</v>
      </c>
      <c r="B11" s="65">
        <v>9784.6200000000008</v>
      </c>
      <c r="C11" s="66">
        <v>0</v>
      </c>
      <c r="E11" s="117"/>
      <c r="F11" s="117"/>
      <c r="G11" s="117"/>
      <c r="H11" s="108"/>
      <c r="I11" s="108"/>
      <c r="J11" s="108"/>
      <c r="K11" s="108"/>
      <c r="L11" s="108"/>
      <c r="M11" s="117"/>
      <c r="N11" s="117"/>
      <c r="O11" s="109"/>
      <c r="P11" s="109"/>
      <c r="Q11" s="98"/>
      <c r="R11" s="108"/>
      <c r="S11" s="108"/>
      <c r="T11" s="108"/>
      <c r="U11" s="108"/>
      <c r="V11" s="100"/>
    </row>
    <row r="12" spans="1:22" ht="2.25" customHeight="1" x14ac:dyDescent="0.25">
      <c r="A12" s="107" t="s">
        <v>108</v>
      </c>
      <c r="B12" s="65">
        <v>0</v>
      </c>
      <c r="C12" s="66">
        <v>0</v>
      </c>
      <c r="E12" s="108"/>
      <c r="F12" s="109"/>
      <c r="G12" s="109"/>
      <c r="H12" s="108"/>
      <c r="I12" s="108"/>
      <c r="J12" s="108"/>
      <c r="K12" s="108"/>
      <c r="L12" s="108"/>
      <c r="M12" s="108"/>
      <c r="N12" s="108"/>
      <c r="O12" s="109"/>
      <c r="P12" s="109"/>
      <c r="Q12" s="98"/>
      <c r="R12" s="108"/>
      <c r="S12" s="108"/>
      <c r="T12" s="108"/>
      <c r="U12" s="108"/>
      <c r="V12" s="100"/>
    </row>
    <row r="13" spans="1:22" x14ac:dyDescent="0.25">
      <c r="A13" s="107" t="s">
        <v>109</v>
      </c>
      <c r="B13" s="65">
        <v>0</v>
      </c>
      <c r="C13" s="66">
        <v>16678.64</v>
      </c>
      <c r="E13" s="118"/>
      <c r="F13" s="118"/>
      <c r="G13" s="118"/>
      <c r="H13" s="108"/>
      <c r="I13" s="108"/>
      <c r="J13" s="108"/>
      <c r="K13" s="108"/>
      <c r="L13" s="108"/>
      <c r="M13" s="118"/>
      <c r="N13" s="118"/>
      <c r="O13" s="109"/>
      <c r="P13" s="109"/>
      <c r="Q13" s="98"/>
      <c r="R13" s="108"/>
      <c r="S13" s="108"/>
      <c r="T13" s="108"/>
      <c r="U13" s="108"/>
      <c r="V13" s="100"/>
    </row>
    <row r="14" spans="1:22" x14ac:dyDescent="0.25">
      <c r="A14" s="107" t="s">
        <v>110</v>
      </c>
      <c r="B14" s="65">
        <v>0</v>
      </c>
      <c r="C14" s="66">
        <v>0</v>
      </c>
      <c r="E14" s="112"/>
      <c r="F14" s="112"/>
      <c r="G14" s="112"/>
      <c r="H14" s="113"/>
      <c r="I14" s="113"/>
      <c r="J14" s="113"/>
      <c r="K14" s="113"/>
      <c r="L14" s="108"/>
      <c r="M14" s="119"/>
      <c r="N14" s="119"/>
      <c r="O14" s="119"/>
      <c r="P14" s="119"/>
      <c r="Q14" s="119"/>
      <c r="R14" s="119"/>
      <c r="S14" s="108"/>
      <c r="T14" s="108"/>
      <c r="U14" s="108"/>
      <c r="V14" s="100"/>
    </row>
    <row r="15" spans="1:22" hidden="1" x14ac:dyDescent="0.25">
      <c r="A15" s="107" t="s">
        <v>111</v>
      </c>
      <c r="B15" s="65"/>
      <c r="C15" s="66"/>
      <c r="E15" s="108"/>
      <c r="F15" s="112"/>
      <c r="G15" s="112"/>
      <c r="H15" s="113"/>
      <c r="I15" s="120"/>
      <c r="J15" s="113"/>
      <c r="K15" s="120"/>
      <c r="L15" s="121"/>
      <c r="M15" s="108"/>
      <c r="N15" s="114"/>
      <c r="O15" s="116"/>
      <c r="P15" s="116"/>
      <c r="Q15" s="122"/>
      <c r="R15" s="120"/>
      <c r="S15" s="113"/>
      <c r="T15" s="120"/>
      <c r="U15" s="123"/>
      <c r="V15" s="100"/>
    </row>
    <row r="16" spans="1:22" ht="15.75" thickBot="1" x14ac:dyDescent="0.3">
      <c r="A16" s="124"/>
      <c r="B16" s="65"/>
      <c r="C16" s="66"/>
      <c r="E16" s="108"/>
      <c r="F16" s="109"/>
      <c r="G16" s="109"/>
      <c r="H16" s="108"/>
      <c r="I16" s="108"/>
      <c r="J16" s="108"/>
      <c r="K16" s="108"/>
      <c r="L16" s="108"/>
      <c r="M16" s="108"/>
      <c r="N16" s="108"/>
      <c r="O16" s="109"/>
      <c r="P16" s="109"/>
      <c r="Q16" s="122"/>
      <c r="R16" s="125"/>
      <c r="S16" s="108"/>
      <c r="T16" s="125"/>
      <c r="U16" s="108"/>
      <c r="V16" s="100"/>
    </row>
    <row r="17" spans="1:22" x14ac:dyDescent="0.25">
      <c r="A17" s="104" t="s">
        <v>19</v>
      </c>
      <c r="B17" s="105">
        <f>SUM(B18:B26)</f>
        <v>796511.1100000001</v>
      </c>
      <c r="C17" s="106">
        <f>SUM(C18:C26)</f>
        <v>129736.36</v>
      </c>
      <c r="E17" s="126"/>
      <c r="F17" s="126"/>
      <c r="G17" s="126"/>
      <c r="H17" s="126"/>
      <c r="I17" s="126"/>
      <c r="J17" s="108"/>
      <c r="K17" s="108"/>
      <c r="L17" s="108"/>
      <c r="M17" s="127"/>
      <c r="N17" s="127"/>
      <c r="O17" s="127"/>
      <c r="P17" s="127"/>
      <c r="Q17" s="122"/>
      <c r="R17" s="120"/>
      <c r="S17" s="108"/>
      <c r="T17" s="120"/>
      <c r="U17" s="123"/>
      <c r="V17" s="100"/>
    </row>
    <row r="18" spans="1:22" x14ac:dyDescent="0.25">
      <c r="A18" s="107" t="s">
        <v>112</v>
      </c>
      <c r="B18" s="65">
        <v>421996.27</v>
      </c>
      <c r="C18" s="66">
        <v>0</v>
      </c>
      <c r="E18" s="108"/>
      <c r="F18" s="112"/>
      <c r="G18" s="112"/>
      <c r="H18" s="112"/>
      <c r="I18" s="120"/>
      <c r="J18" s="108"/>
      <c r="K18" s="120"/>
      <c r="L18" s="121"/>
      <c r="M18" s="108"/>
      <c r="N18" s="108"/>
      <c r="O18" s="109"/>
      <c r="P18" s="109"/>
      <c r="Q18" s="128"/>
      <c r="R18" s="108"/>
      <c r="S18" s="108"/>
      <c r="T18" s="108"/>
      <c r="U18" s="108"/>
      <c r="V18" s="100"/>
    </row>
    <row r="19" spans="1:22" hidden="1" x14ac:dyDescent="0.25">
      <c r="A19" s="107" t="s">
        <v>113</v>
      </c>
      <c r="B19" s="65"/>
      <c r="C19" s="66"/>
      <c r="E19" s="108"/>
      <c r="F19" s="112"/>
      <c r="G19" s="112"/>
      <c r="H19" s="112"/>
      <c r="I19" s="120"/>
      <c r="J19" s="108"/>
      <c r="K19" s="120"/>
      <c r="L19" s="121"/>
      <c r="M19" s="129"/>
      <c r="N19" s="129"/>
      <c r="O19" s="129"/>
      <c r="P19" s="129"/>
      <c r="Q19" s="129"/>
      <c r="R19" s="129"/>
      <c r="S19" s="129"/>
      <c r="T19" s="108"/>
      <c r="U19" s="108"/>
      <c r="V19" s="100"/>
    </row>
    <row r="20" spans="1:22" ht="27" thickBot="1" x14ac:dyDescent="0.3">
      <c r="A20" s="107" t="s">
        <v>114</v>
      </c>
      <c r="B20" s="65">
        <v>0</v>
      </c>
      <c r="C20" s="66">
        <v>0</v>
      </c>
      <c r="E20" s="108"/>
      <c r="F20" s="112"/>
      <c r="G20" s="112"/>
      <c r="H20" s="113"/>
      <c r="I20" s="113"/>
      <c r="J20" s="108"/>
      <c r="K20" s="108"/>
      <c r="L20" s="108"/>
      <c r="M20" s="112"/>
      <c r="N20" s="112"/>
      <c r="O20" s="112"/>
      <c r="P20" s="112"/>
      <c r="Q20" s="128"/>
      <c r="R20" s="130"/>
      <c r="S20" s="116"/>
      <c r="T20" s="130"/>
      <c r="U20" s="123"/>
      <c r="V20" s="100"/>
    </row>
    <row r="21" spans="1:22" x14ac:dyDescent="0.25">
      <c r="A21" s="107" t="s">
        <v>115</v>
      </c>
      <c r="B21" s="65">
        <v>0</v>
      </c>
      <c r="C21" s="66">
        <v>129736.36</v>
      </c>
      <c r="E21" s="112"/>
      <c r="F21" s="112"/>
      <c r="G21" s="112"/>
      <c r="H21" s="112"/>
      <c r="I21" s="108"/>
      <c r="J21" s="108"/>
      <c r="K21" s="108"/>
      <c r="L21" s="108"/>
      <c r="M21" s="127"/>
      <c r="N21" s="127"/>
      <c r="O21" s="109"/>
      <c r="P21" s="109"/>
      <c r="Q21" s="128"/>
      <c r="R21" s="120"/>
      <c r="S21" s="116"/>
      <c r="T21" s="120"/>
      <c r="U21" s="123"/>
      <c r="V21" s="100"/>
    </row>
    <row r="22" spans="1:22" ht="15.75" thickBot="1" x14ac:dyDescent="0.3">
      <c r="A22" s="107" t="s">
        <v>116</v>
      </c>
      <c r="B22" s="65">
        <v>0</v>
      </c>
      <c r="C22" s="66">
        <v>0</v>
      </c>
      <c r="E22" s="108"/>
      <c r="F22" s="112"/>
      <c r="G22" s="112"/>
      <c r="H22" s="108"/>
      <c r="I22" s="120"/>
      <c r="J22" s="108"/>
      <c r="K22" s="113"/>
      <c r="L22" s="121"/>
      <c r="M22" s="108"/>
      <c r="N22" s="108"/>
      <c r="O22" s="109"/>
      <c r="P22" s="109"/>
      <c r="Q22" s="119"/>
      <c r="R22" s="131"/>
      <c r="S22" s="108"/>
      <c r="T22" s="131"/>
      <c r="U22" s="108"/>
      <c r="V22" s="100"/>
    </row>
    <row r="23" spans="1:22" ht="15.75" thickBot="1" x14ac:dyDescent="0.3">
      <c r="A23" s="107" t="s">
        <v>117</v>
      </c>
      <c r="B23" s="65">
        <v>371814.84</v>
      </c>
      <c r="C23" s="66">
        <v>0</v>
      </c>
      <c r="E23" s="108"/>
      <c r="F23" s="109"/>
      <c r="G23" s="109"/>
      <c r="H23" s="108"/>
      <c r="I23" s="131"/>
      <c r="J23" s="108"/>
      <c r="K23" s="131"/>
      <c r="L23" s="108"/>
      <c r="M23" s="127"/>
      <c r="N23" s="127"/>
      <c r="O23" s="116"/>
      <c r="P23" s="116"/>
      <c r="Q23" s="119"/>
      <c r="R23" s="130"/>
      <c r="S23" s="113"/>
      <c r="T23" s="130"/>
      <c r="U23" s="123"/>
      <c r="V23" s="100"/>
    </row>
    <row r="24" spans="1:22" ht="15.75" thickBot="1" x14ac:dyDescent="0.3">
      <c r="A24" s="107" t="s">
        <v>118</v>
      </c>
      <c r="B24" s="65">
        <v>2700</v>
      </c>
      <c r="C24" s="66">
        <v>0</v>
      </c>
      <c r="E24" s="127"/>
      <c r="F24" s="127"/>
      <c r="G24" s="127"/>
      <c r="H24" s="113"/>
      <c r="I24" s="130"/>
      <c r="J24" s="113"/>
      <c r="K24" s="130"/>
      <c r="L24" s="108"/>
      <c r="M24" s="108"/>
      <c r="N24" s="108"/>
      <c r="O24" s="109"/>
      <c r="P24" s="109"/>
      <c r="Q24" s="119"/>
      <c r="R24" s="108"/>
      <c r="S24" s="108"/>
      <c r="T24" s="108"/>
      <c r="U24" s="108"/>
      <c r="V24" s="100"/>
    </row>
    <row r="25" spans="1:22" hidden="1" x14ac:dyDescent="0.25">
      <c r="A25" s="107" t="s">
        <v>119</v>
      </c>
      <c r="B25" s="65"/>
      <c r="C25" s="66"/>
      <c r="E25" s="109"/>
      <c r="F25" s="109"/>
      <c r="G25" s="109"/>
      <c r="H25" s="108"/>
      <c r="I25" s="108"/>
      <c r="J25" s="108"/>
      <c r="K25" s="108"/>
      <c r="L25" s="108"/>
      <c r="M25" s="117"/>
      <c r="N25" s="117"/>
      <c r="O25" s="109"/>
      <c r="P25" s="109"/>
      <c r="Q25" s="132"/>
      <c r="R25" s="108"/>
      <c r="S25" s="108"/>
      <c r="T25" s="108"/>
      <c r="U25" s="108"/>
      <c r="V25" s="100"/>
    </row>
    <row r="26" spans="1:22" hidden="1" x14ac:dyDescent="0.25">
      <c r="A26" s="107" t="s">
        <v>120</v>
      </c>
      <c r="B26" s="65"/>
      <c r="C26" s="66"/>
      <c r="E26" s="118"/>
      <c r="F26" s="118"/>
      <c r="G26" s="118"/>
      <c r="H26" s="108"/>
      <c r="I26" s="108"/>
      <c r="J26" s="108"/>
      <c r="K26" s="108"/>
      <c r="L26" s="108"/>
      <c r="M26" s="112"/>
      <c r="N26" s="112"/>
      <c r="O26" s="112"/>
      <c r="P26" s="114"/>
      <c r="Q26" s="133"/>
      <c r="R26" s="133"/>
      <c r="S26" s="113"/>
      <c r="T26" s="134"/>
      <c r="U26" s="109"/>
      <c r="V26" s="109"/>
    </row>
    <row r="27" spans="1:22" x14ac:dyDescent="0.25">
      <c r="A27" s="124"/>
      <c r="B27" s="65"/>
      <c r="C27" s="66"/>
      <c r="E27" s="112"/>
      <c r="F27" s="112"/>
      <c r="G27" s="112"/>
      <c r="H27" s="112"/>
      <c r="I27" s="135"/>
      <c r="J27" s="109"/>
      <c r="K27" s="135"/>
      <c r="L27" s="121"/>
      <c r="M27" s="119"/>
      <c r="N27" s="119"/>
      <c r="O27" s="119"/>
      <c r="P27" s="119"/>
      <c r="Q27" s="119"/>
      <c r="R27" s="119"/>
      <c r="S27" s="109"/>
      <c r="T27" s="109"/>
      <c r="U27" s="109"/>
      <c r="V27" s="136"/>
    </row>
    <row r="28" spans="1:22" x14ac:dyDescent="0.25">
      <c r="A28" s="104" t="s">
        <v>5</v>
      </c>
      <c r="B28" s="65"/>
      <c r="C28" s="66"/>
      <c r="E28" s="112"/>
      <c r="F28" s="112"/>
      <c r="G28" s="112"/>
      <c r="H28" s="112"/>
      <c r="I28" s="135"/>
      <c r="J28" s="109"/>
      <c r="K28" s="135"/>
      <c r="L28" s="123"/>
      <c r="M28" s="119"/>
      <c r="N28" s="119"/>
      <c r="O28" s="119"/>
      <c r="P28" s="119"/>
      <c r="Q28" s="119"/>
      <c r="R28" s="119"/>
      <c r="S28" s="109"/>
      <c r="T28" s="109"/>
      <c r="U28" s="109"/>
      <c r="V28" s="136"/>
    </row>
    <row r="29" spans="1:22" x14ac:dyDescent="0.25">
      <c r="A29" s="104" t="s">
        <v>7</v>
      </c>
      <c r="B29" s="105">
        <f>SUM(B30:B37)</f>
        <v>0</v>
      </c>
      <c r="C29" s="106">
        <f>SUM(C30:C37)</f>
        <v>6311444.04</v>
      </c>
      <c r="E29" s="112"/>
      <c r="F29" s="112"/>
      <c r="G29" s="112"/>
      <c r="H29" s="112"/>
      <c r="I29" s="120"/>
      <c r="J29" s="108"/>
      <c r="K29" s="120"/>
      <c r="L29" s="123"/>
      <c r="M29" s="108"/>
      <c r="N29" s="112"/>
      <c r="O29" s="112"/>
      <c r="P29" s="112"/>
      <c r="Q29" s="128"/>
      <c r="R29" s="120"/>
      <c r="S29" s="108"/>
      <c r="T29" s="120"/>
      <c r="U29" s="123"/>
      <c r="V29" s="100"/>
    </row>
    <row r="30" spans="1:22" x14ac:dyDescent="0.25">
      <c r="A30" s="107" t="s">
        <v>121</v>
      </c>
      <c r="B30" s="65">
        <v>0</v>
      </c>
      <c r="C30" s="66">
        <v>6311444.04</v>
      </c>
      <c r="E30" s="112"/>
      <c r="F30" s="112"/>
      <c r="G30" s="112"/>
      <c r="H30" s="112"/>
      <c r="I30" s="120"/>
      <c r="J30" s="108"/>
      <c r="K30" s="120"/>
      <c r="L30" s="123"/>
      <c r="M30" s="108"/>
      <c r="N30" s="112"/>
      <c r="O30" s="112"/>
      <c r="P30" s="112"/>
      <c r="Q30" s="128"/>
      <c r="R30" s="120"/>
      <c r="S30" s="108"/>
      <c r="T30" s="120"/>
      <c r="U30" s="123"/>
      <c r="V30" s="100"/>
    </row>
    <row r="31" spans="1:22" hidden="1" x14ac:dyDescent="0.25">
      <c r="A31" s="107" t="s">
        <v>122</v>
      </c>
      <c r="B31" s="65"/>
      <c r="C31" s="66"/>
      <c r="E31" s="112"/>
      <c r="F31" s="112"/>
      <c r="G31" s="112"/>
      <c r="H31" s="108"/>
      <c r="I31" s="120"/>
      <c r="J31" s="108"/>
      <c r="K31" s="120"/>
      <c r="L31" s="123"/>
      <c r="M31" s="108"/>
      <c r="N31" s="114"/>
      <c r="O31" s="109"/>
      <c r="P31" s="109"/>
      <c r="Q31" s="128"/>
      <c r="R31" s="120"/>
      <c r="S31" s="108"/>
      <c r="T31" s="120"/>
      <c r="U31" s="123"/>
      <c r="V31" s="100"/>
    </row>
    <row r="32" spans="1:22" ht="15.75" hidden="1" thickBot="1" x14ac:dyDescent="0.3">
      <c r="A32" s="107" t="s">
        <v>123</v>
      </c>
      <c r="B32" s="65"/>
      <c r="C32" s="66"/>
      <c r="E32" s="108"/>
      <c r="F32" s="109"/>
      <c r="G32" s="109"/>
      <c r="H32" s="108"/>
      <c r="I32" s="131"/>
      <c r="J32" s="108"/>
      <c r="K32" s="131"/>
      <c r="L32" s="108"/>
      <c r="M32" s="108"/>
      <c r="N32" s="108"/>
      <c r="O32" s="109"/>
      <c r="P32" s="109"/>
      <c r="Q32" s="119"/>
      <c r="R32" s="131"/>
      <c r="S32" s="108"/>
      <c r="T32" s="108"/>
      <c r="U32" s="108"/>
      <c r="V32" s="100"/>
    </row>
    <row r="33" spans="1:22" ht="15.75" hidden="1" thickBot="1" x14ac:dyDescent="0.3">
      <c r="A33" s="107" t="s">
        <v>124</v>
      </c>
      <c r="B33" s="65"/>
      <c r="C33" s="66"/>
      <c r="E33" s="127"/>
      <c r="F33" s="127"/>
      <c r="G33" s="127"/>
      <c r="H33" s="127"/>
      <c r="I33" s="130"/>
      <c r="J33" s="108"/>
      <c r="K33" s="130"/>
      <c r="L33" s="123"/>
      <c r="M33" s="127"/>
      <c r="N33" s="127"/>
      <c r="O33" s="109"/>
      <c r="P33" s="109"/>
      <c r="Q33" s="119"/>
      <c r="R33" s="130"/>
      <c r="S33" s="108"/>
      <c r="T33" s="137"/>
      <c r="U33" s="123"/>
      <c r="V33" s="100"/>
    </row>
    <row r="34" spans="1:22" hidden="1" x14ac:dyDescent="0.25">
      <c r="A34" s="107" t="s">
        <v>125</v>
      </c>
      <c r="B34" s="65"/>
      <c r="C34" s="66"/>
      <c r="E34" s="108"/>
      <c r="F34" s="109"/>
      <c r="G34" s="109"/>
      <c r="H34" s="108"/>
      <c r="I34" s="108"/>
      <c r="J34" s="108"/>
      <c r="K34" s="108"/>
      <c r="L34" s="108"/>
      <c r="M34" s="108"/>
      <c r="N34" s="108"/>
      <c r="O34" s="109"/>
      <c r="P34" s="109"/>
      <c r="Q34" s="119"/>
      <c r="R34" s="108"/>
      <c r="S34" s="108"/>
      <c r="T34" s="108"/>
      <c r="U34" s="108"/>
      <c r="V34" s="100"/>
    </row>
    <row r="35" spans="1:22" ht="27" hidden="1" thickBot="1" x14ac:dyDescent="0.3">
      <c r="A35" s="107" t="s">
        <v>126</v>
      </c>
      <c r="B35" s="65"/>
      <c r="C35" s="66"/>
      <c r="E35" s="127"/>
      <c r="F35" s="127"/>
      <c r="G35" s="127"/>
      <c r="H35" s="113"/>
      <c r="I35" s="138"/>
      <c r="J35" s="113"/>
      <c r="K35" s="138"/>
      <c r="L35" s="123"/>
      <c r="M35" s="127"/>
      <c r="N35" s="127"/>
      <c r="O35" s="116"/>
      <c r="P35" s="116"/>
      <c r="Q35" s="119"/>
      <c r="R35" s="138"/>
      <c r="S35" s="113"/>
      <c r="T35" s="138"/>
      <c r="U35" s="123"/>
      <c r="V35" s="100"/>
    </row>
    <row r="36" spans="1:22" hidden="1" x14ac:dyDescent="0.25">
      <c r="A36" s="107" t="s">
        <v>127</v>
      </c>
      <c r="B36" s="65"/>
      <c r="C36" s="66"/>
    </row>
    <row r="37" spans="1:22" hidden="1" x14ac:dyDescent="0.25">
      <c r="A37" s="107" t="s">
        <v>128</v>
      </c>
      <c r="B37" s="65"/>
      <c r="C37" s="66"/>
    </row>
    <row r="38" spans="1:22" x14ac:dyDescent="0.25">
      <c r="A38" s="124"/>
      <c r="B38" s="65"/>
      <c r="C38" s="66"/>
    </row>
    <row r="39" spans="1:22" x14ac:dyDescent="0.25">
      <c r="A39" s="104" t="s">
        <v>15</v>
      </c>
      <c r="B39" s="105">
        <f>SUM(B40:B45)</f>
        <v>0</v>
      </c>
      <c r="C39" s="106">
        <f>SUM(C40:C45)</f>
        <v>0</v>
      </c>
    </row>
    <row r="40" spans="1:22" hidden="1" x14ac:dyDescent="0.25">
      <c r="A40" s="107" t="s">
        <v>129</v>
      </c>
      <c r="B40" s="65"/>
      <c r="C40" s="66"/>
    </row>
    <row r="41" spans="1:22" hidden="1" x14ac:dyDescent="0.25">
      <c r="A41" s="107" t="s">
        <v>130</v>
      </c>
      <c r="B41" s="65"/>
      <c r="C41" s="66"/>
    </row>
    <row r="42" spans="1:22" hidden="1" x14ac:dyDescent="0.25">
      <c r="A42" s="107" t="s">
        <v>131</v>
      </c>
      <c r="B42" s="65"/>
      <c r="C42" s="66"/>
    </row>
    <row r="43" spans="1:22" hidden="1" x14ac:dyDescent="0.25">
      <c r="A43" s="107" t="s">
        <v>132</v>
      </c>
      <c r="B43" s="65"/>
      <c r="C43" s="66"/>
    </row>
    <row r="44" spans="1:22" ht="26.25" hidden="1" x14ac:dyDescent="0.25">
      <c r="A44" s="107" t="s">
        <v>133</v>
      </c>
      <c r="B44" s="65"/>
      <c r="C44" s="66"/>
    </row>
    <row r="45" spans="1:22" hidden="1" x14ac:dyDescent="0.25">
      <c r="A45" s="107" t="s">
        <v>134</v>
      </c>
      <c r="B45" s="65"/>
      <c r="C45" s="66"/>
    </row>
    <row r="46" spans="1:22" x14ac:dyDescent="0.25">
      <c r="A46" s="124"/>
      <c r="B46" s="65"/>
      <c r="C46" s="66"/>
    </row>
    <row r="47" spans="1:22" x14ac:dyDescent="0.25">
      <c r="A47" s="104" t="s">
        <v>135</v>
      </c>
      <c r="B47" s="65"/>
      <c r="C47" s="66"/>
    </row>
    <row r="48" spans="1:22" x14ac:dyDescent="0.25">
      <c r="A48" s="104" t="s">
        <v>27</v>
      </c>
      <c r="B48" s="65">
        <f>SUM(B49:B51)</f>
        <v>0</v>
      </c>
      <c r="C48" s="66">
        <f>SUM(C49:C51)</f>
        <v>0</v>
      </c>
    </row>
    <row r="49" spans="1:5" x14ac:dyDescent="0.25">
      <c r="A49" s="107" t="s">
        <v>66</v>
      </c>
      <c r="B49" s="65">
        <v>0</v>
      </c>
      <c r="C49" s="66"/>
    </row>
    <row r="50" spans="1:5" hidden="1" x14ac:dyDescent="0.25">
      <c r="A50" s="107" t="s">
        <v>97</v>
      </c>
      <c r="B50" s="65"/>
      <c r="C50" s="66"/>
    </row>
    <row r="51" spans="1:5" hidden="1" x14ac:dyDescent="0.25">
      <c r="A51" s="107" t="s">
        <v>136</v>
      </c>
      <c r="B51" s="65"/>
      <c r="C51" s="66"/>
    </row>
    <row r="52" spans="1:5" x14ac:dyDescent="0.25">
      <c r="A52" s="124"/>
      <c r="B52" s="65"/>
      <c r="C52" s="66"/>
    </row>
    <row r="53" spans="1:5" x14ac:dyDescent="0.25">
      <c r="A53" s="104" t="s">
        <v>30</v>
      </c>
      <c r="B53" s="105">
        <f>SUM(B54:B58)</f>
        <v>2178351.9700000002</v>
      </c>
      <c r="C53" s="106">
        <f>SUM(C54:C58)</f>
        <v>0</v>
      </c>
    </row>
    <row r="54" spans="1:5" x14ac:dyDescent="0.25">
      <c r="A54" s="107" t="s">
        <v>84</v>
      </c>
      <c r="B54" s="65">
        <v>2178351.9700000002</v>
      </c>
      <c r="C54" s="66">
        <v>0</v>
      </c>
    </row>
    <row r="55" spans="1:5" x14ac:dyDescent="0.25">
      <c r="A55" s="107" t="s">
        <v>94</v>
      </c>
      <c r="B55" s="65">
        <v>0</v>
      </c>
      <c r="C55" s="66">
        <v>0</v>
      </c>
    </row>
    <row r="56" spans="1:5" hidden="1" x14ac:dyDescent="0.25">
      <c r="A56" s="107" t="s">
        <v>95</v>
      </c>
      <c r="B56" s="65"/>
      <c r="C56" s="66"/>
    </row>
    <row r="57" spans="1:5" hidden="1" x14ac:dyDescent="0.25">
      <c r="A57" s="107" t="s">
        <v>137</v>
      </c>
      <c r="B57" s="65"/>
      <c r="C57" s="66"/>
    </row>
    <row r="58" spans="1:5" hidden="1" x14ac:dyDescent="0.25">
      <c r="A58" s="107" t="s">
        <v>138</v>
      </c>
      <c r="B58" s="65"/>
      <c r="C58" s="66"/>
    </row>
    <row r="59" spans="1:5" hidden="1" x14ac:dyDescent="0.25">
      <c r="A59" s="124"/>
      <c r="B59" s="65"/>
      <c r="C59" s="66"/>
    </row>
    <row r="60" spans="1:5" ht="26.25" hidden="1" x14ac:dyDescent="0.25">
      <c r="A60" s="104" t="s">
        <v>36</v>
      </c>
      <c r="B60" s="65"/>
      <c r="C60" s="66"/>
    </row>
    <row r="61" spans="1:5" hidden="1" x14ac:dyDescent="0.25">
      <c r="A61" s="107" t="s">
        <v>139</v>
      </c>
      <c r="B61" s="65"/>
      <c r="C61" s="66"/>
    </row>
    <row r="62" spans="1:5" hidden="1" x14ac:dyDescent="0.25">
      <c r="A62" s="107" t="s">
        <v>140</v>
      </c>
      <c r="B62" s="65"/>
      <c r="C62" s="66"/>
    </row>
    <row r="63" spans="1:5" ht="15.75" thickBot="1" x14ac:dyDescent="0.3">
      <c r="A63" s="35"/>
      <c r="B63" s="139"/>
      <c r="C63" s="140"/>
    </row>
    <row r="64" spans="1:5" x14ac:dyDescent="0.25">
      <c r="A64" s="93"/>
      <c r="B64" s="141"/>
      <c r="C64" s="141"/>
      <c r="E64" s="95">
        <f>+B53+B17+B8+B29</f>
        <v>11397168.459999999</v>
      </c>
    </row>
    <row r="65" spans="1:6" x14ac:dyDescent="0.25">
      <c r="A65" s="93"/>
      <c r="B65" s="141"/>
      <c r="C65" s="141"/>
      <c r="E65" s="95">
        <f>+C29+C17+C8+C53</f>
        <v>11397168.460000001</v>
      </c>
    </row>
    <row r="66" spans="1:6" x14ac:dyDescent="0.25">
      <c r="E66" s="95">
        <f>+E65-E64</f>
        <v>0</v>
      </c>
    </row>
    <row r="68" spans="1:6" x14ac:dyDescent="0.25">
      <c r="A68" s="44"/>
      <c r="B68" s="73"/>
      <c r="C68" s="142"/>
      <c r="D68"/>
      <c r="F68" s="95"/>
    </row>
    <row r="69" spans="1:6" x14ac:dyDescent="0.25">
      <c r="A69" s="47"/>
      <c r="B69" s="75"/>
      <c r="C69" s="142"/>
      <c r="D69"/>
      <c r="F69" s="95"/>
    </row>
    <row r="70" spans="1:6" x14ac:dyDescent="0.25">
      <c r="A70" s="47"/>
    </row>
  </sheetData>
  <mergeCells count="85">
    <mergeCell ref="O35:P35"/>
    <mergeCell ref="F32:G32"/>
    <mergeCell ref="O32:P32"/>
    <mergeCell ref="Q32:Q35"/>
    <mergeCell ref="E33:H33"/>
    <mergeCell ref="M33:N33"/>
    <mergeCell ref="O33:P33"/>
    <mergeCell ref="F34:G34"/>
    <mergeCell ref="O34:P34"/>
    <mergeCell ref="E35:G35"/>
    <mergeCell ref="M35:N35"/>
    <mergeCell ref="M28:R28"/>
    <mergeCell ref="E29:H29"/>
    <mergeCell ref="N29:P29"/>
    <mergeCell ref="E30:H30"/>
    <mergeCell ref="N30:P30"/>
    <mergeCell ref="E31:G31"/>
    <mergeCell ref="O31:P31"/>
    <mergeCell ref="U26:V26"/>
    <mergeCell ref="E27:H28"/>
    <mergeCell ref="I27:I28"/>
    <mergeCell ref="J27:J28"/>
    <mergeCell ref="K27:K28"/>
    <mergeCell ref="M27:R27"/>
    <mergeCell ref="S27:S28"/>
    <mergeCell ref="T27:T28"/>
    <mergeCell ref="U27:U28"/>
    <mergeCell ref="V27:V28"/>
    <mergeCell ref="E25:G25"/>
    <mergeCell ref="M25:N25"/>
    <mergeCell ref="O25:P25"/>
    <mergeCell ref="E26:G26"/>
    <mergeCell ref="M26:O26"/>
    <mergeCell ref="Q26:R26"/>
    <mergeCell ref="F22:G22"/>
    <mergeCell ref="O22:P22"/>
    <mergeCell ref="Q22:Q24"/>
    <mergeCell ref="F23:G23"/>
    <mergeCell ref="M23:N23"/>
    <mergeCell ref="O23:P23"/>
    <mergeCell ref="E24:G24"/>
    <mergeCell ref="O24:P24"/>
    <mergeCell ref="F18:H18"/>
    <mergeCell ref="O18:P18"/>
    <mergeCell ref="F19:H19"/>
    <mergeCell ref="M19:S19"/>
    <mergeCell ref="F20:G20"/>
    <mergeCell ref="M20:P20"/>
    <mergeCell ref="S20:S21"/>
    <mergeCell ref="E21:H21"/>
    <mergeCell ref="M21:N21"/>
    <mergeCell ref="O21:P21"/>
    <mergeCell ref="E14:G14"/>
    <mergeCell ref="M14:R14"/>
    <mergeCell ref="F15:G15"/>
    <mergeCell ref="O15:P15"/>
    <mergeCell ref="Q15:Q17"/>
    <mergeCell ref="F16:G16"/>
    <mergeCell ref="O16:P16"/>
    <mergeCell ref="E17:I17"/>
    <mergeCell ref="M17:P17"/>
    <mergeCell ref="M11:N11"/>
    <mergeCell ref="O11:P11"/>
    <mergeCell ref="F12:G12"/>
    <mergeCell ref="O12:P12"/>
    <mergeCell ref="E13:G13"/>
    <mergeCell ref="M13:N13"/>
    <mergeCell ref="O13:P13"/>
    <mergeCell ref="E7:F7"/>
    <mergeCell ref="G7:U7"/>
    <mergeCell ref="E8:F8"/>
    <mergeCell ref="G8:U8"/>
    <mergeCell ref="F9:G9"/>
    <mergeCell ref="O9:P9"/>
    <mergeCell ref="Q9:Q13"/>
    <mergeCell ref="F10:G10"/>
    <mergeCell ref="O10:P10"/>
    <mergeCell ref="E11:G11"/>
    <mergeCell ref="A4:C4"/>
    <mergeCell ref="A5:C5"/>
    <mergeCell ref="E5:F5"/>
    <mergeCell ref="G5:U5"/>
    <mergeCell ref="A6:C6"/>
    <mergeCell ref="E6:F6"/>
    <mergeCell ref="G6:U6"/>
  </mergeCells>
  <pageMargins left="0.51181102362204722" right="0.31496062992125984" top="0.74803149606299213" bottom="0.35433070866141736" header="0.31496062992125984" footer="0.31496062992125984"/>
  <pageSetup scale="85" orientation="landscape" horizontalDpi="4294967293" verticalDpi="4294967293" r:id="rId1"/>
  <headerFooter>
    <oddFooter>&amp;R&amp;14 &amp;"BenguiatGot Bk BT,Negrita"4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86"/>
  <sheetViews>
    <sheetView topLeftCell="A20" workbookViewId="0">
      <selection activeCell="E17" sqref="E17"/>
    </sheetView>
  </sheetViews>
  <sheetFormatPr baseColWidth="10" defaultRowHeight="15.75" x14ac:dyDescent="0.25"/>
  <cols>
    <col min="1" max="1" width="64" style="2" customWidth="1"/>
    <col min="2" max="2" width="42.28515625" style="1" customWidth="1"/>
    <col min="3" max="3" width="37.5703125" style="1" customWidth="1"/>
    <col min="4" max="5" width="11.7109375" style="1" bestFit="1" customWidth="1"/>
    <col min="6" max="6" width="12.28515625" style="1" bestFit="1" customWidth="1"/>
    <col min="7" max="7" width="13.85546875" style="1" bestFit="1" customWidth="1"/>
    <col min="8" max="16384" width="11.42578125" style="1"/>
  </cols>
  <sheetData>
    <row r="2" spans="1:5" x14ac:dyDescent="0.25">
      <c r="C2" s="3"/>
    </row>
    <row r="3" spans="1:5" ht="16.5" thickBot="1" x14ac:dyDescent="0.3"/>
    <row r="4" spans="1:5" x14ac:dyDescent="0.25">
      <c r="A4" s="4" t="s">
        <v>0</v>
      </c>
      <c r="B4" s="5"/>
      <c r="C4" s="6"/>
    </row>
    <row r="5" spans="1:5" x14ac:dyDescent="0.25">
      <c r="A5" s="7" t="s">
        <v>141</v>
      </c>
      <c r="B5" s="8"/>
      <c r="C5" s="9"/>
    </row>
    <row r="6" spans="1:5" ht="16.5" thickBot="1" x14ac:dyDescent="0.3">
      <c r="A6" s="143" t="s">
        <v>142</v>
      </c>
      <c r="B6" s="144"/>
      <c r="C6" s="145"/>
    </row>
    <row r="7" spans="1:5" x14ac:dyDescent="0.25">
      <c r="A7" s="146" t="s">
        <v>86</v>
      </c>
      <c r="B7" s="147">
        <v>42491</v>
      </c>
      <c r="C7" s="148">
        <v>42522</v>
      </c>
    </row>
    <row r="8" spans="1:5" x14ac:dyDescent="0.25">
      <c r="A8" s="149"/>
      <c r="B8" s="16"/>
      <c r="C8" s="150"/>
    </row>
    <row r="9" spans="1:5" x14ac:dyDescent="0.25">
      <c r="A9" s="151" t="s">
        <v>143</v>
      </c>
      <c r="B9" s="63"/>
      <c r="C9" s="19"/>
    </row>
    <row r="10" spans="1:5" x14ac:dyDescent="0.25">
      <c r="A10" s="152" t="s">
        <v>144</v>
      </c>
      <c r="B10" s="153">
        <f>SUM(B15:B20)</f>
        <v>14086768.550000001</v>
      </c>
      <c r="C10" s="154">
        <f>SUM(C15:C20)</f>
        <v>13909292.039999997</v>
      </c>
      <c r="E10" s="25"/>
    </row>
    <row r="11" spans="1:5" hidden="1" x14ac:dyDescent="0.25">
      <c r="A11" s="64" t="s">
        <v>145</v>
      </c>
      <c r="B11" s="63"/>
      <c r="C11" s="19"/>
    </row>
    <row r="12" spans="1:5" hidden="1" x14ac:dyDescent="0.25">
      <c r="A12" s="64" t="s">
        <v>146</v>
      </c>
      <c r="B12" s="63"/>
      <c r="C12" s="19"/>
    </row>
    <row r="13" spans="1:5" hidden="1" x14ac:dyDescent="0.25">
      <c r="A13" s="64" t="s">
        <v>147</v>
      </c>
      <c r="B13" s="63"/>
      <c r="C13" s="19"/>
    </row>
    <row r="14" spans="1:5" hidden="1" x14ac:dyDescent="0.25">
      <c r="A14" s="64" t="s">
        <v>148</v>
      </c>
      <c r="B14" s="63"/>
      <c r="C14" s="19"/>
    </row>
    <row r="15" spans="1:5" x14ac:dyDescent="0.25">
      <c r="A15" s="64" t="s">
        <v>149</v>
      </c>
      <c r="B15" s="63">
        <v>1882.38</v>
      </c>
      <c r="C15" s="19">
        <f>+'Edo. de Actividades'!J17</f>
        <v>24389.58</v>
      </c>
    </row>
    <row r="16" spans="1:5" hidden="1" x14ac:dyDescent="0.25">
      <c r="A16" s="64" t="s">
        <v>150</v>
      </c>
      <c r="B16" s="63"/>
      <c r="C16" s="19"/>
    </row>
    <row r="17" spans="1:5" x14ac:dyDescent="0.25">
      <c r="A17" s="64" t="s">
        <v>151</v>
      </c>
      <c r="B17" s="63">
        <v>6508912.4500000002</v>
      </c>
      <c r="C17" s="19">
        <f>+'Edo. de Actividades'!J10</f>
        <v>974611.74000000022</v>
      </c>
    </row>
    <row r="18" spans="1:5" ht="38.25" hidden="1" x14ac:dyDescent="0.25">
      <c r="A18" s="64" t="s">
        <v>152</v>
      </c>
      <c r="B18" s="63"/>
      <c r="C18" s="19"/>
    </row>
    <row r="19" spans="1:5" x14ac:dyDescent="0.25">
      <c r="A19" s="64" t="s">
        <v>45</v>
      </c>
      <c r="B19" s="63">
        <v>7575973.7199999997</v>
      </c>
      <c r="C19" s="19">
        <f>+'Edo. de Actividades'!J14-'Edo. Sit. Financiera'!D9+'Edo. Sit. Financiera'!$H$10</f>
        <v>12910290.719999997</v>
      </c>
      <c r="E19" s="25"/>
    </row>
    <row r="20" spans="1:5" x14ac:dyDescent="0.25">
      <c r="A20" s="64" t="s">
        <v>153</v>
      </c>
      <c r="B20" s="63">
        <v>0</v>
      </c>
      <c r="C20" s="19">
        <v>0</v>
      </c>
      <c r="E20" s="25"/>
    </row>
    <row r="21" spans="1:5" hidden="1" x14ac:dyDescent="0.25">
      <c r="A21" s="64" t="s">
        <v>154</v>
      </c>
      <c r="B21" s="63"/>
      <c r="C21" s="19"/>
    </row>
    <row r="22" spans="1:5" x14ac:dyDescent="0.25">
      <c r="A22" s="64"/>
      <c r="B22" s="63"/>
      <c r="C22" s="19"/>
    </row>
    <row r="23" spans="1:5" x14ac:dyDescent="0.25">
      <c r="A23" s="151" t="s">
        <v>155</v>
      </c>
      <c r="B23" s="153">
        <f>SUM(B24:B30)</f>
        <v>10382472.220000001</v>
      </c>
      <c r="C23" s="154">
        <f>SUM(C24:C30)</f>
        <v>9262242.5299999975</v>
      </c>
    </row>
    <row r="24" spans="1:5" x14ac:dyDescent="0.25">
      <c r="A24" s="64" t="s">
        <v>156</v>
      </c>
      <c r="B24" s="63">
        <v>7487993.5800000001</v>
      </c>
      <c r="C24" s="19">
        <f>+'Edo. de Actividades'!$J$23</f>
        <v>6280803.6199999973</v>
      </c>
    </row>
    <row r="25" spans="1:5" x14ac:dyDescent="0.25">
      <c r="A25" s="64" t="s">
        <v>157</v>
      </c>
      <c r="B25" s="63">
        <v>545959.29</v>
      </c>
      <c r="C25" s="19">
        <f>+'Edo. de Actividades'!$J$24+'Edo. Sit. Financiera'!$D$10</f>
        <v>560055.43000000005</v>
      </c>
    </row>
    <row r="26" spans="1:5" x14ac:dyDescent="0.25">
      <c r="A26" s="64" t="s">
        <v>158</v>
      </c>
      <c r="B26" s="63">
        <v>2188172.79</v>
      </c>
      <c r="C26" s="19">
        <f>+'Edo. de Actividades'!$J$25+'Edo. Sit. Financiera'!D11+'Edo. Sit. Financiera'!D22</f>
        <v>2250645.4800000009</v>
      </c>
    </row>
    <row r="27" spans="1:5" hidden="1" x14ac:dyDescent="0.25">
      <c r="A27" s="64" t="s">
        <v>56</v>
      </c>
      <c r="B27" s="63"/>
      <c r="C27" s="19"/>
    </row>
    <row r="28" spans="1:5" hidden="1" x14ac:dyDescent="0.25">
      <c r="A28" s="64" t="s">
        <v>159</v>
      </c>
      <c r="B28" s="63"/>
      <c r="C28" s="19"/>
    </row>
    <row r="29" spans="1:5" hidden="1" x14ac:dyDescent="0.25">
      <c r="A29" s="64" t="s">
        <v>58</v>
      </c>
      <c r="B29" s="63"/>
      <c r="C29" s="19"/>
    </row>
    <row r="30" spans="1:5" x14ac:dyDescent="0.25">
      <c r="A30" s="64" t="s">
        <v>160</v>
      </c>
      <c r="B30" s="63">
        <v>160346.56</v>
      </c>
      <c r="C30" s="19">
        <f>+'Edo. de Actividades'!$J$30</f>
        <v>170738</v>
      </c>
    </row>
    <row r="31" spans="1:5" hidden="1" x14ac:dyDescent="0.25">
      <c r="A31" s="64" t="s">
        <v>60</v>
      </c>
      <c r="B31" s="63"/>
      <c r="C31" s="19"/>
    </row>
    <row r="32" spans="1:5" ht="25.5" hidden="1" x14ac:dyDescent="0.25">
      <c r="A32" s="64" t="s">
        <v>61</v>
      </c>
      <c r="B32" s="63"/>
      <c r="C32" s="19"/>
    </row>
    <row r="33" spans="1:4" hidden="1" x14ac:dyDescent="0.25">
      <c r="A33" s="64" t="s">
        <v>62</v>
      </c>
      <c r="B33" s="63"/>
      <c r="C33" s="19"/>
    </row>
    <row r="34" spans="1:4" hidden="1" x14ac:dyDescent="0.25">
      <c r="A34" s="64" t="s">
        <v>63</v>
      </c>
      <c r="B34" s="63"/>
      <c r="C34" s="19"/>
    </row>
    <row r="35" spans="1:4" hidden="1" x14ac:dyDescent="0.25">
      <c r="A35" s="64" t="s">
        <v>64</v>
      </c>
      <c r="B35" s="63"/>
      <c r="C35" s="19"/>
    </row>
    <row r="36" spans="1:4" hidden="1" x14ac:dyDescent="0.25">
      <c r="A36" s="64" t="s">
        <v>65</v>
      </c>
      <c r="B36" s="63"/>
      <c r="C36" s="19"/>
    </row>
    <row r="37" spans="1:4" hidden="1" x14ac:dyDescent="0.25">
      <c r="A37" s="64" t="s">
        <v>66</v>
      </c>
      <c r="B37" s="63"/>
      <c r="C37" s="19"/>
    </row>
    <row r="38" spans="1:4" hidden="1" x14ac:dyDescent="0.25">
      <c r="A38" s="64" t="s">
        <v>67</v>
      </c>
      <c r="B38" s="63"/>
      <c r="C38" s="19"/>
    </row>
    <row r="39" spans="1:4" hidden="1" x14ac:dyDescent="0.25">
      <c r="A39" s="64" t="s">
        <v>161</v>
      </c>
      <c r="B39" s="63"/>
      <c r="C39" s="19"/>
    </row>
    <row r="40" spans="1:4" x14ac:dyDescent="0.25">
      <c r="A40" s="152" t="s">
        <v>162</v>
      </c>
      <c r="B40" s="153">
        <f>+B10-B23</f>
        <v>3704296.33</v>
      </c>
      <c r="C40" s="154">
        <f>+C10-C23</f>
        <v>4647049.51</v>
      </c>
      <c r="D40" s="25"/>
    </row>
    <row r="41" spans="1:4" x14ac:dyDescent="0.25">
      <c r="A41" s="149"/>
      <c r="B41" s="63"/>
      <c r="C41" s="19"/>
    </row>
    <row r="42" spans="1:4" x14ac:dyDescent="0.25">
      <c r="A42" s="151" t="s">
        <v>163</v>
      </c>
      <c r="B42" s="63"/>
      <c r="C42" s="19"/>
    </row>
    <row r="43" spans="1:4" hidden="1" x14ac:dyDescent="0.25">
      <c r="A43" s="151" t="s">
        <v>144</v>
      </c>
      <c r="B43" s="63"/>
      <c r="C43" s="19"/>
    </row>
    <row r="44" spans="1:4" ht="25.5" hidden="1" x14ac:dyDescent="0.25">
      <c r="A44" s="64" t="s">
        <v>164</v>
      </c>
      <c r="B44" s="63"/>
      <c r="C44" s="19"/>
    </row>
    <row r="45" spans="1:4" hidden="1" x14ac:dyDescent="0.25">
      <c r="A45" s="64" t="s">
        <v>115</v>
      </c>
      <c r="B45" s="63"/>
      <c r="C45" s="19"/>
    </row>
    <row r="46" spans="1:4" hidden="1" x14ac:dyDescent="0.25">
      <c r="A46" s="64" t="s">
        <v>165</v>
      </c>
      <c r="B46" s="63"/>
      <c r="C46" s="19"/>
    </row>
    <row r="47" spans="1:4" x14ac:dyDescent="0.25">
      <c r="A47" s="151" t="s">
        <v>155</v>
      </c>
      <c r="B47" s="63"/>
      <c r="C47" s="19"/>
    </row>
    <row r="48" spans="1:4" ht="25.5" hidden="1" x14ac:dyDescent="0.25">
      <c r="A48" s="64" t="s">
        <v>164</v>
      </c>
      <c r="B48" s="63"/>
      <c r="C48" s="19"/>
    </row>
    <row r="49" spans="1:6" x14ac:dyDescent="0.25">
      <c r="A49" s="64" t="s">
        <v>115</v>
      </c>
      <c r="B49" s="63">
        <v>642540.48</v>
      </c>
      <c r="C49" s="19">
        <f>+'Edo. Sit. Financiera'!D17+'Edo. Sit. Financiera'!D18+'Edo. Sit. Financiera'!D19+'Edo. Sit. Financiera'!D20</f>
        <v>-292259.91000000015</v>
      </c>
    </row>
    <row r="50" spans="1:6" hidden="1" x14ac:dyDescent="0.25">
      <c r="A50" s="64" t="s">
        <v>166</v>
      </c>
      <c r="B50" s="63"/>
      <c r="C50" s="19"/>
    </row>
    <row r="51" spans="1:6" x14ac:dyDescent="0.25">
      <c r="A51" s="151" t="s">
        <v>167</v>
      </c>
      <c r="B51" s="63"/>
      <c r="C51" s="19"/>
    </row>
    <row r="52" spans="1:6" x14ac:dyDescent="0.25">
      <c r="A52" s="152"/>
      <c r="B52" s="63"/>
      <c r="C52" s="19"/>
      <c r="F52" s="25"/>
    </row>
    <row r="53" spans="1:6" hidden="1" x14ac:dyDescent="0.25">
      <c r="A53" s="152" t="s">
        <v>168</v>
      </c>
      <c r="B53" s="63"/>
      <c r="C53" s="19"/>
    </row>
    <row r="54" spans="1:6" hidden="1" x14ac:dyDescent="0.25">
      <c r="A54" s="152" t="s">
        <v>144</v>
      </c>
      <c r="B54" s="63"/>
      <c r="C54" s="19"/>
    </row>
    <row r="55" spans="1:6" hidden="1" x14ac:dyDescent="0.25">
      <c r="A55" s="64" t="s">
        <v>169</v>
      </c>
      <c r="B55" s="63"/>
      <c r="C55" s="19"/>
    </row>
    <row r="56" spans="1:6" hidden="1" x14ac:dyDescent="0.25">
      <c r="A56" s="64" t="s">
        <v>170</v>
      </c>
      <c r="B56" s="63"/>
      <c r="C56" s="19"/>
    </row>
    <row r="57" spans="1:6" hidden="1" x14ac:dyDescent="0.25">
      <c r="A57" s="64" t="s">
        <v>171</v>
      </c>
      <c r="B57" s="63"/>
      <c r="C57" s="19"/>
    </row>
    <row r="58" spans="1:6" hidden="1" x14ac:dyDescent="0.25">
      <c r="A58" s="64" t="s">
        <v>172</v>
      </c>
      <c r="B58" s="63"/>
      <c r="C58" s="19"/>
    </row>
    <row r="59" spans="1:6" hidden="1" x14ac:dyDescent="0.25">
      <c r="A59" s="152" t="s">
        <v>155</v>
      </c>
      <c r="B59" s="63"/>
      <c r="C59" s="19"/>
    </row>
    <row r="60" spans="1:6" hidden="1" x14ac:dyDescent="0.25">
      <c r="A60" s="64" t="s">
        <v>173</v>
      </c>
      <c r="B60" s="63"/>
      <c r="C60" s="19"/>
    </row>
    <row r="61" spans="1:6" hidden="1" x14ac:dyDescent="0.25">
      <c r="A61" s="64" t="s">
        <v>170</v>
      </c>
      <c r="B61" s="63"/>
      <c r="C61" s="19"/>
    </row>
    <row r="62" spans="1:6" hidden="1" x14ac:dyDescent="0.25">
      <c r="A62" s="64" t="s">
        <v>171</v>
      </c>
      <c r="B62" s="63"/>
      <c r="C62" s="19"/>
    </row>
    <row r="63" spans="1:6" hidden="1" x14ac:dyDescent="0.25">
      <c r="A63" s="64" t="s">
        <v>174</v>
      </c>
      <c r="B63" s="63"/>
      <c r="C63" s="19"/>
    </row>
    <row r="64" spans="1:6" hidden="1" x14ac:dyDescent="0.25">
      <c r="A64" s="152" t="s">
        <v>175</v>
      </c>
      <c r="B64" s="63"/>
      <c r="C64" s="19"/>
    </row>
    <row r="65" spans="1:7" x14ac:dyDescent="0.25">
      <c r="A65" s="152"/>
      <c r="B65" s="63"/>
      <c r="C65" s="19"/>
    </row>
    <row r="66" spans="1:7" ht="25.5" x14ac:dyDescent="0.25">
      <c r="A66" s="152" t="s">
        <v>176</v>
      </c>
      <c r="B66" s="63">
        <f>+B40-B49</f>
        <v>3061755.85</v>
      </c>
      <c r="C66" s="19">
        <f>+C40-C49</f>
        <v>4939309.42</v>
      </c>
    </row>
    <row r="67" spans="1:7" x14ac:dyDescent="0.25">
      <c r="A67" s="151" t="s">
        <v>177</v>
      </c>
      <c r="B67" s="63">
        <v>7036374.7699999996</v>
      </c>
      <c r="C67" s="19">
        <f>+B68</f>
        <v>10098130.619999999</v>
      </c>
    </row>
    <row r="68" spans="1:7" ht="15" customHeight="1" thickBot="1" x14ac:dyDescent="0.3">
      <c r="A68" s="155" t="s">
        <v>178</v>
      </c>
      <c r="B68" s="70">
        <f>+B67+B66</f>
        <v>10098130.619999999</v>
      </c>
      <c r="C68" s="71">
        <f>+C67+C66</f>
        <v>15037440.039999999</v>
      </c>
      <c r="D68" s="25"/>
      <c r="F68" s="25"/>
      <c r="G68" s="156"/>
    </row>
    <row r="69" spans="1:7" x14ac:dyDescent="0.25">
      <c r="A69" s="157"/>
      <c r="B69" s="158"/>
      <c r="C69" s="158"/>
      <c r="E69" s="25"/>
    </row>
    <row r="70" spans="1:7" x14ac:dyDescent="0.25">
      <c r="A70" s="157"/>
      <c r="B70" s="158"/>
      <c r="C70" s="158"/>
    </row>
    <row r="71" spans="1:7" x14ac:dyDescent="0.25">
      <c r="A71" s="157"/>
      <c r="B71" s="158"/>
      <c r="C71" s="158"/>
    </row>
    <row r="72" spans="1:7" x14ac:dyDescent="0.25">
      <c r="A72" s="157"/>
      <c r="B72" s="158"/>
      <c r="C72" s="158"/>
    </row>
    <row r="73" spans="1:7" x14ac:dyDescent="0.25">
      <c r="A73" s="157"/>
      <c r="B73" s="159"/>
      <c r="C73" s="159"/>
    </row>
    <row r="74" spans="1:7" x14ac:dyDescent="0.25">
      <c r="A74" s="44"/>
      <c r="B74" s="73"/>
      <c r="C74" s="142"/>
      <c r="E74" s="95"/>
      <c r="F74" s="95"/>
    </row>
    <row r="75" spans="1:7" x14ac:dyDescent="0.25">
      <c r="A75" s="47"/>
      <c r="B75" s="75"/>
      <c r="C75" s="142"/>
      <c r="E75" s="95"/>
      <c r="F75" s="95"/>
    </row>
    <row r="76" spans="1:7" x14ac:dyDescent="0.25">
      <c r="A76" s="47"/>
      <c r="B76" s="159"/>
      <c r="C76" s="159"/>
    </row>
    <row r="77" spans="1:7" x14ac:dyDescent="0.25">
      <c r="A77" s="157"/>
      <c r="B77" s="159"/>
      <c r="C77" s="159"/>
    </row>
    <row r="78" spans="1:7" x14ac:dyDescent="0.25">
      <c r="A78" s="157"/>
      <c r="B78" s="159"/>
      <c r="C78" s="159"/>
    </row>
    <row r="79" spans="1:7" x14ac:dyDescent="0.25">
      <c r="A79" s="160"/>
      <c r="B79" s="93"/>
      <c r="C79" s="93"/>
    </row>
    <row r="80" spans="1:7" x14ac:dyDescent="0.25">
      <c r="A80" s="160"/>
      <c r="B80" s="93"/>
      <c r="C80" s="93"/>
    </row>
    <row r="81" spans="1:3" x14ac:dyDescent="0.25">
      <c r="A81" s="160"/>
      <c r="B81" s="93"/>
      <c r="C81" s="93"/>
    </row>
    <row r="82" spans="1:3" x14ac:dyDescent="0.25">
      <c r="A82" s="160"/>
      <c r="B82" s="93"/>
      <c r="C82" s="93"/>
    </row>
    <row r="83" spans="1:3" x14ac:dyDescent="0.25">
      <c r="A83" s="160"/>
      <c r="B83" s="93"/>
      <c r="C83" s="93"/>
    </row>
    <row r="84" spans="1:3" x14ac:dyDescent="0.25">
      <c r="A84" s="160"/>
      <c r="B84" s="93"/>
      <c r="C84" s="93"/>
    </row>
    <row r="85" spans="1:3" x14ac:dyDescent="0.25">
      <c r="A85" s="160"/>
      <c r="B85" s="93"/>
      <c r="C85" s="93"/>
    </row>
    <row r="86" spans="1:3" x14ac:dyDescent="0.25">
      <c r="A86" s="160"/>
      <c r="B86" s="93"/>
      <c r="C86" s="93"/>
    </row>
  </sheetData>
  <mergeCells count="3">
    <mergeCell ref="A4:C4"/>
    <mergeCell ref="A5:C5"/>
    <mergeCell ref="A6:C6"/>
  </mergeCells>
  <pageMargins left="0.51181102362204722" right="0.51181102362204722" top="0.74803149606299213" bottom="0.35433070866141736" header="0.31496062992125984" footer="0.31496062992125984"/>
  <pageSetup paperSize="9" scale="90" orientation="landscape" horizontalDpi="300" verticalDpi="300" r:id="rId1"/>
  <headerFooter>
    <oddFooter>&amp;R&amp;14 &amp;"BenguiatGot Bk BT,Negrita"5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40"/>
  <sheetViews>
    <sheetView workbookViewId="0">
      <selection activeCell="E17" sqref="E17"/>
    </sheetView>
  </sheetViews>
  <sheetFormatPr baseColWidth="10" defaultRowHeight="15.75" x14ac:dyDescent="0.25"/>
  <cols>
    <col min="1" max="1" width="38.5703125" style="1" customWidth="1"/>
    <col min="2" max="2" width="17.42578125" style="1" customWidth="1"/>
    <col min="3" max="3" width="21.140625" style="1" customWidth="1"/>
    <col min="4" max="4" width="18.42578125" style="1" customWidth="1"/>
    <col min="5" max="5" width="22.85546875" style="1" customWidth="1"/>
    <col min="6" max="6" width="18" style="1" customWidth="1"/>
    <col min="7" max="16384" width="11.42578125" style="1"/>
  </cols>
  <sheetData>
    <row r="2" spans="1:6" x14ac:dyDescent="0.25">
      <c r="E2" s="76"/>
      <c r="F2" s="76"/>
    </row>
    <row r="3" spans="1:6" ht="16.5" thickBot="1" x14ac:dyDescent="0.3"/>
    <row r="4" spans="1:6" x14ac:dyDescent="0.25">
      <c r="A4" s="4" t="s">
        <v>0</v>
      </c>
      <c r="B4" s="5"/>
      <c r="C4" s="5"/>
      <c r="D4" s="5"/>
      <c r="E4" s="5"/>
      <c r="F4" s="6"/>
    </row>
    <row r="5" spans="1:6" x14ac:dyDescent="0.25">
      <c r="A5" s="7" t="s">
        <v>179</v>
      </c>
      <c r="B5" s="8"/>
      <c r="C5" s="8"/>
      <c r="D5" s="8"/>
      <c r="E5" s="8"/>
      <c r="F5" s="9"/>
    </row>
    <row r="6" spans="1:6" ht="16.5" thickBot="1" x14ac:dyDescent="0.3">
      <c r="A6" s="7" t="s">
        <v>142</v>
      </c>
      <c r="B6" s="8"/>
      <c r="C6" s="8"/>
      <c r="D6" s="8"/>
      <c r="E6" s="8"/>
      <c r="F6" s="9"/>
    </row>
    <row r="7" spans="1:6" ht="25.5" x14ac:dyDescent="0.25">
      <c r="A7" s="161" t="s">
        <v>86</v>
      </c>
      <c r="B7" s="162" t="s">
        <v>180</v>
      </c>
      <c r="C7" s="163" t="s">
        <v>181</v>
      </c>
      <c r="D7" s="163" t="s">
        <v>182</v>
      </c>
      <c r="E7" s="163" t="s">
        <v>183</v>
      </c>
      <c r="F7" s="164" t="s">
        <v>184</v>
      </c>
    </row>
    <row r="8" spans="1:6" ht="16.5" thickBot="1" x14ac:dyDescent="0.3">
      <c r="A8" s="165"/>
      <c r="B8" s="166">
        <v>1</v>
      </c>
      <c r="C8" s="167" t="s">
        <v>185</v>
      </c>
      <c r="D8" s="167" t="s">
        <v>186</v>
      </c>
      <c r="E8" s="168" t="s">
        <v>187</v>
      </c>
      <c r="F8" s="169" t="s">
        <v>188</v>
      </c>
    </row>
    <row r="9" spans="1:6" x14ac:dyDescent="0.25">
      <c r="A9" s="149"/>
      <c r="B9" s="170"/>
      <c r="C9" s="171"/>
      <c r="D9" s="170"/>
      <c r="E9" s="171"/>
      <c r="F9" s="170"/>
    </row>
    <row r="10" spans="1:6" x14ac:dyDescent="0.25">
      <c r="A10" s="152" t="s">
        <v>3</v>
      </c>
      <c r="B10" s="172"/>
      <c r="C10" s="173"/>
      <c r="D10" s="172"/>
      <c r="E10" s="173"/>
      <c r="F10" s="172"/>
    </row>
    <row r="11" spans="1:6" x14ac:dyDescent="0.25">
      <c r="A11" s="149"/>
      <c r="B11" s="172"/>
      <c r="C11" s="173"/>
      <c r="D11" s="172"/>
      <c r="E11" s="173"/>
      <c r="F11" s="172"/>
    </row>
    <row r="12" spans="1:6" x14ac:dyDescent="0.25">
      <c r="A12" s="174" t="s">
        <v>6</v>
      </c>
      <c r="B12" s="172"/>
      <c r="C12" s="173"/>
      <c r="D12" s="172"/>
      <c r="E12" s="173"/>
      <c r="F12" s="172"/>
    </row>
    <row r="13" spans="1:6" x14ac:dyDescent="0.25">
      <c r="A13" s="64" t="s">
        <v>105</v>
      </c>
      <c r="B13" s="175">
        <v>10098130.620000007</v>
      </c>
      <c r="C13" s="176">
        <v>21159401.23</v>
      </c>
      <c r="D13" s="175">
        <v>16220091.810000001</v>
      </c>
      <c r="E13" s="176">
        <f>+B13+C13-D13</f>
        <v>15037440.040000008</v>
      </c>
      <c r="F13" s="175">
        <f>+E13-B13</f>
        <v>4939309.4200000018</v>
      </c>
    </row>
    <row r="14" spans="1:6" ht="25.5" x14ac:dyDescent="0.25">
      <c r="A14" s="64" t="s">
        <v>189</v>
      </c>
      <c r="B14" s="175">
        <v>10917766.240000006</v>
      </c>
      <c r="C14" s="176">
        <v>6084562.1600000001</v>
      </c>
      <c r="D14" s="175">
        <v>14497082.92</v>
      </c>
      <c r="E14" s="176">
        <f t="shared" ref="E14:E17" si="0">+B14+C14-D14</f>
        <v>2505245.480000006</v>
      </c>
      <c r="F14" s="175">
        <f t="shared" ref="F14:F17" si="1">+E14-B14</f>
        <v>-8412520.7599999998</v>
      </c>
    </row>
    <row r="15" spans="1:6" ht="25.5" x14ac:dyDescent="0.25">
      <c r="A15" s="64" t="s">
        <v>190</v>
      </c>
      <c r="B15" s="175">
        <v>946298.37</v>
      </c>
      <c r="C15" s="176">
        <v>36346.839999999997</v>
      </c>
      <c r="D15" s="175">
        <v>46131.46</v>
      </c>
      <c r="E15" s="176">
        <f t="shared" si="0"/>
        <v>936513.75</v>
      </c>
      <c r="F15" s="175">
        <f t="shared" si="1"/>
        <v>-9784.6199999999953</v>
      </c>
    </row>
    <row r="16" spans="1:6" x14ac:dyDescent="0.25">
      <c r="A16" s="64" t="s">
        <v>109</v>
      </c>
      <c r="B16" s="175">
        <v>123578.97</v>
      </c>
      <c r="C16" s="176">
        <v>95872.09</v>
      </c>
      <c r="D16" s="175">
        <v>79193.45</v>
      </c>
      <c r="E16" s="176">
        <f t="shared" si="0"/>
        <v>140257.60999999999</v>
      </c>
      <c r="F16" s="175">
        <f t="shared" si="1"/>
        <v>16678.639999999985</v>
      </c>
    </row>
    <row r="17" spans="1:7" ht="25.5" x14ac:dyDescent="0.25">
      <c r="A17" s="64" t="s">
        <v>14</v>
      </c>
      <c r="B17" s="177">
        <v>-314983</v>
      </c>
      <c r="C17" s="178">
        <v>0</v>
      </c>
      <c r="D17" s="177">
        <v>0</v>
      </c>
      <c r="E17" s="178">
        <f t="shared" si="0"/>
        <v>-314983</v>
      </c>
      <c r="F17" s="177">
        <f t="shared" si="1"/>
        <v>0</v>
      </c>
    </row>
    <row r="18" spans="1:7" x14ac:dyDescent="0.25">
      <c r="A18" s="64"/>
      <c r="B18" s="175">
        <v>21770791.200000014</v>
      </c>
      <c r="C18" s="176">
        <f>SUM(C13:C17)</f>
        <v>27376182.32</v>
      </c>
      <c r="D18" s="175">
        <f>SUM(D13:D17)</f>
        <v>30842499.640000001</v>
      </c>
      <c r="E18" s="176">
        <f>SUM(E13:E17)</f>
        <v>18304473.880000014</v>
      </c>
      <c r="F18" s="175">
        <f>SUM(F13:F17)</f>
        <v>-3466317.319999998</v>
      </c>
    </row>
    <row r="19" spans="1:7" x14ac:dyDescent="0.25">
      <c r="A19" s="64"/>
      <c r="B19" s="175"/>
      <c r="C19" s="176"/>
      <c r="D19" s="175"/>
      <c r="E19" s="176"/>
      <c r="F19" s="175"/>
    </row>
    <row r="20" spans="1:7" x14ac:dyDescent="0.25">
      <c r="A20" s="174" t="s">
        <v>19</v>
      </c>
      <c r="B20" s="175"/>
      <c r="C20" s="176"/>
      <c r="D20" s="175"/>
      <c r="E20" s="176"/>
      <c r="F20" s="175"/>
    </row>
    <row r="21" spans="1:7" ht="25.5" x14ac:dyDescent="0.25">
      <c r="A21" s="64" t="s">
        <v>108</v>
      </c>
      <c r="B21" s="175">
        <v>4308669.2700000014</v>
      </c>
      <c r="C21" s="176">
        <v>22116.2</v>
      </c>
      <c r="D21" s="175">
        <v>444112.47</v>
      </c>
      <c r="E21" s="176">
        <f t="shared" ref="E21:E29" si="2">+B21+C21-D21</f>
        <v>3886673.0000000019</v>
      </c>
      <c r="F21" s="175">
        <f t="shared" ref="F21:F29" si="3">+E21-B21</f>
        <v>-421996.26999999955</v>
      </c>
    </row>
    <row r="22" spans="1:7" ht="25.5" x14ac:dyDescent="0.25">
      <c r="A22" s="64" t="s">
        <v>164</v>
      </c>
      <c r="B22" s="175">
        <v>222712740.84000003</v>
      </c>
      <c r="C22" s="176">
        <v>0</v>
      </c>
      <c r="D22" s="175">
        <v>0</v>
      </c>
      <c r="E22" s="176">
        <f t="shared" si="2"/>
        <v>222712740.84000003</v>
      </c>
      <c r="F22" s="175">
        <f t="shared" si="3"/>
        <v>0</v>
      </c>
    </row>
    <row r="23" spans="1:7" x14ac:dyDescent="0.25">
      <c r="A23" s="64" t="s">
        <v>115</v>
      </c>
      <c r="B23" s="175">
        <v>82894591.139999956</v>
      </c>
      <c r="C23" s="176">
        <v>129736.36</v>
      </c>
      <c r="D23" s="175">
        <v>0</v>
      </c>
      <c r="E23" s="176">
        <f t="shared" si="2"/>
        <v>83024327.499999955</v>
      </c>
      <c r="F23" s="175">
        <f t="shared" si="3"/>
        <v>129736.3599999994</v>
      </c>
    </row>
    <row r="24" spans="1:7" x14ac:dyDescent="0.25">
      <c r="A24" s="64" t="s">
        <v>116</v>
      </c>
      <c r="B24" s="175">
        <v>1011088.48</v>
      </c>
      <c r="C24" s="176">
        <v>0</v>
      </c>
      <c r="D24" s="175">
        <v>0</v>
      </c>
      <c r="E24" s="176">
        <f t="shared" si="2"/>
        <v>1011088.48</v>
      </c>
      <c r="F24" s="175">
        <f t="shared" si="3"/>
        <v>0</v>
      </c>
    </row>
    <row r="25" spans="1:7" ht="25.5" x14ac:dyDescent="0.25">
      <c r="A25" s="64" t="s">
        <v>191</v>
      </c>
      <c r="B25" s="177">
        <v>-5977406.21</v>
      </c>
      <c r="C25" s="178">
        <v>0</v>
      </c>
      <c r="D25" s="177">
        <v>371814.84</v>
      </c>
      <c r="E25" s="178">
        <f t="shared" si="2"/>
        <v>-6349221.0499999998</v>
      </c>
      <c r="F25" s="177">
        <f t="shared" si="3"/>
        <v>-371814.83999999985</v>
      </c>
    </row>
    <row r="26" spans="1:7" x14ac:dyDescent="0.25">
      <c r="A26" s="64"/>
      <c r="B26" s="179">
        <v>304949683.52000004</v>
      </c>
      <c r="C26" s="180">
        <f>SUM(C21:C25)</f>
        <v>151852.56</v>
      </c>
      <c r="D26" s="179">
        <f t="shared" ref="D26:F26" si="4">SUM(D21:D25)</f>
        <v>815927.31</v>
      </c>
      <c r="E26" s="180">
        <f t="shared" si="4"/>
        <v>304285608.76999998</v>
      </c>
      <c r="F26" s="179">
        <f t="shared" si="4"/>
        <v>-664074.75</v>
      </c>
    </row>
    <row r="27" spans="1:7" x14ac:dyDescent="0.25">
      <c r="A27" s="64"/>
      <c r="B27" s="175"/>
      <c r="C27" s="176"/>
      <c r="D27" s="175"/>
      <c r="E27" s="176"/>
      <c r="F27" s="175"/>
    </row>
    <row r="28" spans="1:7" x14ac:dyDescent="0.25">
      <c r="A28" s="174" t="s">
        <v>118</v>
      </c>
      <c r="B28" s="175"/>
      <c r="C28" s="176"/>
      <c r="D28" s="175"/>
      <c r="E28" s="176"/>
      <c r="F28" s="175"/>
    </row>
    <row r="29" spans="1:7" x14ac:dyDescent="0.25">
      <c r="A29" s="64" t="s">
        <v>118</v>
      </c>
      <c r="B29" s="177">
        <v>54566.44</v>
      </c>
      <c r="C29" s="178">
        <v>0</v>
      </c>
      <c r="D29" s="177">
        <v>2700</v>
      </c>
      <c r="E29" s="178">
        <f t="shared" si="2"/>
        <v>51866.44</v>
      </c>
      <c r="F29" s="177">
        <f t="shared" si="3"/>
        <v>-2700</v>
      </c>
      <c r="G29" s="25"/>
    </row>
    <row r="30" spans="1:7" x14ac:dyDescent="0.25">
      <c r="A30" s="64"/>
      <c r="B30" s="175">
        <v>54566.44</v>
      </c>
      <c r="C30" s="176">
        <f t="shared" ref="C30:F30" si="5">SUM(C29)</f>
        <v>0</v>
      </c>
      <c r="D30" s="175">
        <f t="shared" si="5"/>
        <v>2700</v>
      </c>
      <c r="E30" s="176">
        <f t="shared" si="5"/>
        <v>51866.44</v>
      </c>
      <c r="F30" s="175">
        <f t="shared" si="5"/>
        <v>-2700</v>
      </c>
    </row>
    <row r="31" spans="1:7" x14ac:dyDescent="0.25">
      <c r="A31" s="64"/>
      <c r="B31" s="175"/>
      <c r="C31" s="176"/>
      <c r="D31" s="175"/>
      <c r="E31" s="176"/>
      <c r="F31" s="175"/>
    </row>
    <row r="32" spans="1:7" ht="16.5" thickBot="1" x14ac:dyDescent="0.3">
      <c r="A32" s="64"/>
      <c r="B32" s="181">
        <v>326775041.16000003</v>
      </c>
      <c r="C32" s="182">
        <f t="shared" ref="C32:F32" si="6">+C30+C26+C18</f>
        <v>27528034.879999999</v>
      </c>
      <c r="D32" s="181">
        <f t="shared" si="6"/>
        <v>31661126.949999999</v>
      </c>
      <c r="E32" s="182">
        <f t="shared" si="6"/>
        <v>322641949.08999997</v>
      </c>
      <c r="F32" s="181">
        <f t="shared" si="6"/>
        <v>-4133092.069999998</v>
      </c>
    </row>
    <row r="33" spans="1:6" ht="17.25" thickTop="1" thickBot="1" x14ac:dyDescent="0.3">
      <c r="A33" s="183"/>
      <c r="B33" s="184"/>
      <c r="C33" s="185"/>
      <c r="D33" s="184"/>
      <c r="E33" s="185"/>
      <c r="F33" s="184"/>
    </row>
    <row r="34" spans="1:6" x14ac:dyDescent="0.25">
      <c r="A34" s="186"/>
      <c r="B34" s="187"/>
      <c r="C34" s="187"/>
      <c r="D34" s="187"/>
      <c r="E34" s="187"/>
      <c r="F34" s="187"/>
    </row>
    <row r="38" spans="1:6" x14ac:dyDescent="0.25">
      <c r="A38" s="44"/>
      <c r="B38" s="73"/>
      <c r="F38" s="142"/>
    </row>
    <row r="39" spans="1:6" x14ac:dyDescent="0.25">
      <c r="A39" s="47"/>
      <c r="B39" s="75"/>
      <c r="F39" s="142"/>
    </row>
    <row r="40" spans="1:6" x14ac:dyDescent="0.25">
      <c r="A40" s="47"/>
    </row>
  </sheetData>
  <mergeCells count="4">
    <mergeCell ref="E2:F2"/>
    <mergeCell ref="A4:F4"/>
    <mergeCell ref="A5:F5"/>
    <mergeCell ref="A6:F6"/>
  </mergeCells>
  <printOptions horizontalCentered="1"/>
  <pageMargins left="0.51181102362204722" right="0.51181102362204722" top="0.15748031496062992" bottom="0.15748031496062992" header="0.31496062992125984" footer="0.31496062992125984"/>
  <pageSetup scale="88" orientation="landscape" r:id="rId1"/>
  <headerFooter>
    <oddFooter>&amp;R&amp;14 &amp;"BenguiatGot Bk BT,Negrita"6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51"/>
  <sheetViews>
    <sheetView topLeftCell="A7" workbookViewId="0">
      <selection activeCell="E17" sqref="E17"/>
    </sheetView>
  </sheetViews>
  <sheetFormatPr baseColWidth="10" defaultRowHeight="15.75" x14ac:dyDescent="0.25"/>
  <cols>
    <col min="1" max="1" width="42.42578125" style="188" customWidth="1"/>
    <col min="2" max="2" width="18.5703125" style="1" customWidth="1"/>
    <col min="3" max="3" width="17.28515625" style="1" customWidth="1"/>
    <col min="4" max="4" width="24" style="1" customWidth="1"/>
    <col min="5" max="5" width="21.42578125" style="1" customWidth="1"/>
    <col min="6" max="16384" width="11.42578125" style="1"/>
  </cols>
  <sheetData>
    <row r="2" spans="1:5" x14ac:dyDescent="0.25">
      <c r="E2" s="3"/>
    </row>
    <row r="3" spans="1:5" ht="16.5" thickBot="1" x14ac:dyDescent="0.3"/>
    <row r="4" spans="1:5" x14ac:dyDescent="0.25">
      <c r="A4" s="4" t="s">
        <v>0</v>
      </c>
      <c r="B4" s="5"/>
      <c r="C4" s="5"/>
      <c r="D4" s="5"/>
      <c r="E4" s="6"/>
    </row>
    <row r="5" spans="1:5" ht="15.75" customHeight="1" x14ac:dyDescent="0.25">
      <c r="A5" s="7" t="s">
        <v>192</v>
      </c>
      <c r="B5" s="8"/>
      <c r="C5" s="8"/>
      <c r="D5" s="8"/>
      <c r="E5" s="9"/>
    </row>
    <row r="6" spans="1:5" ht="16.5" thickBot="1" x14ac:dyDescent="0.3">
      <c r="A6" s="143" t="s">
        <v>142</v>
      </c>
      <c r="B6" s="144"/>
      <c r="C6" s="144"/>
      <c r="D6" s="144"/>
      <c r="E6" s="145"/>
    </row>
    <row r="7" spans="1:5" ht="47.25" customHeight="1" x14ac:dyDescent="0.25">
      <c r="A7" s="189" t="s">
        <v>193</v>
      </c>
      <c r="B7" s="190" t="s">
        <v>194</v>
      </c>
      <c r="C7" s="191" t="s">
        <v>195</v>
      </c>
      <c r="D7" s="192" t="s">
        <v>196</v>
      </c>
      <c r="E7" s="193" t="s">
        <v>197</v>
      </c>
    </row>
    <row r="8" spans="1:5" x14ac:dyDescent="0.25">
      <c r="A8" s="152" t="s">
        <v>198</v>
      </c>
      <c r="B8" s="194"/>
      <c r="C8" s="194"/>
      <c r="D8" s="194"/>
      <c r="E8" s="195"/>
    </row>
    <row r="9" spans="1:5" x14ac:dyDescent="0.25">
      <c r="A9" s="152"/>
      <c r="B9" s="194"/>
      <c r="C9" s="194"/>
      <c r="D9" s="194"/>
      <c r="E9" s="195"/>
    </row>
    <row r="10" spans="1:5" x14ac:dyDescent="0.25">
      <c r="A10" s="152" t="s">
        <v>199</v>
      </c>
      <c r="B10" s="194"/>
      <c r="C10" s="194"/>
      <c r="D10" s="194"/>
      <c r="E10" s="195"/>
    </row>
    <row r="11" spans="1:5" x14ac:dyDescent="0.25">
      <c r="A11" s="152"/>
      <c r="B11" s="194"/>
      <c r="C11" s="194"/>
      <c r="D11" s="194"/>
      <c r="E11" s="195"/>
    </row>
    <row r="12" spans="1:5" x14ac:dyDescent="0.25">
      <c r="A12" s="152" t="s">
        <v>200</v>
      </c>
      <c r="B12" s="194"/>
      <c r="C12" s="194"/>
      <c r="D12" s="196"/>
      <c r="E12" s="197"/>
    </row>
    <row r="13" spans="1:5" x14ac:dyDescent="0.25">
      <c r="A13" s="64" t="s">
        <v>201</v>
      </c>
      <c r="B13" s="194"/>
      <c r="C13" s="194"/>
      <c r="D13" s="196"/>
      <c r="E13" s="197"/>
    </row>
    <row r="14" spans="1:5" x14ac:dyDescent="0.25">
      <c r="A14" s="64" t="s">
        <v>202</v>
      </c>
      <c r="B14" s="194"/>
      <c r="C14" s="194"/>
      <c r="D14" s="196"/>
      <c r="E14" s="197"/>
    </row>
    <row r="15" spans="1:5" x14ac:dyDescent="0.25">
      <c r="A15" s="64" t="s">
        <v>203</v>
      </c>
      <c r="B15" s="194"/>
      <c r="C15" s="194"/>
      <c r="D15" s="196"/>
      <c r="E15" s="197"/>
    </row>
    <row r="16" spans="1:5" x14ac:dyDescent="0.25">
      <c r="A16" s="149"/>
      <c r="B16" s="194"/>
      <c r="C16" s="194"/>
      <c r="D16" s="196"/>
      <c r="E16" s="197"/>
    </row>
    <row r="17" spans="1:5" x14ac:dyDescent="0.25">
      <c r="A17" s="152" t="s">
        <v>204</v>
      </c>
      <c r="B17" s="194"/>
      <c r="C17" s="194"/>
      <c r="D17" s="196"/>
      <c r="E17" s="197"/>
    </row>
    <row r="18" spans="1:5" ht="25.5" x14ac:dyDescent="0.25">
      <c r="A18" s="64" t="s">
        <v>205</v>
      </c>
      <c r="B18" s="194"/>
      <c r="C18" s="194"/>
      <c r="D18" s="196"/>
      <c r="E18" s="197"/>
    </row>
    <row r="19" spans="1:5" x14ac:dyDescent="0.25">
      <c r="A19" s="64" t="s">
        <v>206</v>
      </c>
      <c r="B19" s="194"/>
      <c r="C19" s="194"/>
      <c r="D19" s="196"/>
      <c r="E19" s="197"/>
    </row>
    <row r="20" spans="1:5" x14ac:dyDescent="0.25">
      <c r="A20" s="64" t="s">
        <v>202</v>
      </c>
      <c r="B20" s="194"/>
      <c r="C20" s="194"/>
      <c r="D20" s="196"/>
      <c r="E20" s="197"/>
    </row>
    <row r="21" spans="1:5" x14ac:dyDescent="0.25">
      <c r="A21" s="64" t="s">
        <v>203</v>
      </c>
      <c r="B21" s="194"/>
      <c r="C21" s="194"/>
      <c r="D21" s="196"/>
      <c r="E21" s="197"/>
    </row>
    <row r="22" spans="1:5" x14ac:dyDescent="0.25">
      <c r="A22" s="149"/>
      <c r="B22" s="194"/>
      <c r="C22" s="194"/>
      <c r="D22" s="196"/>
      <c r="E22" s="197"/>
    </row>
    <row r="23" spans="1:5" x14ac:dyDescent="0.25">
      <c r="A23" s="149" t="s">
        <v>207</v>
      </c>
      <c r="B23" s="194"/>
      <c r="C23" s="194"/>
      <c r="D23" s="196"/>
      <c r="E23" s="197"/>
    </row>
    <row r="24" spans="1:5" x14ac:dyDescent="0.25">
      <c r="A24" s="149"/>
      <c r="B24" s="194"/>
      <c r="C24" s="194"/>
      <c r="D24" s="196"/>
      <c r="E24" s="197"/>
    </row>
    <row r="25" spans="1:5" x14ac:dyDescent="0.25">
      <c r="A25" s="152" t="s">
        <v>208</v>
      </c>
      <c r="B25" s="194"/>
      <c r="C25" s="194"/>
      <c r="D25" s="196"/>
      <c r="E25" s="197"/>
    </row>
    <row r="26" spans="1:5" x14ac:dyDescent="0.25">
      <c r="A26" s="152" t="s">
        <v>200</v>
      </c>
      <c r="B26" s="194"/>
      <c r="C26" s="194"/>
      <c r="D26" s="196"/>
      <c r="E26" s="197"/>
    </row>
    <row r="27" spans="1:5" x14ac:dyDescent="0.25">
      <c r="A27" s="64" t="s">
        <v>201</v>
      </c>
      <c r="B27" s="194"/>
      <c r="C27" s="194"/>
      <c r="D27" s="196"/>
      <c r="E27" s="197"/>
    </row>
    <row r="28" spans="1:5" x14ac:dyDescent="0.25">
      <c r="A28" s="64" t="s">
        <v>202</v>
      </c>
      <c r="B28" s="194"/>
      <c r="C28" s="194"/>
      <c r="D28" s="196"/>
      <c r="E28" s="197"/>
    </row>
    <row r="29" spans="1:5" x14ac:dyDescent="0.25">
      <c r="A29" s="64" t="s">
        <v>203</v>
      </c>
      <c r="B29" s="194"/>
      <c r="C29" s="194"/>
      <c r="D29" s="196"/>
      <c r="E29" s="197"/>
    </row>
    <row r="30" spans="1:5" x14ac:dyDescent="0.25">
      <c r="A30" s="198"/>
      <c r="B30" s="194"/>
      <c r="C30" s="194"/>
      <c r="D30" s="196"/>
      <c r="E30" s="197"/>
    </row>
    <row r="31" spans="1:5" x14ac:dyDescent="0.25">
      <c r="A31" s="199" t="s">
        <v>204</v>
      </c>
      <c r="B31" s="194"/>
      <c r="C31" s="194"/>
      <c r="D31" s="196"/>
      <c r="E31" s="197"/>
    </row>
    <row r="32" spans="1:5" x14ac:dyDescent="0.25">
      <c r="A32" s="64" t="s">
        <v>209</v>
      </c>
      <c r="B32" s="194"/>
      <c r="C32" s="194"/>
      <c r="D32" s="196"/>
      <c r="E32" s="197"/>
    </row>
    <row r="33" spans="1:5" x14ac:dyDescent="0.25">
      <c r="A33" s="64" t="s">
        <v>206</v>
      </c>
      <c r="B33" s="194"/>
      <c r="C33" s="194"/>
      <c r="D33" s="196"/>
      <c r="E33" s="197"/>
    </row>
    <row r="34" spans="1:5" x14ac:dyDescent="0.25">
      <c r="A34" s="64" t="s">
        <v>202</v>
      </c>
      <c r="B34" s="194"/>
      <c r="C34" s="194"/>
      <c r="D34" s="196"/>
      <c r="E34" s="197"/>
    </row>
    <row r="35" spans="1:5" x14ac:dyDescent="0.25">
      <c r="A35" s="64" t="s">
        <v>203</v>
      </c>
      <c r="B35" s="194"/>
      <c r="C35" s="194"/>
      <c r="D35" s="196"/>
      <c r="E35" s="197"/>
    </row>
    <row r="36" spans="1:5" x14ac:dyDescent="0.25">
      <c r="A36" s="198"/>
      <c r="B36" s="194"/>
      <c r="C36" s="194"/>
      <c r="D36" s="196"/>
      <c r="E36" s="197"/>
    </row>
    <row r="37" spans="1:5" x14ac:dyDescent="0.25">
      <c r="A37" s="64" t="s">
        <v>210</v>
      </c>
      <c r="B37" s="194"/>
      <c r="C37" s="194"/>
      <c r="D37" s="196"/>
      <c r="E37" s="197"/>
    </row>
    <row r="38" spans="1:5" x14ac:dyDescent="0.25">
      <c r="A38" s="198"/>
      <c r="B38" s="194"/>
      <c r="C38" s="194"/>
      <c r="D38" s="196"/>
      <c r="E38" s="197"/>
    </row>
    <row r="39" spans="1:5" x14ac:dyDescent="0.25">
      <c r="A39" s="199" t="s">
        <v>211</v>
      </c>
      <c r="B39" s="194"/>
      <c r="C39" s="194"/>
      <c r="D39" s="196"/>
      <c r="E39" s="197"/>
    </row>
    <row r="40" spans="1:5" x14ac:dyDescent="0.25">
      <c r="A40" s="198"/>
      <c r="B40" s="194"/>
      <c r="C40" s="194"/>
      <c r="D40" s="196"/>
      <c r="E40" s="197"/>
    </row>
    <row r="41" spans="1:5" x14ac:dyDescent="0.25">
      <c r="A41" s="199" t="s">
        <v>212</v>
      </c>
      <c r="B41" s="194"/>
      <c r="C41" s="194"/>
      <c r="D41" s="196"/>
      <c r="E41" s="197"/>
    </row>
    <row r="42" spans="1:5" ht="16.5" thickBot="1" x14ac:dyDescent="0.3">
      <c r="A42" s="200"/>
      <c r="B42" s="201"/>
      <c r="C42" s="201"/>
      <c r="D42" s="201"/>
      <c r="E42" s="202"/>
    </row>
    <row r="43" spans="1:5" x14ac:dyDescent="0.25">
      <c r="A43" s="203"/>
      <c r="B43" s="93"/>
      <c r="C43" s="93"/>
      <c r="D43" s="93"/>
      <c r="E43" s="93"/>
    </row>
    <row r="44" spans="1:5" x14ac:dyDescent="0.25">
      <c r="A44" s="203"/>
      <c r="B44" s="93"/>
      <c r="C44" s="93"/>
      <c r="D44" s="93"/>
      <c r="E44" s="93"/>
    </row>
    <row r="45" spans="1:5" x14ac:dyDescent="0.25">
      <c r="A45" s="203"/>
      <c r="B45" s="93"/>
      <c r="C45" s="93"/>
      <c r="D45" s="93"/>
      <c r="E45" s="93"/>
    </row>
    <row r="49" spans="1:5" x14ac:dyDescent="0.25">
      <c r="A49" s="44"/>
      <c r="B49" s="73"/>
      <c r="E49" s="142"/>
    </row>
    <row r="50" spans="1:5" x14ac:dyDescent="0.25">
      <c r="A50" s="47"/>
      <c r="B50" s="75"/>
      <c r="E50" s="142"/>
    </row>
    <row r="51" spans="1:5" x14ac:dyDescent="0.25">
      <c r="A51" s="47"/>
    </row>
  </sheetData>
  <mergeCells count="3">
    <mergeCell ref="A4:E4"/>
    <mergeCell ref="A5:E5"/>
    <mergeCell ref="A6:E6"/>
  </mergeCells>
  <pageMargins left="0.70866141732283472" right="0.31496062992125984" top="0.74803149606299213" bottom="0.74803149606299213" header="0.31496062992125984" footer="0.31496062992125984"/>
  <pageSetup scale="75" orientation="portrait" r:id="rId1"/>
  <headerFooter>
    <oddFooter>&amp;R&amp;"BenguiatGot Bk BT,Negrita"&amp;14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Edo. Sit. Financiera</vt:lpstr>
      <vt:lpstr>Edo. de Actividades</vt:lpstr>
      <vt:lpstr>Edo. Vari. Haci. Pub.</vt:lpstr>
      <vt:lpstr>Edo. de Cambios Sit. Financ.</vt:lpstr>
      <vt:lpstr>Edo. de Flujo Efec.</vt:lpstr>
      <vt:lpstr>Edo. Ana. Activo</vt:lpstr>
      <vt:lpstr>Edo. Ana. Deu. y Pas.</vt:lpstr>
      <vt:lpstr>'Edo. Ana. Activo'!Área_de_impresión</vt:lpstr>
      <vt:lpstr>'Edo. Ana. Deu. y Pas.'!Área_de_impresión</vt:lpstr>
      <vt:lpstr>'Edo. de Actividades'!Área_de_impresión</vt:lpstr>
      <vt:lpstr>'Edo. de Cambios Sit. Financ.'!Área_de_impresión</vt:lpstr>
      <vt:lpstr>'Edo. de Flujo Efec.'!Área_de_impresión</vt:lpstr>
      <vt:lpstr>'Edo. Sit. Financiera'!Área_de_impresión</vt:lpstr>
      <vt:lpstr>'Edo. Vari. Haci. Pub.'!Área_de_impresión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aolguinm</dc:creator>
  <cp:lastModifiedBy>aolguinm</cp:lastModifiedBy>
  <dcterms:created xsi:type="dcterms:W3CDTF">2016-08-18T17:47:48Z</dcterms:created>
  <dcterms:modified xsi:type="dcterms:W3CDTF">2016-08-18T17:48:13Z</dcterms:modified>
</cp:coreProperties>
</file>